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0_Projekty 2019\19039_Hájenka Louňovice\ODESLÁNO OBJEDNATELI\2020-02-24\"/>
    </mc:Choice>
  </mc:AlternateContent>
  <bookViews>
    <workbookView xWindow="0" yWindow="0" windowWidth="0" windowHeight="0"/>
  </bookViews>
  <sheets>
    <sheet name="Rekapitulace stavby" sheetId="1" r:id="rId1"/>
    <sheet name="100 - VRN" sheetId="2" r:id="rId2"/>
    <sheet name="200 - Bourání" sheetId="3" r:id="rId3"/>
    <sheet name="010 - 1.PP" sheetId="4" r:id="rId4"/>
    <sheet name="020 - 1.NP" sheetId="5" r:id="rId5"/>
    <sheet name="030 - 2.NP" sheetId="6" r:id="rId6"/>
    <sheet name="040 - Fasáda" sheetId="7" r:id="rId7"/>
    <sheet name="400 - Konstrukční část" sheetId="8" r:id="rId8"/>
    <sheet name="010 - Kanalizační přípojk..." sheetId="9" r:id="rId9"/>
    <sheet name="020 - ZTI" sheetId="10" r:id="rId10"/>
    <sheet name="030 - UT" sheetId="11" r:id="rId11"/>
    <sheet name="040 - VZT" sheetId="12" r:id="rId12"/>
    <sheet name="050 - EI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'100 - VRN'!$C$83:$K$93</definedName>
    <definedName name="_xlnm.Print_Area" localSheetId="1">'100 - VRN'!$C$4:$J$39,'100 - VRN'!$C$45:$J$65,'100 - VRN'!$C$71:$U$93</definedName>
    <definedName name="_xlnm.Print_Titles" localSheetId="1">'100 - VRN'!$83:$83</definedName>
    <definedName name="_xlnm._FilterDatabase" localSheetId="2" hidden="1">'200 - Bourání'!$C$93:$K$345</definedName>
    <definedName name="_xlnm.Print_Area" localSheetId="2">'200 - Bourání'!$C$4:$J$39,'200 - Bourání'!$C$45:$J$75,'200 - Bourání'!$C$81:$U$345</definedName>
    <definedName name="_xlnm.Print_Titles" localSheetId="2">'200 - Bourání'!$93:$93</definedName>
    <definedName name="_xlnm._FilterDatabase" localSheetId="3" hidden="1">'010 - 1.PP'!$C$96:$K$183</definedName>
    <definedName name="_xlnm.Print_Area" localSheetId="3">'010 - 1.PP'!$C$4:$J$41,'010 - 1.PP'!$C$47:$J$76,'010 - 1.PP'!$C$82:$U$183</definedName>
    <definedName name="_xlnm.Print_Titles" localSheetId="3">'010 - 1.PP'!$96:$96</definedName>
    <definedName name="_xlnm._FilterDatabase" localSheetId="4" hidden="1">'020 - 1.NP'!$C$107:$K$530</definedName>
    <definedName name="_xlnm.Print_Area" localSheetId="4">'020 - 1.NP'!$C$4:$J$41,'020 - 1.NP'!$C$47:$J$87,'020 - 1.NP'!$C$93:$U$530</definedName>
    <definedName name="_xlnm.Print_Titles" localSheetId="4">'020 - 1.NP'!$107:$107</definedName>
    <definedName name="_xlnm._FilterDatabase" localSheetId="5" hidden="1">'030 - 2.NP'!$C$107:$K$431</definedName>
    <definedName name="_xlnm.Print_Area" localSheetId="5">'030 - 2.NP'!$C$4:$J$41,'030 - 2.NP'!$C$47:$J$87,'030 - 2.NP'!$C$93:$U$431</definedName>
    <definedName name="_xlnm.Print_Titles" localSheetId="5">'030 - 2.NP'!$107:$107</definedName>
    <definedName name="_xlnm._FilterDatabase" localSheetId="6" hidden="1">'040 - Fasáda'!$C$95:$K$191</definedName>
    <definedName name="_xlnm.Print_Area" localSheetId="6">'040 - Fasáda'!$C$4:$J$41,'040 - Fasáda'!$C$47:$J$75,'040 - Fasáda'!$C$81:$U$191</definedName>
    <definedName name="_xlnm.Print_Titles" localSheetId="6">'040 - Fasáda'!$95:$95</definedName>
    <definedName name="_xlnm._FilterDatabase" localSheetId="7" hidden="1">'400 - Konstrukční část'!$C$89:$K$175</definedName>
    <definedName name="_xlnm.Print_Area" localSheetId="7">'400 - Konstrukční část'!$C$4:$J$39,'400 - Konstrukční část'!$C$45:$J$71,'400 - Konstrukční část'!$C$77:$U$175</definedName>
    <definedName name="_xlnm.Print_Titles" localSheetId="7">'400 - Konstrukční část'!$89:$89</definedName>
    <definedName name="_xlnm._FilterDatabase" localSheetId="8" hidden="1">'010 - Kanalizační přípojk...'!$C$92:$K$161</definedName>
    <definedName name="_xlnm.Print_Area" localSheetId="8">'010 - Kanalizační přípojk...'!$C$4:$J$41,'010 - Kanalizační přípojk...'!$C$47:$J$72,'010 - Kanalizační přípojk...'!$C$78:$U$161</definedName>
    <definedName name="_xlnm.Print_Titles" localSheetId="8">'010 - Kanalizační přípojk...'!$92:$92</definedName>
    <definedName name="_xlnm._FilterDatabase" localSheetId="9" hidden="1">'020 - ZTI'!$C$97:$K$230</definedName>
    <definedName name="_xlnm.Print_Area" localSheetId="9">'020 - ZTI'!$C$4:$J$41,'020 - ZTI'!$C$47:$J$77,'020 - ZTI'!$C$83:$U$230</definedName>
    <definedName name="_xlnm.Print_Titles" localSheetId="9">'020 - ZTI'!$97:$97</definedName>
    <definedName name="_xlnm._FilterDatabase" localSheetId="10" hidden="1">'030 - UT'!$C$93:$K$150</definedName>
    <definedName name="_xlnm.Print_Area" localSheetId="10">'030 - UT'!$C$4:$J$41,'030 - UT'!$C$47:$J$73,'030 - UT'!$C$79:$U$150</definedName>
    <definedName name="_xlnm.Print_Titles" localSheetId="10">'030 - UT'!$93:$93</definedName>
    <definedName name="_xlnm._FilterDatabase" localSheetId="11" hidden="1">'040 - VZT'!$C$89:$K$102</definedName>
    <definedName name="_xlnm.Print_Area" localSheetId="11">'040 - VZT'!$C$4:$J$41,'040 - VZT'!$C$47:$J$69,'040 - VZT'!$C$75:$U$102</definedName>
    <definedName name="_xlnm.Print_Titles" localSheetId="11">'040 - VZT'!$89:$89</definedName>
    <definedName name="_xlnm._FilterDatabase" localSheetId="12" hidden="1">'050 - EI'!$C$90:$K$157</definedName>
    <definedName name="_xlnm.Print_Area" localSheetId="12">'050 - EI'!$C$4:$J$41,'050 - EI'!$C$47:$J$70,'050 - EI'!$C$76:$U$157</definedName>
    <definedName name="_xlnm.Print_Titles" localSheetId="12">'050 - EI'!$90:$90</definedName>
    <definedName name="_xlnm.Print_Area" localSheetId="13">'Seznam figur'!$C$4:$G$135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9"/>
  <c r="J38"/>
  <c i="1" r="AY68"/>
  <c i="13" r="J37"/>
  <c i="1" r="AX68"/>
  <c i="13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2" r="J39"/>
  <c r="J38"/>
  <c i="1" r="AY67"/>
  <c i="12" r="J37"/>
  <c i="1" r="AX67"/>
  <c i="12" r="BI102"/>
  <c r="BH102"/>
  <c r="BG102"/>
  <c r="BE102"/>
  <c r="T102"/>
  <c r="T101"/>
  <c r="T100"/>
  <c r="R102"/>
  <c r="R101"/>
  <c r="R100"/>
  <c r="P102"/>
  <c r="P101"/>
  <c r="P100"/>
  <c r="BI99"/>
  <c r="BH99"/>
  <c r="BG99"/>
  <c r="BE99"/>
  <c r="T99"/>
  <c r="T98"/>
  <c r="R99"/>
  <c r="R98"/>
  <c r="P99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1" r="J39"/>
  <c r="J38"/>
  <c i="1" r="AY66"/>
  <c i="11" r="J37"/>
  <c i="1" r="AX66"/>
  <c i="11" r="BI150"/>
  <c r="BH150"/>
  <c r="BG150"/>
  <c r="BE150"/>
  <c r="T150"/>
  <c r="T149"/>
  <c r="T148"/>
  <c r="R150"/>
  <c r="R149"/>
  <c r="R148"/>
  <c r="P150"/>
  <c r="P149"/>
  <c r="P148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0" r="J39"/>
  <c r="J38"/>
  <c i="1" r="AY65"/>
  <c i="10" r="J37"/>
  <c i="1" r="AX65"/>
  <c i="10" r="BI230"/>
  <c r="BH230"/>
  <c r="BG230"/>
  <c r="BE230"/>
  <c r="T230"/>
  <c r="T229"/>
  <c r="R230"/>
  <c r="R229"/>
  <c r="P230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T154"/>
  <c r="R155"/>
  <c r="R154"/>
  <c r="P155"/>
  <c r="P154"/>
  <c r="BI153"/>
  <c r="BH153"/>
  <c r="BG153"/>
  <c r="BE153"/>
  <c r="T153"/>
  <c r="T152"/>
  <c r="R153"/>
  <c r="R152"/>
  <c r="P153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31"/>
  <c r="BH131"/>
  <c r="BG131"/>
  <c r="BE131"/>
  <c r="T131"/>
  <c r="R131"/>
  <c r="P131"/>
  <c r="BI125"/>
  <c r="BH125"/>
  <c r="BG125"/>
  <c r="BE125"/>
  <c r="T125"/>
  <c r="R125"/>
  <c r="P125"/>
  <c r="BI122"/>
  <c r="BH122"/>
  <c r="BG122"/>
  <c r="BE122"/>
  <c r="T122"/>
  <c r="R122"/>
  <c r="P122"/>
  <c r="BI116"/>
  <c r="BH116"/>
  <c r="BG116"/>
  <c r="BE116"/>
  <c r="T116"/>
  <c r="R116"/>
  <c r="P116"/>
  <c r="BI113"/>
  <c r="BH113"/>
  <c r="BG113"/>
  <c r="BE113"/>
  <c r="T113"/>
  <c r="R113"/>
  <c r="P113"/>
  <c r="BI109"/>
  <c r="BH109"/>
  <c r="BG109"/>
  <c r="BE109"/>
  <c r="T109"/>
  <c r="R109"/>
  <c r="P109"/>
  <c r="BI107"/>
  <c r="BH107"/>
  <c r="BG107"/>
  <c r="BE107"/>
  <c r="T107"/>
  <c r="R107"/>
  <c r="P107"/>
  <c r="BI103"/>
  <c r="BH103"/>
  <c r="BG103"/>
  <c r="BE103"/>
  <c r="T103"/>
  <c r="R103"/>
  <c r="P103"/>
  <c r="BI101"/>
  <c r="BH101"/>
  <c r="BG101"/>
  <c r="BE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9" r="J39"/>
  <c r="J38"/>
  <c i="1" r="AY64"/>
  <c i="9" r="J37"/>
  <c i="1" r="AX64"/>
  <c i="9" r="BI161"/>
  <c r="BH161"/>
  <c r="BG161"/>
  <c r="BE161"/>
  <c r="T161"/>
  <c r="T160"/>
  <c r="R161"/>
  <c r="R160"/>
  <c r="P161"/>
  <c r="P160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T149"/>
  <c r="R150"/>
  <c r="R149"/>
  <c r="P150"/>
  <c r="P149"/>
  <c r="BI148"/>
  <c r="BH148"/>
  <c r="BG148"/>
  <c r="BE148"/>
  <c r="T148"/>
  <c r="T147"/>
  <c r="R148"/>
  <c r="R147"/>
  <c r="P148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R120"/>
  <c r="P120"/>
  <c r="BI117"/>
  <c r="BH117"/>
  <c r="BG117"/>
  <c r="BE117"/>
  <c r="T117"/>
  <c r="R117"/>
  <c r="P117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50"/>
  <c i="8" r="J37"/>
  <c r="J36"/>
  <c i="1" r="AY62"/>
  <c i="8" r="J35"/>
  <c i="1" r="AX62"/>
  <c i="8"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T110"/>
  <c r="R111"/>
  <c r="R110"/>
  <c r="P111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5"/>
  <c r="BH95"/>
  <c r="BG95"/>
  <c r="BE95"/>
  <c r="T95"/>
  <c r="R95"/>
  <c r="P95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7" r="J39"/>
  <c r="J38"/>
  <c i="1" r="AY61"/>
  <c i="7" r="J37"/>
  <c i="1" r="AX61"/>
  <c i="7"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1"/>
  <c r="BH131"/>
  <c r="BG131"/>
  <c r="BE131"/>
  <c r="T131"/>
  <c r="R131"/>
  <c r="P131"/>
  <c r="BI118"/>
  <c r="BH118"/>
  <c r="BG118"/>
  <c r="BE118"/>
  <c r="T118"/>
  <c r="R118"/>
  <c r="P118"/>
  <c r="BI117"/>
  <c r="BH117"/>
  <c r="BG117"/>
  <c r="BE117"/>
  <c r="T117"/>
  <c r="R117"/>
  <c r="P117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50"/>
  <c i="6" r="J39"/>
  <c r="J38"/>
  <c i="1" r="AY60"/>
  <c i="6" r="J37"/>
  <c i="1" r="AX60"/>
  <c i="6" r="BI430"/>
  <c r="BH430"/>
  <c r="BG430"/>
  <c r="BE430"/>
  <c r="T430"/>
  <c r="T429"/>
  <c r="R430"/>
  <c r="R429"/>
  <c r="P430"/>
  <c r="P429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77"/>
  <c r="BH377"/>
  <c r="BG377"/>
  <c r="BE377"/>
  <c r="T377"/>
  <c r="R377"/>
  <c r="P377"/>
  <c r="BI376"/>
  <c r="BH376"/>
  <c r="BG376"/>
  <c r="BE376"/>
  <c r="T376"/>
  <c r="R376"/>
  <c r="P376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4"/>
  <c r="BH334"/>
  <c r="BG334"/>
  <c r="BE334"/>
  <c r="T334"/>
  <c r="R334"/>
  <c r="P334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T326"/>
  <c r="R327"/>
  <c r="R326"/>
  <c r="P327"/>
  <c r="P326"/>
  <c r="BI325"/>
  <c r="BH325"/>
  <c r="BG325"/>
  <c r="BE325"/>
  <c r="T325"/>
  <c r="R325"/>
  <c r="P325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2"/>
  <c r="BH312"/>
  <c r="BG312"/>
  <c r="BE312"/>
  <c r="T312"/>
  <c r="R312"/>
  <c r="P312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2"/>
  <c r="BH222"/>
  <c r="BG222"/>
  <c r="BE222"/>
  <c r="T222"/>
  <c r="R222"/>
  <c r="P222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8"/>
  <c r="BH138"/>
  <c r="BG138"/>
  <c r="BE138"/>
  <c r="T138"/>
  <c r="T137"/>
  <c r="R138"/>
  <c r="R137"/>
  <c r="P138"/>
  <c r="P137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T110"/>
  <c r="R111"/>
  <c r="R110"/>
  <c r="P111"/>
  <c r="P110"/>
  <c r="J105"/>
  <c r="J104"/>
  <c r="F104"/>
  <c r="F102"/>
  <c r="E100"/>
  <c r="J59"/>
  <c r="J58"/>
  <c r="F58"/>
  <c r="F56"/>
  <c r="E54"/>
  <c r="J20"/>
  <c r="E20"/>
  <c r="F105"/>
  <c r="J19"/>
  <c r="J14"/>
  <c r="J102"/>
  <c r="E7"/>
  <c r="E96"/>
  <c i="5" r="J39"/>
  <c r="J38"/>
  <c i="1" r="AY59"/>
  <c i="5" r="J37"/>
  <c i="1" r="AX59"/>
  <c i="5" r="BI529"/>
  <c r="BH529"/>
  <c r="BG529"/>
  <c r="BE529"/>
  <c r="T529"/>
  <c r="T528"/>
  <c r="R529"/>
  <c r="R528"/>
  <c r="P529"/>
  <c r="P528"/>
  <c r="BI526"/>
  <c r="BH526"/>
  <c r="BG526"/>
  <c r="BE526"/>
  <c r="T526"/>
  <c r="R526"/>
  <c r="P526"/>
  <c r="BI521"/>
  <c r="BH521"/>
  <c r="BG521"/>
  <c r="BE521"/>
  <c r="T521"/>
  <c r="R521"/>
  <c r="P521"/>
  <c r="BI520"/>
  <c r="BH520"/>
  <c r="BG520"/>
  <c r="BE520"/>
  <c r="T520"/>
  <c r="R520"/>
  <c r="P520"/>
  <c r="BI519"/>
  <c r="BH519"/>
  <c r="BG519"/>
  <c r="BE519"/>
  <c r="T519"/>
  <c r="R519"/>
  <c r="P519"/>
  <c r="BI517"/>
  <c r="BH517"/>
  <c r="BG517"/>
  <c r="BE517"/>
  <c r="T517"/>
  <c r="R517"/>
  <c r="P517"/>
  <c r="BI509"/>
  <c r="BH509"/>
  <c r="BG509"/>
  <c r="BE509"/>
  <c r="T509"/>
  <c r="R509"/>
  <c r="P509"/>
  <c r="BI508"/>
  <c r="BH508"/>
  <c r="BG508"/>
  <c r="BE508"/>
  <c r="T508"/>
  <c r="R508"/>
  <c r="P508"/>
  <c r="BI507"/>
  <c r="BH507"/>
  <c r="BG507"/>
  <c r="BE507"/>
  <c r="T507"/>
  <c r="R507"/>
  <c r="P507"/>
  <c r="BI504"/>
  <c r="BH504"/>
  <c r="BG504"/>
  <c r="BE504"/>
  <c r="T504"/>
  <c r="R504"/>
  <c r="P504"/>
  <c r="BI500"/>
  <c r="BH500"/>
  <c r="BG500"/>
  <c r="BE500"/>
  <c r="T500"/>
  <c r="R500"/>
  <c r="P500"/>
  <c r="BI498"/>
  <c r="BH498"/>
  <c r="BG498"/>
  <c r="BE498"/>
  <c r="T498"/>
  <c r="R498"/>
  <c r="P498"/>
  <c r="BI492"/>
  <c r="BH492"/>
  <c r="BG492"/>
  <c r="BE492"/>
  <c r="T492"/>
  <c r="R492"/>
  <c r="P492"/>
  <c r="BI491"/>
  <c r="BH491"/>
  <c r="BG491"/>
  <c r="BE491"/>
  <c r="T491"/>
  <c r="R491"/>
  <c r="P491"/>
  <c r="BI487"/>
  <c r="BH487"/>
  <c r="BG487"/>
  <c r="BE487"/>
  <c r="T487"/>
  <c r="R487"/>
  <c r="P487"/>
  <c r="BI486"/>
  <c r="BH486"/>
  <c r="BG486"/>
  <c r="BE486"/>
  <c r="T486"/>
  <c r="R486"/>
  <c r="P486"/>
  <c r="BI484"/>
  <c r="BH484"/>
  <c r="BG484"/>
  <c r="BE484"/>
  <c r="T484"/>
  <c r="R484"/>
  <c r="P484"/>
  <c r="BI481"/>
  <c r="BH481"/>
  <c r="BG481"/>
  <c r="BE481"/>
  <c r="T481"/>
  <c r="R481"/>
  <c r="P481"/>
  <c r="BI480"/>
  <c r="BH480"/>
  <c r="BG480"/>
  <c r="BE480"/>
  <c r="T480"/>
  <c r="R480"/>
  <c r="P480"/>
  <c r="BI477"/>
  <c r="BH477"/>
  <c r="BG477"/>
  <c r="BE477"/>
  <c r="T477"/>
  <c r="R477"/>
  <c r="P477"/>
  <c r="BI475"/>
  <c r="BH475"/>
  <c r="BG475"/>
  <c r="BE475"/>
  <c r="T475"/>
  <c r="R475"/>
  <c r="P475"/>
  <c r="BI471"/>
  <c r="BH471"/>
  <c r="BG471"/>
  <c r="BE471"/>
  <c r="T471"/>
  <c r="R471"/>
  <c r="P471"/>
  <c r="BI468"/>
  <c r="BH468"/>
  <c r="BG468"/>
  <c r="BE468"/>
  <c r="T468"/>
  <c r="R468"/>
  <c r="P468"/>
  <c r="BI460"/>
  <c r="BH460"/>
  <c r="BG460"/>
  <c r="BE460"/>
  <c r="T460"/>
  <c r="R460"/>
  <c r="P460"/>
  <c r="BI459"/>
  <c r="BH459"/>
  <c r="BG459"/>
  <c r="BE459"/>
  <c r="T459"/>
  <c r="R459"/>
  <c r="P459"/>
  <c r="BI455"/>
  <c r="BH455"/>
  <c r="BG455"/>
  <c r="BE455"/>
  <c r="T455"/>
  <c r="R455"/>
  <c r="P455"/>
  <c r="BI454"/>
  <c r="BH454"/>
  <c r="BG454"/>
  <c r="BE454"/>
  <c r="T454"/>
  <c r="R454"/>
  <c r="P454"/>
  <c r="BI452"/>
  <c r="BH452"/>
  <c r="BG452"/>
  <c r="BE452"/>
  <c r="T452"/>
  <c r="R452"/>
  <c r="P452"/>
  <c r="BI449"/>
  <c r="BH449"/>
  <c r="BG449"/>
  <c r="BE449"/>
  <c r="T449"/>
  <c r="R449"/>
  <c r="P449"/>
  <c r="BI448"/>
  <c r="BH448"/>
  <c r="BG448"/>
  <c r="BE448"/>
  <c r="T448"/>
  <c r="R448"/>
  <c r="P448"/>
  <c r="BI446"/>
  <c r="BH446"/>
  <c r="BG446"/>
  <c r="BE446"/>
  <c r="T446"/>
  <c r="R446"/>
  <c r="P446"/>
  <c r="BI440"/>
  <c r="BH440"/>
  <c r="BG440"/>
  <c r="BE440"/>
  <c r="T440"/>
  <c r="R440"/>
  <c r="P440"/>
  <c r="BI437"/>
  <c r="BH437"/>
  <c r="BG437"/>
  <c r="BE437"/>
  <c r="T437"/>
  <c r="R437"/>
  <c r="P437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4"/>
  <c r="BH414"/>
  <c r="BG414"/>
  <c r="BE414"/>
  <c r="T414"/>
  <c r="R414"/>
  <c r="P414"/>
  <c r="BI412"/>
  <c r="BH412"/>
  <c r="BG412"/>
  <c r="BE412"/>
  <c r="T412"/>
  <c r="R412"/>
  <c r="P412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0"/>
  <c r="BH390"/>
  <c r="BG390"/>
  <c r="BE390"/>
  <c r="T390"/>
  <c r="R390"/>
  <c r="P390"/>
  <c r="BI389"/>
  <c r="BH389"/>
  <c r="BG389"/>
  <c r="BE389"/>
  <c r="T389"/>
  <c r="R389"/>
  <c r="P389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59"/>
  <c r="BH359"/>
  <c r="BG359"/>
  <c r="BE359"/>
  <c r="T359"/>
  <c r="T358"/>
  <c r="R359"/>
  <c r="R358"/>
  <c r="P359"/>
  <c r="P358"/>
  <c r="BI357"/>
  <c r="BH357"/>
  <c r="BG357"/>
  <c r="BE357"/>
  <c r="T357"/>
  <c r="R357"/>
  <c r="P357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2"/>
  <c r="BH342"/>
  <c r="BG342"/>
  <c r="BE342"/>
  <c r="T342"/>
  <c r="R342"/>
  <c r="P342"/>
  <c r="BI338"/>
  <c r="BH338"/>
  <c r="BG338"/>
  <c r="BE338"/>
  <c r="T338"/>
  <c r="R338"/>
  <c r="P338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3"/>
  <c r="BH283"/>
  <c r="BG283"/>
  <c r="BE283"/>
  <c r="T283"/>
  <c r="R283"/>
  <c r="P283"/>
  <c r="BI281"/>
  <c r="BH281"/>
  <c r="BG281"/>
  <c r="BE281"/>
  <c r="T281"/>
  <c r="R281"/>
  <c r="P281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58"/>
  <c r="BH258"/>
  <c r="BG258"/>
  <c r="BE258"/>
  <c r="T258"/>
  <c r="R258"/>
  <c r="P258"/>
  <c r="BI256"/>
  <c r="BH256"/>
  <c r="BG256"/>
  <c r="BE256"/>
  <c r="T256"/>
  <c r="R256"/>
  <c r="P256"/>
  <c r="BI250"/>
  <c r="BH250"/>
  <c r="BG250"/>
  <c r="BE250"/>
  <c r="T250"/>
  <c r="R250"/>
  <c r="P250"/>
  <c r="BI247"/>
  <c r="BH247"/>
  <c r="BG247"/>
  <c r="BE247"/>
  <c r="T247"/>
  <c r="T246"/>
  <c r="R247"/>
  <c r="R246"/>
  <c r="P247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T238"/>
  <c r="R239"/>
  <c r="R238"/>
  <c r="P239"/>
  <c r="P238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66"/>
  <c r="BH166"/>
  <c r="BG166"/>
  <c r="BE166"/>
  <c r="T166"/>
  <c r="R166"/>
  <c r="P166"/>
  <c r="BI165"/>
  <c r="BH165"/>
  <c r="BG165"/>
  <c r="BE165"/>
  <c r="T165"/>
  <c r="R165"/>
  <c r="P165"/>
  <c r="BI158"/>
  <c r="BH158"/>
  <c r="BG158"/>
  <c r="BE158"/>
  <c r="T158"/>
  <c r="R158"/>
  <c r="P158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5"/>
  <c r="BH115"/>
  <c r="BG115"/>
  <c r="BE115"/>
  <c r="T115"/>
  <c r="R115"/>
  <c r="P115"/>
  <c r="BI111"/>
  <c r="BH111"/>
  <c r="BG111"/>
  <c r="BE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50"/>
  <c i="4" r="J39"/>
  <c r="J38"/>
  <c i="1" r="AY58"/>
  <c i="4" r="J37"/>
  <c i="1" r="AX58"/>
  <c i="4" r="BI182"/>
  <c r="BH182"/>
  <c r="BG182"/>
  <c r="BE182"/>
  <c r="T182"/>
  <c r="T181"/>
  <c r="R182"/>
  <c r="R181"/>
  <c r="P182"/>
  <c r="P181"/>
  <c r="BI178"/>
  <c r="BH178"/>
  <c r="BG178"/>
  <c r="BE178"/>
  <c r="T178"/>
  <c r="R178"/>
  <c r="P178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7"/>
  <c r="BH157"/>
  <c r="BG157"/>
  <c r="BE157"/>
  <c r="T157"/>
  <c r="R157"/>
  <c r="P157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T102"/>
  <c r="R103"/>
  <c r="R102"/>
  <c r="P103"/>
  <c r="P102"/>
  <c r="BI100"/>
  <c r="BH100"/>
  <c r="BG100"/>
  <c r="BE100"/>
  <c r="T100"/>
  <c r="T99"/>
  <c r="R100"/>
  <c r="R99"/>
  <c r="P100"/>
  <c r="P99"/>
  <c r="J94"/>
  <c r="J93"/>
  <c r="F93"/>
  <c r="F91"/>
  <c r="E89"/>
  <c r="J59"/>
  <c r="J58"/>
  <c r="F58"/>
  <c r="F56"/>
  <c r="E54"/>
  <c r="J20"/>
  <c r="E20"/>
  <c r="F94"/>
  <c r="J19"/>
  <c r="J14"/>
  <c r="J56"/>
  <c r="E7"/>
  <c r="E85"/>
  <c i="3" r="J37"/>
  <c r="J36"/>
  <c i="1" r="AY56"/>
  <c i="3" r="J35"/>
  <c i="1" r="AX56"/>
  <c i="3" r="BI341"/>
  <c r="BH341"/>
  <c r="BG341"/>
  <c r="BE341"/>
  <c r="T341"/>
  <c r="T340"/>
  <c r="R341"/>
  <c r="R340"/>
  <c r="P341"/>
  <c r="P340"/>
  <c r="BI332"/>
  <c r="BH332"/>
  <c r="BG332"/>
  <c r="BE332"/>
  <c r="T332"/>
  <c r="R332"/>
  <c r="P332"/>
  <c r="BI330"/>
  <c r="BH330"/>
  <c r="BG330"/>
  <c r="BE330"/>
  <c r="T330"/>
  <c r="R330"/>
  <c r="P330"/>
  <c r="BI324"/>
  <c r="BH324"/>
  <c r="BG324"/>
  <c r="BE324"/>
  <c r="T324"/>
  <c r="R324"/>
  <c r="P324"/>
  <c r="BI317"/>
  <c r="BH317"/>
  <c r="BG317"/>
  <c r="BE317"/>
  <c r="T317"/>
  <c r="T310"/>
  <c r="R317"/>
  <c r="R310"/>
  <c r="P317"/>
  <c r="P310"/>
  <c r="BI311"/>
  <c r="BH311"/>
  <c r="BG311"/>
  <c r="BE311"/>
  <c r="T311"/>
  <c r="R311"/>
  <c r="P311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88"/>
  <c r="BH288"/>
  <c r="BG288"/>
  <c r="BE288"/>
  <c r="T288"/>
  <c r="R288"/>
  <c r="P288"/>
  <c r="BI286"/>
  <c r="BH286"/>
  <c r="BG286"/>
  <c r="BE286"/>
  <c r="T286"/>
  <c r="R286"/>
  <c r="P286"/>
  <c r="BI281"/>
  <c r="BH281"/>
  <c r="BG281"/>
  <c r="BE281"/>
  <c r="T281"/>
  <c r="T280"/>
  <c r="R281"/>
  <c r="R280"/>
  <c r="P281"/>
  <c r="P280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4"/>
  <c r="BH264"/>
  <c r="BG264"/>
  <c r="BE264"/>
  <c r="T264"/>
  <c r="T263"/>
  <c r="R264"/>
  <c r="R263"/>
  <c r="P264"/>
  <c r="P263"/>
  <c r="BI261"/>
  <c r="BH261"/>
  <c r="BG261"/>
  <c r="BE261"/>
  <c r="T261"/>
  <c r="T260"/>
  <c r="R261"/>
  <c r="R260"/>
  <c r="P261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27"/>
  <c r="BH227"/>
  <c r="BG227"/>
  <c r="BE227"/>
  <c r="T227"/>
  <c r="R227"/>
  <c r="P227"/>
  <c r="BI191"/>
  <c r="BH191"/>
  <c r="BG191"/>
  <c r="BE191"/>
  <c r="T191"/>
  <c r="R191"/>
  <c r="P191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65"/>
  <c r="BH165"/>
  <c r="BG165"/>
  <c r="BE165"/>
  <c r="T165"/>
  <c r="R165"/>
  <c r="P165"/>
  <c r="BI162"/>
  <c r="BH162"/>
  <c r="BG162"/>
  <c r="BE162"/>
  <c r="T162"/>
  <c r="R162"/>
  <c r="P162"/>
  <c r="BI156"/>
  <c r="BH156"/>
  <c r="BG156"/>
  <c r="BE156"/>
  <c r="T156"/>
  <c r="R156"/>
  <c r="P156"/>
  <c r="BI153"/>
  <c r="BH153"/>
  <c r="BG153"/>
  <c r="BE153"/>
  <c r="T153"/>
  <c r="R153"/>
  <c r="P153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0"/>
  <c r="BH130"/>
  <c r="BG130"/>
  <c r="BE130"/>
  <c r="T130"/>
  <c r="R130"/>
  <c r="P130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7"/>
  <c r="BH97"/>
  <c r="BG97"/>
  <c r="BE97"/>
  <c r="T97"/>
  <c r="T96"/>
  <c r="R97"/>
  <c r="R96"/>
  <c r="P97"/>
  <c r="P96"/>
  <c r="J91"/>
  <c r="J90"/>
  <c r="F90"/>
  <c r="F88"/>
  <c r="E86"/>
  <c r="J55"/>
  <c r="J54"/>
  <c r="F54"/>
  <c r="F52"/>
  <c r="E50"/>
  <c r="J18"/>
  <c r="E18"/>
  <c r="F55"/>
  <c r="J17"/>
  <c r="J12"/>
  <c r="J88"/>
  <c r="E7"/>
  <c r="E84"/>
  <c i="2" r="J37"/>
  <c r="J36"/>
  <c i="1" r="AY55"/>
  <c i="2" r="J35"/>
  <c i="1" r="AX55"/>
  <c i="2" r="BI93"/>
  <c r="BH93"/>
  <c r="BG93"/>
  <c r="BE93"/>
  <c r="T93"/>
  <c r="T92"/>
  <c r="R93"/>
  <c r="R92"/>
  <c r="P93"/>
  <c r="P92"/>
  <c r="BI91"/>
  <c r="BH91"/>
  <c r="BG91"/>
  <c r="BE91"/>
  <c r="T91"/>
  <c r="T90"/>
  <c r="R91"/>
  <c r="R90"/>
  <c r="P91"/>
  <c r="P90"/>
  <c r="BI89"/>
  <c r="BH89"/>
  <c r="BG89"/>
  <c r="BE89"/>
  <c r="T89"/>
  <c r="T88"/>
  <c r="R89"/>
  <c r="R88"/>
  <c r="P89"/>
  <c r="P88"/>
  <c r="BI87"/>
  <c r="BH87"/>
  <c r="BG87"/>
  <c r="BE87"/>
  <c r="T87"/>
  <c r="T86"/>
  <c r="T85"/>
  <c r="T84"/>
  <c r="R87"/>
  <c r="R86"/>
  <c r="R85"/>
  <c r="R84"/>
  <c r="P87"/>
  <c r="P86"/>
  <c r="P85"/>
  <c r="P84"/>
  <c i="1" r="AU55"/>
  <c i="2" r="J81"/>
  <c r="J80"/>
  <c r="F80"/>
  <c r="F78"/>
  <c r="E76"/>
  <c r="J55"/>
  <c r="J54"/>
  <c r="F54"/>
  <c r="F52"/>
  <c r="E50"/>
  <c r="J18"/>
  <c r="E18"/>
  <c r="F55"/>
  <c r="J17"/>
  <c r="J12"/>
  <c r="J52"/>
  <c r="E7"/>
  <c r="E74"/>
  <c i="1" r="L50"/>
  <c r="AM50"/>
  <c r="AM49"/>
  <c r="L49"/>
  <c r="AM47"/>
  <c r="L47"/>
  <c r="L45"/>
  <c r="L44"/>
  <c i="13" r="BK152"/>
  <c i="11" r="BK144"/>
  <c r="J125"/>
  <c r="J107"/>
  <c i="10" r="J230"/>
  <c r="J214"/>
  <c r="BK194"/>
  <c r="J168"/>
  <c i="9" r="BK154"/>
  <c i="8" r="BK175"/>
  <c r="BK147"/>
  <c i="7" r="J173"/>
  <c r="J107"/>
  <c i="6" r="J356"/>
  <c r="J290"/>
  <c r="J211"/>
  <c r="BK144"/>
  <c i="5" r="BK520"/>
  <c r="BK509"/>
  <c r="J402"/>
  <c r="BK371"/>
  <c r="BK154"/>
  <c i="3" r="J261"/>
  <c r="BK144"/>
  <c i="13" r="BK126"/>
  <c i="11" r="J144"/>
  <c i="10" r="BK225"/>
  <c r="J192"/>
  <c r="BK107"/>
  <c i="8" r="J128"/>
  <c i="7" r="BK185"/>
  <c r="BK168"/>
  <c i="6" r="J425"/>
  <c r="BK398"/>
  <c r="BK252"/>
  <c r="J181"/>
  <c i="5" r="BK455"/>
  <c r="J370"/>
  <c r="BK321"/>
  <c r="J218"/>
  <c r="BK137"/>
  <c i="4" r="BK171"/>
  <c r="BK107"/>
  <c i="3" r="J286"/>
  <c r="J242"/>
  <c r="BK120"/>
  <c i="13" r="J139"/>
  <c r="BK124"/>
  <c r="BK95"/>
  <c i="11" r="J109"/>
  <c i="10" r="BK193"/>
  <c r="J155"/>
  <c i="8" r="J173"/>
  <c r="J111"/>
  <c i="7" r="J110"/>
  <c i="6" r="J318"/>
  <c r="J213"/>
  <c r="J146"/>
  <c i="5" r="BK487"/>
  <c r="J397"/>
  <c r="BK303"/>
  <c r="J247"/>
  <c r="J165"/>
  <c r="BK125"/>
  <c i="4" r="J106"/>
  <c i="3" r="J269"/>
  <c r="BK153"/>
  <c i="10" r="BK220"/>
  <c r="J188"/>
  <c r="J169"/>
  <c r="BK101"/>
  <c i="8" r="BK171"/>
  <c r="J99"/>
  <c i="7" r="J142"/>
  <c i="6" r="BK389"/>
  <c r="J319"/>
  <c r="BK231"/>
  <c i="5" r="BK508"/>
  <c r="J385"/>
  <c r="J327"/>
  <c r="BK141"/>
  <c i="4" r="J161"/>
  <c i="3" r="J256"/>
  <c r="BK118"/>
  <c i="13" r="BK144"/>
  <c r="J116"/>
  <c r="J94"/>
  <c i="11" r="J110"/>
  <c i="10" r="BK196"/>
  <c r="BK176"/>
  <c r="BK149"/>
  <c i="9" r="J104"/>
  <c i="8" r="J134"/>
  <c r="BK99"/>
  <c i="7" r="J146"/>
  <c i="6" r="J349"/>
  <c r="BK253"/>
  <c r="BK208"/>
  <c r="BK128"/>
  <c i="5" r="J449"/>
  <c r="J367"/>
  <c r="BK327"/>
  <c r="J194"/>
  <c i="3" r="BK341"/>
  <c r="BK242"/>
  <c i="2" r="J93"/>
  <c i="13" r="J100"/>
  <c i="11" r="J145"/>
  <c r="BK103"/>
  <c i="10" r="J176"/>
  <c r="J122"/>
  <c i="9" r="BK120"/>
  <c i="8" r="BK122"/>
  <c i="7" r="J164"/>
  <c i="6" r="J388"/>
  <c r="J252"/>
  <c r="J192"/>
  <c i="5" r="BK492"/>
  <c r="J454"/>
  <c r="BK312"/>
  <c r="BK239"/>
  <c i="4" r="BK178"/>
  <c r="BK129"/>
  <c i="3" r="J324"/>
  <c r="J183"/>
  <c r="J112"/>
  <c i="13" r="J133"/>
  <c r="BK98"/>
  <c i="11" r="BK118"/>
  <c i="10" r="BK173"/>
  <c i="8" r="BK167"/>
  <c i="7" r="J160"/>
  <c i="6" r="BK356"/>
  <c r="BK246"/>
  <c r="BK201"/>
  <c r="J150"/>
  <c i="5" r="J416"/>
  <c r="J359"/>
  <c r="BK256"/>
  <c r="BK215"/>
  <c r="BK129"/>
  <c i="4" r="J124"/>
  <c i="3" r="BK267"/>
  <c r="BK126"/>
  <c i="13" r="J157"/>
  <c r="J143"/>
  <c r="J131"/>
  <c r="BK110"/>
  <c r="J95"/>
  <c i="11" r="BK145"/>
  <c r="BK125"/>
  <c r="BK97"/>
  <c i="10" r="BK206"/>
  <c r="BK171"/>
  <c i="9" r="BK104"/>
  <c i="8" r="BK119"/>
  <c i="7" r="J162"/>
  <c i="6" r="J387"/>
  <c r="BK300"/>
  <c r="J187"/>
  <c r="BK118"/>
  <c i="5" r="J412"/>
  <c r="BK351"/>
  <c r="J270"/>
  <c r="BK165"/>
  <c i="4" r="J133"/>
  <c i="3" r="J294"/>
  <c r="J124"/>
  <c i="13" r="J150"/>
  <c i="11" r="BK139"/>
  <c r="J118"/>
  <c r="J104"/>
  <c i="10" r="BK224"/>
  <c r="BK210"/>
  <c r="J180"/>
  <c r="BK103"/>
  <c i="9" r="BK128"/>
  <c i="8" r="J156"/>
  <c r="BK98"/>
  <c i="7" r="J167"/>
  <c i="6" r="BK385"/>
  <c r="BK334"/>
  <c r="J288"/>
  <c r="BK254"/>
  <c r="BK187"/>
  <c i="5" r="BK526"/>
  <c r="J517"/>
  <c r="J414"/>
  <c r="J376"/>
  <c r="J312"/>
  <c i="4" r="BK182"/>
  <c i="3" r="BK252"/>
  <c i="2" r="BK93"/>
  <c i="13" r="J106"/>
  <c i="10" r="BK222"/>
  <c r="BK199"/>
  <c r="BK169"/>
  <c i="9" r="BK150"/>
  <c i="8" r="J122"/>
  <c i="7" r="BK170"/>
  <c r="BK101"/>
  <c i="6" r="BK423"/>
  <c r="J324"/>
  <c r="BK234"/>
  <c r="BK165"/>
  <c i="5" r="J452"/>
  <c r="J352"/>
  <c r="BK309"/>
  <c r="J201"/>
  <c r="J121"/>
  <c i="4" r="J121"/>
  <c r="BK100"/>
  <c i="3" r="BK255"/>
  <c r="J100"/>
  <c i="13" r="J137"/>
  <c r="BK121"/>
  <c i="11" r="J140"/>
  <c i="10" r="J224"/>
  <c r="BK182"/>
  <c r="BK136"/>
  <c i="8" r="J144"/>
  <c i="6" r="J420"/>
  <c r="J331"/>
  <c r="J291"/>
  <c r="J198"/>
  <c r="J131"/>
  <c i="5" r="BK468"/>
  <c r="J390"/>
  <c r="BK345"/>
  <c r="J291"/>
  <c r="J216"/>
  <c r="BK134"/>
  <c i="4" r="BK115"/>
  <c i="3" r="BK264"/>
  <c i="2" r="BK91"/>
  <c i="10" r="BK197"/>
  <c r="J174"/>
  <c r="BK122"/>
  <c i="9" r="BK157"/>
  <c i="8" r="J101"/>
  <c i="7" r="J165"/>
  <c i="6" r="BK341"/>
  <c r="BK285"/>
  <c r="BK146"/>
  <c i="5" r="J431"/>
  <c r="BK376"/>
  <c r="J306"/>
  <c r="BK235"/>
  <c r="J125"/>
  <c i="4" r="BK142"/>
  <c i="3" r="BK250"/>
  <c r="BK108"/>
  <c i="13" r="BK145"/>
  <c r="BK117"/>
  <c i="11" r="J141"/>
  <c r="J119"/>
  <c i="10" r="J208"/>
  <c r="BK178"/>
  <c r="J116"/>
  <c i="9" r="BK96"/>
  <c i="8" r="J132"/>
  <c r="J98"/>
  <c i="7" r="J140"/>
  <c i="6" r="BK284"/>
  <c r="J225"/>
  <c r="J141"/>
  <c i="5" r="J475"/>
  <c r="BK414"/>
  <c r="BK374"/>
  <c r="J283"/>
  <c r="J115"/>
  <c i="4" r="BK120"/>
  <c i="3" r="J330"/>
  <c r="J153"/>
  <c i="13" r="J120"/>
  <c r="J105"/>
  <c i="12" r="J93"/>
  <c i="11" r="BK120"/>
  <c i="10" r="J223"/>
  <c r="BK180"/>
  <c r="BK109"/>
  <c i="8" r="J171"/>
  <c i="7" r="BK191"/>
  <c r="J157"/>
  <c r="BK107"/>
  <c i="6" r="BK302"/>
  <c r="BK238"/>
  <c r="BK162"/>
  <c i="5" r="BK486"/>
  <c r="BK402"/>
  <c r="BK308"/>
  <c r="BK201"/>
  <c i="4" r="BK140"/>
  <c i="3" r="BK271"/>
  <c r="J156"/>
  <c i="13" r="BK155"/>
  <c r="J119"/>
  <c r="J104"/>
  <c i="11" r="BK126"/>
  <c i="10" r="BK198"/>
  <c i="9" r="J159"/>
  <c i="8" r="J147"/>
  <c i="7" r="BK102"/>
  <c i="6" r="J305"/>
  <c r="J268"/>
  <c r="J148"/>
  <c i="5" r="BK454"/>
  <c r="J374"/>
  <c r="J288"/>
  <c r="BK216"/>
  <c r="J124"/>
  <c i="4" r="BK117"/>
  <c i="3" r="BK246"/>
  <c r="BK102"/>
  <c i="13" r="BK148"/>
  <c r="J142"/>
  <c r="J117"/>
  <c r="J98"/>
  <c i="11" r="BK150"/>
  <c r="J121"/>
  <c r="J99"/>
  <c i="10" r="J213"/>
  <c r="J199"/>
  <c r="J133"/>
  <c i="8" r="J108"/>
  <c i="7" r="BK161"/>
  <c r="J112"/>
  <c i="6" r="BK315"/>
  <c r="J277"/>
  <c r="J126"/>
  <c i="5" r="J448"/>
  <c r="J383"/>
  <c r="J330"/>
  <c r="BK231"/>
  <c r="J195"/>
  <c i="4" r="BK130"/>
  <c i="3" r="BK298"/>
  <c r="J241"/>
  <c r="J116"/>
  <c i="5" r="BK412"/>
  <c r="BK330"/>
  <c r="BK247"/>
  <c r="J119"/>
  <c i="3" r="BK254"/>
  <c r="J102"/>
  <c i="13" r="J113"/>
  <c i="11" r="J115"/>
  <c i="10" r="J219"/>
  <c r="J179"/>
  <c i="9" r="J126"/>
  <c i="7" r="J186"/>
  <c r="BK165"/>
  <c i="6" r="J430"/>
  <c r="BK351"/>
  <c r="J242"/>
  <c r="BK192"/>
  <c i="5" r="BK477"/>
  <c r="BK368"/>
  <c r="BK306"/>
  <c r="BK194"/>
  <c r="J126"/>
  <c i="4" r="BK149"/>
  <c i="3" r="J311"/>
  <c r="J246"/>
  <c r="J162"/>
  <c i="13" r="BK149"/>
  <c r="BK131"/>
  <c r="J97"/>
  <c i="11" r="J102"/>
  <c i="10" r="J204"/>
  <c r="J164"/>
  <c i="8" r="BK164"/>
  <c i="7" r="BK180"/>
  <c i="6" r="J385"/>
  <c r="J312"/>
  <c r="J235"/>
  <c r="J152"/>
  <c i="5" r="J507"/>
  <c r="J407"/>
  <c r="J371"/>
  <c r="BK335"/>
  <c r="BK258"/>
  <c r="BK146"/>
  <c i="4" r="J149"/>
  <c i="3" r="J288"/>
  <c r="J181"/>
  <c i="10" r="BK213"/>
  <c r="BK184"/>
  <c r="J157"/>
  <c i="9" r="J128"/>
  <c i="8" r="J153"/>
  <c i="7" r="J168"/>
  <c i="6" r="BK397"/>
  <c r="J330"/>
  <c r="J284"/>
  <c r="J157"/>
  <c i="5" r="J446"/>
  <c r="J405"/>
  <c r="J300"/>
  <c r="J210"/>
  <c i="4" r="BK167"/>
  <c r="J130"/>
  <c i="3" r="BK261"/>
  <c r="BK100"/>
  <c i="13" r="BK134"/>
  <c r="J114"/>
  <c i="12" r="BK95"/>
  <c i="11" r="J128"/>
  <c i="10" r="BK214"/>
  <c r="J183"/>
  <c r="J159"/>
  <c i="9" r="J117"/>
  <c i="8" r="BK138"/>
  <c i="7" r="BK162"/>
  <c i="6" r="J358"/>
  <c r="BK291"/>
  <c r="J240"/>
  <c r="J165"/>
  <c r="BK136"/>
  <c i="5" r="J460"/>
  <c r="J400"/>
  <c r="J333"/>
  <c r="J137"/>
  <c i="4" r="BK103"/>
  <c i="3" r="J244"/>
  <c r="BK130"/>
  <c i="13" r="J108"/>
  <c i="11" r="J147"/>
  <c r="BK105"/>
  <c i="10" r="J198"/>
  <c r="BK113"/>
  <c i="8" r="BK155"/>
  <c r="J105"/>
  <c i="7" r="BK151"/>
  <c i="6" r="BK399"/>
  <c r="J317"/>
  <c r="J244"/>
  <c i="5" r="J500"/>
  <c r="J480"/>
  <c r="BK370"/>
  <c r="BK264"/>
  <c r="J198"/>
  <c i="4" r="BK169"/>
  <c r="J107"/>
  <c i="3" r="BK244"/>
  <c r="BK104"/>
  <c i="13" r="J135"/>
  <c r="BK116"/>
  <c i="11" r="BK142"/>
  <c r="J120"/>
  <c i="10" r="J210"/>
  <c i="9" r="BK141"/>
  <c i="8" r="BK132"/>
  <c i="7" r="J118"/>
  <c i="6" r="BK347"/>
  <c r="J266"/>
  <c r="J208"/>
  <c r="BK116"/>
  <c i="5" r="J437"/>
  <c r="J331"/>
  <c r="J250"/>
  <c r="BK147"/>
  <c i="4" r="J147"/>
  <c i="3" r="J305"/>
  <c r="BK181"/>
  <c r="BK106"/>
  <c i="13" r="J155"/>
  <c r="J145"/>
  <c r="BK137"/>
  <c r="BK109"/>
  <c i="12" r="J102"/>
  <c i="11" r="J137"/>
  <c r="BK110"/>
  <c r="J103"/>
  <c i="10" r="J215"/>
  <c r="BK204"/>
  <c r="J167"/>
  <c i="9" r="J96"/>
  <c i="8" r="BK103"/>
  <c i="7" r="BK118"/>
  <c i="6" r="BK358"/>
  <c r="J294"/>
  <c r="J231"/>
  <c r="BK179"/>
  <c i="5" r="BK517"/>
  <c r="J417"/>
  <c r="J365"/>
  <c r="J146"/>
  <c i="4" r="J120"/>
  <c i="3" r="J255"/>
  <c r="BK147"/>
  <c i="13" r="J101"/>
  <c i="11" r="J142"/>
  <c r="BK114"/>
  <c i="10" r="BK230"/>
  <c r="J216"/>
  <c r="BK200"/>
  <c r="J172"/>
  <c i="9" r="J138"/>
  <c i="8" r="BK169"/>
  <c r="BK126"/>
  <c i="7" r="J170"/>
  <c r="BK146"/>
  <c i="6" r="BK377"/>
  <c r="BK331"/>
  <c r="BK282"/>
  <c r="BK245"/>
  <c r="BK152"/>
  <c i="5" r="BK529"/>
  <c r="J508"/>
  <c r="J378"/>
  <c r="J318"/>
  <c r="J215"/>
  <c i="4" r="BK136"/>
  <c i="3" r="BK248"/>
  <c i="13" r="J134"/>
  <c r="J118"/>
  <c i="11" r="J116"/>
  <c i="10" r="BK215"/>
  <c r="J175"/>
  <c i="9" r="J133"/>
  <c i="8" r="J107"/>
  <c i="7" r="J177"/>
  <c r="J102"/>
  <c i="6" r="J424"/>
  <c r="BK352"/>
  <c r="J253"/>
  <c r="J173"/>
  <c i="5" r="J486"/>
  <c r="BK357"/>
  <c r="J273"/>
  <c r="BK132"/>
  <c i="4" r="BK138"/>
  <c i="3" r="BK309"/>
  <c r="BK257"/>
  <c r="J126"/>
  <c i="13" r="BK151"/>
  <c r="BK133"/>
  <c r="BK100"/>
  <c i="11" r="J123"/>
  <c i="10" r="J217"/>
  <c r="J184"/>
  <c r="J149"/>
  <c i="8" r="J155"/>
  <c i="7" r="BK158"/>
  <c i="6" r="BK349"/>
  <c r="J299"/>
  <c r="J155"/>
  <c r="BK121"/>
  <c i="5" r="BK416"/>
  <c r="BK367"/>
  <c r="J294"/>
  <c r="J237"/>
  <c r="J141"/>
  <c i="4" r="BK121"/>
  <c i="3" r="J271"/>
  <c r="J142"/>
  <c i="10" r="J201"/>
  <c r="BK183"/>
  <c r="BK146"/>
  <c i="9" r="BK117"/>
  <c i="8" r="J124"/>
  <c i="7" r="BK186"/>
  <c r="J108"/>
  <c i="6" r="J350"/>
  <c r="BK317"/>
  <c r="BK235"/>
  <c i="5" r="BK507"/>
  <c r="J409"/>
  <c r="BK353"/>
  <c r="J297"/>
  <c r="BK166"/>
  <c i="4" r="J112"/>
  <c i="3" r="BK253"/>
  <c i="2" r="J91"/>
  <c i="13" r="BK143"/>
  <c r="J124"/>
  <c r="BK105"/>
  <c i="11" r="BK132"/>
  <c i="10" r="BK228"/>
  <c r="BK187"/>
  <c r="BK170"/>
  <c i="9" r="J154"/>
  <c i="8" r="BK124"/>
  <c r="J93"/>
  <c i="7" r="J145"/>
  <c i="6" r="J307"/>
  <c r="J243"/>
  <c r="BK190"/>
  <c i="5" r="BK498"/>
  <c r="BK471"/>
  <c r="J404"/>
  <c r="J345"/>
  <c r="BK241"/>
  <c i="4" r="J140"/>
  <c i="3" r="J332"/>
  <c r="BK227"/>
  <c i="13" r="BK119"/>
  <c i="12" r="BK99"/>
  <c i="11" r="BK137"/>
  <c r="J112"/>
  <c i="10" r="BK201"/>
  <c r="BK162"/>
  <c r="J109"/>
  <c i="9" r="BK108"/>
  <c i="8" r="J114"/>
  <c i="7" r="BK176"/>
  <c r="BK142"/>
  <c i="6" r="J352"/>
  <c r="J281"/>
  <c r="BK170"/>
  <c i="5" r="J487"/>
  <c r="J399"/>
  <c r="BK275"/>
  <c r="BK242"/>
  <c r="J154"/>
  <c i="4" r="BK119"/>
  <c i="3" r="BK296"/>
  <c r="BK110"/>
  <c i="13" r="J129"/>
  <c r="J115"/>
  <c i="11" r="J129"/>
  <c r="J111"/>
  <c i="10" r="BK191"/>
  <c i="9" r="BK148"/>
  <c i="8" r="J141"/>
  <c r="J120"/>
  <c i="6" r="BK387"/>
  <c r="BK240"/>
  <c r="J190"/>
  <c r="BK126"/>
  <c i="5" r="J424"/>
  <c r="J351"/>
  <c r="BK297"/>
  <c r="J226"/>
  <c r="J139"/>
  <c i="4" r="BK133"/>
  <c i="3" r="J276"/>
  <c r="J118"/>
  <c i="13" r="BK157"/>
  <c r="J149"/>
  <c r="J144"/>
  <c r="BK135"/>
  <c r="J107"/>
  <c i="12" r="J94"/>
  <c i="11" r="BK131"/>
  <c r="BK109"/>
  <c i="10" r="BK223"/>
  <c r="J211"/>
  <c r="BK177"/>
  <c i="8" r="BK158"/>
  <c i="7" r="BK177"/>
  <c r="J105"/>
  <c i="6" r="J325"/>
  <c r="BK290"/>
  <c r="BK167"/>
  <c i="5" r="J491"/>
  <c r="BK362"/>
  <c r="J275"/>
  <c r="J153"/>
  <c i="4" r="BK145"/>
  <c i="3" r="BK269"/>
  <c r="BK138"/>
  <c r="BK97"/>
  <c i="13" r="J121"/>
  <c i="11" r="J131"/>
  <c r="BK116"/>
  <c r="J101"/>
  <c i="10" r="BK217"/>
  <c r="BK202"/>
  <c r="J171"/>
  <c r="J101"/>
  <c i="9" r="BK126"/>
  <c i="8" r="J149"/>
  <c i="7" r="J149"/>
  <c r="BK99"/>
  <c i="6" r="BK342"/>
  <c r="BK293"/>
  <c r="J264"/>
  <c r="J136"/>
  <c i="5" r="BK521"/>
  <c r="BK452"/>
  <c r="J389"/>
  <c r="BK273"/>
  <c r="J134"/>
  <c i="3" r="J258"/>
  <c r="J130"/>
  <c i="13" r="BK129"/>
  <c i="11" r="J150"/>
  <c r="J105"/>
  <c i="10" r="J194"/>
  <c r="J103"/>
  <c i="8" r="BK137"/>
  <c i="7" r="J180"/>
  <c r="J117"/>
  <c i="6" r="BK425"/>
  <c r="BK357"/>
  <c r="J238"/>
  <c r="BK176"/>
  <c i="5" r="J509"/>
  <c r="BK393"/>
  <c r="J349"/>
  <c r="J242"/>
  <c r="BK158"/>
  <c r="J129"/>
  <c i="4" r="J163"/>
  <c r="J111"/>
  <c i="3" r="BK273"/>
  <c r="J177"/>
  <c i="13" r="J148"/>
  <c r="J125"/>
  <c i="12" r="BK96"/>
  <c i="10" r="J227"/>
  <c r="J191"/>
  <c r="BK175"/>
  <c i="9" r="J98"/>
  <c i="7" r="J185"/>
  <c i="6" r="BK388"/>
  <c r="BK325"/>
  <c r="BK287"/>
  <c r="BK193"/>
  <c r="J144"/>
  <c i="5" r="BK504"/>
  <c r="BK405"/>
  <c r="J348"/>
  <c r="J264"/>
  <c r="BK226"/>
  <c r="J132"/>
  <c i="4" r="J136"/>
  <c i="3" r="BK286"/>
  <c r="J179"/>
  <c r="J108"/>
  <c i="10" r="J190"/>
  <c r="BK159"/>
  <c i="9" r="J150"/>
  <c i="8" r="BK116"/>
  <c i="7" r="BK169"/>
  <c r="BK110"/>
  <c i="6" r="J377"/>
  <c r="J287"/>
  <c r="J179"/>
  <c i="5" r="BK460"/>
  <c r="J428"/>
  <c r="J347"/>
  <c r="BK294"/>
  <c r="BK143"/>
  <c i="4" r="BK162"/>
  <c i="3" r="BK276"/>
  <c r="BK122"/>
  <c i="13" r="J146"/>
  <c r="BK132"/>
  <c r="BK106"/>
  <c i="11" r="BK140"/>
  <c r="BK99"/>
  <c i="10" r="BK186"/>
  <c r="BK157"/>
  <c i="9" r="BK144"/>
  <c i="8" r="BK120"/>
  <c i="7" r="BK189"/>
  <c i="6" r="J351"/>
  <c r="J254"/>
  <c r="BK181"/>
  <c i="5" r="BK491"/>
  <c r="BK440"/>
  <c r="J395"/>
  <c r="BK349"/>
  <c r="BK228"/>
  <c i="4" r="BK127"/>
  <c i="3" r="J273"/>
  <c i="13" r="J127"/>
  <c r="BK111"/>
  <c i="12" r="J95"/>
  <c i="11" r="BK138"/>
  <c r="BK101"/>
  <c i="10" r="J200"/>
  <c r="J143"/>
  <c i="9" r="BK138"/>
  <c i="8" r="BK156"/>
  <c i="7" r="J182"/>
  <c r="BK149"/>
  <c i="6" r="BK376"/>
  <c r="BK299"/>
  <c r="BK243"/>
  <c r="J160"/>
  <c i="5" r="BK446"/>
  <c r="BK281"/>
  <c r="J166"/>
  <c i="4" r="BK163"/>
  <c i="3" r="J302"/>
  <c r="BK179"/>
  <c i="13" r="BK156"/>
  <c r="BK139"/>
  <c r="BK125"/>
  <c r="BK102"/>
  <c i="11" r="BK128"/>
  <c r="J106"/>
  <c i="10" r="BK133"/>
  <c i="9" r="BK98"/>
  <c i="7" r="BK154"/>
  <c i="6" r="BK294"/>
  <c r="J234"/>
  <c r="J162"/>
  <c i="5" r="J468"/>
  <c r="J418"/>
  <c r="J373"/>
  <c r="BK318"/>
  <c r="BK237"/>
  <c r="BK152"/>
  <c i="4" r="BK143"/>
  <c i="3" r="J298"/>
  <c r="J147"/>
  <c i="2" r="BK87"/>
  <c i="13" r="J152"/>
  <c r="BK146"/>
  <c r="BK118"/>
  <c r="J96"/>
  <c i="11" r="BK147"/>
  <c r="BK129"/>
  <c r="BK107"/>
  <c i="10" r="J222"/>
  <c r="BK208"/>
  <c r="BK174"/>
  <c i="8" r="J164"/>
  <c i="7" r="BK173"/>
  <c r="BK117"/>
  <c i="6" r="BK330"/>
  <c r="J196"/>
  <c r="BK157"/>
  <c i="5" r="J504"/>
  <c r="BK431"/>
  <c r="BK378"/>
  <c r="J303"/>
  <c r="J199"/>
  <c i="4" r="BK161"/>
  <c i="3" r="J281"/>
  <c r="BK185"/>
  <c i="2" r="J89"/>
  <c i="13" r="J99"/>
  <c r="BK94"/>
  <c i="11" r="BK127"/>
  <c r="BK111"/>
  <c i="10" r="BK227"/>
  <c r="BK211"/>
  <c r="J182"/>
  <c r="BK125"/>
  <c i="9" r="J152"/>
  <c i="8" r="BK173"/>
  <c i="7" r="J189"/>
  <c r="BK160"/>
  <c r="J104"/>
  <c i="6" r="J376"/>
  <c r="J321"/>
  <c r="BK277"/>
  <c r="J193"/>
  <c r="BK114"/>
  <c i="5" r="J521"/>
  <c r="J519"/>
  <c r="BK428"/>
  <c r="BK331"/>
  <c r="BK291"/>
  <c r="BK139"/>
  <c i="3" r="J191"/>
  <c i="13" r="J154"/>
  <c r="J123"/>
  <c i="11" r="J130"/>
  <c i="10" r="BK212"/>
  <c r="BK189"/>
  <c r="J125"/>
  <c i="9" r="BK111"/>
  <c i="8" r="BK95"/>
  <c i="7" r="BK164"/>
  <c i="6" r="BK424"/>
  <c r="BK327"/>
  <c r="J206"/>
  <c r="BK141"/>
  <c i="5" r="BK407"/>
  <c r="BK333"/>
  <c r="J241"/>
  <c r="J143"/>
  <c i="4" r="J169"/>
  <c r="J119"/>
  <c i="3" r="BK288"/>
  <c r="BK191"/>
  <c r="J97"/>
  <c i="13" r="BK136"/>
  <c r="BK103"/>
  <c i="11" r="BK135"/>
  <c i="10" r="J228"/>
  <c r="BK188"/>
  <c r="BK167"/>
  <c i="9" r="BK159"/>
  <c i="8" r="J130"/>
  <c i="6" r="J357"/>
  <c r="J310"/>
  <c r="BK242"/>
  <c r="J128"/>
  <c i="5" r="BK484"/>
  <c r="BK395"/>
  <c r="BK365"/>
  <c r="BK315"/>
  <c r="J228"/>
  <c r="J152"/>
  <c r="J111"/>
  <c i="3" r="BK311"/>
  <c r="J185"/>
  <c i="10" r="BK216"/>
  <c r="J193"/>
  <c r="BK179"/>
  <c r="BK138"/>
  <c i="9" r="BK161"/>
  <c r="BK102"/>
  <c i="8" r="BK111"/>
  <c i="7" r="J158"/>
  <c r="J99"/>
  <c i="6" r="BK321"/>
  <c r="BK244"/>
  <c r="J167"/>
  <c i="5" r="J455"/>
  <c r="BK424"/>
  <c r="J321"/>
  <c r="BK244"/>
  <c i="4" r="J145"/>
  <c i="3" r="J248"/>
  <c i="1" r="AS57"/>
  <c i="12" r="BK102"/>
  <c i="11" r="J126"/>
  <c i="10" r="BK192"/>
  <c r="J146"/>
  <c i="8" r="BK168"/>
  <c r="J119"/>
  <c i="7" r="J151"/>
  <c i="6" r="J327"/>
  <c r="J245"/>
  <c r="BK211"/>
  <c i="5" r="BK480"/>
  <c r="BK409"/>
  <c r="J364"/>
  <c r="J308"/>
  <c r="BK198"/>
  <c i="4" r="J143"/>
  <c i="3" r="BK332"/>
  <c r="BK156"/>
  <c i="13" r="J122"/>
  <c r="J103"/>
  <c i="12" r="BK94"/>
  <c i="11" r="BK130"/>
  <c i="10" r="J225"/>
  <c r="J189"/>
  <c r="BK155"/>
  <c i="9" r="J141"/>
  <c i="8" r="J161"/>
  <c r="BK107"/>
  <c i="7" r="BK166"/>
  <c r="BK112"/>
  <c i="6" r="BK305"/>
  <c r="BK266"/>
  <c r="BK196"/>
  <c r="J134"/>
  <c i="5" r="J459"/>
  <c r="BK347"/>
  <c r="J244"/>
  <c r="BK206"/>
  <c i="4" r="J171"/>
  <c r="BK112"/>
  <c i="3" r="J259"/>
  <c r="BK116"/>
  <c i="13" r="J140"/>
  <c r="BK127"/>
  <c r="BK113"/>
  <c i="12" r="BK93"/>
  <c i="11" r="BK124"/>
  <c i="10" r="J218"/>
  <c r="BK143"/>
  <c i="9" r="J108"/>
  <c i="8" r="J126"/>
  <c i="6" r="J399"/>
  <c r="J300"/>
  <c r="BK264"/>
  <c r="BK203"/>
  <c i="5" r="BK459"/>
  <c r="BK385"/>
  <c r="J335"/>
  <c r="BK283"/>
  <c r="BK153"/>
  <c i="4" r="J138"/>
  <c i="3" r="BK258"/>
  <c r="J122"/>
  <c i="13" r="BK150"/>
  <c r="BK141"/>
  <c r="BK108"/>
  <c i="12" r="J96"/>
  <c i="11" r="J132"/>
  <c r="J114"/>
  <c r="BK104"/>
  <c i="10" r="J212"/>
  <c r="J170"/>
  <c i="8" r="J137"/>
  <c r="BK101"/>
  <c i="7" r="J154"/>
  <c r="BK108"/>
  <c i="6" r="J293"/>
  <c r="BK184"/>
  <c r="BK111"/>
  <c i="5" r="BK404"/>
  <c r="BK364"/>
  <c r="BK288"/>
  <c r="BK203"/>
  <c i="4" r="J157"/>
  <c i="3" r="J317"/>
  <c r="J253"/>
  <c r="J120"/>
  <c i="13" r="BK104"/>
  <c i="11" r="BK141"/>
  <c r="BK115"/>
  <c r="J97"/>
  <c i="10" r="J220"/>
  <c r="J196"/>
  <c r="J131"/>
  <c i="9" r="J148"/>
  <c r="J111"/>
  <c i="8" r="BK153"/>
  <c i="7" r="J179"/>
  <c r="J153"/>
  <c r="J101"/>
  <c i="6" r="J347"/>
  <c r="BK307"/>
  <c r="BK216"/>
  <c r="BK148"/>
  <c i="5" r="J529"/>
  <c r="BK519"/>
  <c r="J481"/>
  <c r="BK399"/>
  <c r="J324"/>
  <c r="BK243"/>
  <c i="3" r="BK302"/>
  <c r="BK162"/>
  <c i="13" r="J132"/>
  <c i="11" r="J124"/>
  <c i="10" r="BK221"/>
  <c r="J197"/>
  <c r="J153"/>
  <c i="8" r="BK161"/>
  <c i="7" r="BK182"/>
  <c r="J166"/>
  <c i="6" r="BK430"/>
  <c r="J400"/>
  <c r="BK310"/>
  <c r="J201"/>
  <c r="BK131"/>
  <c i="5" r="J382"/>
  <c r="BK324"/>
  <c r="BK199"/>
  <c r="BK119"/>
  <c i="4" r="J127"/>
  <c r="BK106"/>
  <c i="3" r="J264"/>
  <c r="BK183"/>
  <c i="2" r="BK89"/>
  <c i="13" r="J126"/>
  <c r="BK99"/>
  <c i="11" r="BK134"/>
  <c i="10" r="J195"/>
  <c r="J177"/>
  <c r="BK131"/>
  <c i="8" r="BK105"/>
  <c i="6" r="J389"/>
  <c r="J315"/>
  <c r="J247"/>
  <c r="BK189"/>
  <c r="BK134"/>
  <c i="5" r="J440"/>
  <c r="BK373"/>
  <c r="J342"/>
  <c r="J281"/>
  <c r="BK210"/>
  <c i="4" r="BK157"/>
  <c i="3" r="BK330"/>
  <c r="J267"/>
  <c r="BK114"/>
  <c i="10" r="BK207"/>
  <c r="J187"/>
  <c r="J107"/>
  <c i="9" r="BK133"/>
  <c i="8" r="J167"/>
  <c r="BK93"/>
  <c i="7" r="BK104"/>
  <c i="6" r="J334"/>
  <c r="J246"/>
  <c r="BK160"/>
  <c i="5" r="BK437"/>
  <c r="BK397"/>
  <c r="J309"/>
  <c r="BK250"/>
  <c r="BK124"/>
  <c i="3" r="BK294"/>
  <c r="BK165"/>
  <c i="2" r="J87"/>
  <c i="13" r="J141"/>
  <c r="BK107"/>
  <c i="11" r="J136"/>
  <c i="10" r="BK203"/>
  <c r="BK172"/>
  <c i="9" r="J161"/>
  <c i="8" r="J158"/>
  <c r="BK108"/>
  <c i="7" r="BK157"/>
  <c i="6" r="J354"/>
  <c r="J279"/>
  <c r="J222"/>
  <c r="J138"/>
  <c i="5" r="BK481"/>
  <c r="BK417"/>
  <c r="BK382"/>
  <c r="J338"/>
  <c r="J206"/>
  <c i="4" r="BK147"/>
  <c i="3" r="J341"/>
  <c r="J252"/>
  <c r="J144"/>
  <c i="13" r="BK114"/>
  <c r="BK96"/>
  <c i="11" r="J143"/>
  <c r="BK117"/>
  <c i="10" r="J202"/>
  <c r="BK168"/>
  <c r="J136"/>
  <c i="9" r="J131"/>
  <c i="8" r="BK149"/>
  <c i="7" r="J191"/>
  <c i="6" r="BK400"/>
  <c r="BK319"/>
  <c r="J282"/>
  <c r="J203"/>
  <c r="J116"/>
  <c i="5" r="J477"/>
  <c r="BK383"/>
  <c r="J256"/>
  <c r="J147"/>
  <c i="4" r="J115"/>
  <c i="3" r="J309"/>
  <c r="BK256"/>
  <c r="BK142"/>
  <c i="13" r="BK154"/>
  <c r="J128"/>
  <c r="J110"/>
  <c i="11" r="J134"/>
  <c r="J117"/>
  <c i="10" r="BK181"/>
  <c i="8" r="J138"/>
  <c i="7" r="J176"/>
  <c i="6" r="J397"/>
  <c r="BK281"/>
  <c r="BK247"/>
  <c r="J184"/>
  <c i="5" r="J492"/>
  <c r="BK389"/>
  <c r="BK352"/>
  <c r="J231"/>
  <c i="4" r="BK170"/>
  <c r="BK111"/>
  <c i="3" r="BK249"/>
  <c r="J110"/>
  <c i="13" r="J151"/>
  <c r="BK147"/>
  <c r="BK140"/>
  <c r="BK115"/>
  <c i="12" r="J99"/>
  <c i="11" r="BK136"/>
  <c r="BK123"/>
  <c r="BK106"/>
  <c i="10" r="BK218"/>
  <c r="BK164"/>
  <c i="8" r="BK134"/>
  <c i="7" r="J131"/>
  <c i="6" r="BK350"/>
  <c r="J257"/>
  <c r="J176"/>
  <c r="J121"/>
  <c i="5" r="BK449"/>
  <c r="J368"/>
  <c r="BK338"/>
  <c r="J239"/>
  <c i="4" r="J167"/>
  <c i="3" r="BK324"/>
  <c r="J249"/>
  <c r="J106"/>
  <c i="13" r="J111"/>
  <c i="11" r="J135"/>
  <c r="BK119"/>
  <c r="BK102"/>
  <c i="10" r="J221"/>
  <c r="J207"/>
  <c r="J178"/>
  <c i="9" r="J157"/>
  <c i="8" r="J175"/>
  <c r="BK114"/>
  <c i="7" r="BK131"/>
  <c i="6" r="J383"/>
  <c r="BK324"/>
  <c r="BK268"/>
  <c r="J189"/>
  <c i="5" r="J526"/>
  <c r="J520"/>
  <c r="J498"/>
  <c r="BK400"/>
  <c r="J362"/>
  <c r="BK300"/>
  <c i="4" r="J182"/>
  <c i="3" r="J257"/>
  <c r="BK140"/>
  <c i="13" r="J102"/>
  <c i="11" r="BK100"/>
  <c i="10" r="J209"/>
  <c r="J138"/>
  <c i="9" r="J120"/>
  <c i="8" r="J116"/>
  <c i="7" r="BK179"/>
  <c r="BK105"/>
  <c i="6" r="J423"/>
  <c r="BK312"/>
  <c r="BK222"/>
  <c r="J114"/>
  <c i="5" r="J386"/>
  <c r="BK348"/>
  <c r="BK195"/>
  <c r="BK111"/>
  <c i="4" r="BK124"/>
  <c r="J103"/>
  <c i="3" r="BK259"/>
  <c r="BK112"/>
  <c i="13" r="J147"/>
  <c r="BK122"/>
  <c i="11" r="BK143"/>
  <c r="BK98"/>
  <c i="10" r="J206"/>
  <c r="J162"/>
  <c i="9" r="J102"/>
  <c i="8" r="BK141"/>
  <c i="7" r="BK153"/>
  <c i="6" r="J341"/>
  <c r="BK257"/>
  <c r="BK173"/>
  <c r="J111"/>
  <c i="5" r="BK448"/>
  <c r="BK386"/>
  <c r="J353"/>
  <c r="BK270"/>
  <c r="J203"/>
  <c r="BK126"/>
  <c i="4" r="J100"/>
  <c i="3" r="BK241"/>
  <c r="BK124"/>
  <c i="10" r="J203"/>
  <c r="J181"/>
  <c r="BK116"/>
  <c i="9" r="BK152"/>
  <c i="8" r="J169"/>
  <c r="J95"/>
  <c i="7" r="BK140"/>
  <c i="6" r="BK354"/>
  <c r="BK288"/>
  <c r="J216"/>
  <c r="J118"/>
  <c i="5" r="BK418"/>
  <c r="BK359"/>
  <c r="J258"/>
  <c i="4" r="J178"/>
  <c i="3" r="BK305"/>
  <c r="BK177"/>
  <c r="J104"/>
  <c i="13" r="BK142"/>
  <c r="BK120"/>
  <c r="BK97"/>
  <c i="11" r="J139"/>
  <c i="10" r="BK219"/>
  <c r="J173"/>
  <c i="9" r="BK131"/>
  <c i="8" r="BK144"/>
  <c i="7" r="BK167"/>
  <c i="6" r="BK383"/>
  <c r="BK318"/>
  <c r="BK213"/>
  <c r="BK150"/>
  <c i="5" r="J484"/>
  <c r="BK401"/>
  <c r="J357"/>
  <c r="J243"/>
  <c i="4" r="J162"/>
  <c r="J117"/>
  <c i="3" r="J254"/>
  <c r="J140"/>
  <c i="13" r="J109"/>
  <c i="12" r="J97"/>
  <c i="11" r="J127"/>
  <c r="J98"/>
  <c i="10" r="BK195"/>
  <c r="J113"/>
  <c i="8" r="J168"/>
  <c r="J103"/>
  <c i="7" r="J161"/>
  <c i="6" r="BK420"/>
  <c r="J342"/>
  <c r="J285"/>
  <c r="BK198"/>
  <c r="BK155"/>
  <c i="5" r="BK475"/>
  <c r="J393"/>
  <c r="BK267"/>
  <c r="J235"/>
  <c r="BK121"/>
  <c i="4" r="J142"/>
  <c i="3" r="BK317"/>
  <c r="J250"/>
  <c r="J138"/>
  <c i="13" r="J156"/>
  <c r="J136"/>
  <c r="BK123"/>
  <c i="12" r="BK97"/>
  <c i="11" r="BK121"/>
  <c i="10" r="BK190"/>
  <c i="9" r="J144"/>
  <c i="8" r="BK130"/>
  <c i="7" r="BK145"/>
  <c i="6" r="BK279"/>
  <c r="BK225"/>
  <c r="J170"/>
  <c i="5" r="BK500"/>
  <c r="BK390"/>
  <c r="BK342"/>
  <c r="J267"/>
  <c r="J158"/>
  <c r="BK115"/>
  <c i="3" r="BK281"/>
  <c r="J165"/>
  <c i="1" r="AS63"/>
  <c i="13" r="BK128"/>
  <c r="BK101"/>
  <c i="11" r="J138"/>
  <c r="BK112"/>
  <c r="J100"/>
  <c i="10" r="BK209"/>
  <c r="J186"/>
  <c r="BK153"/>
  <c i="8" r="BK128"/>
  <c i="7" r="J169"/>
  <c i="6" r="J398"/>
  <c r="J302"/>
  <c r="BK206"/>
  <c r="BK138"/>
  <c i="5" r="J471"/>
  <c r="J401"/>
  <c r="J315"/>
  <c r="BK218"/>
  <c i="4" r="J170"/>
  <c r="J129"/>
  <c i="3" r="J296"/>
  <c r="J227"/>
  <c r="J114"/>
  <c l="1" r="R180"/>
  <c r="R243"/>
  <c r="T285"/>
  <c r="P323"/>
  <c i="4" r="T116"/>
  <c r="P148"/>
  <c i="5" r="T118"/>
  <c r="T205"/>
  <c r="R240"/>
  <c r="BK274"/>
  <c r="J274"/>
  <c r="J75"/>
  <c r="BK332"/>
  <c r="J332"/>
  <c r="J77"/>
  <c r="P394"/>
  <c r="P458"/>
  <c r="R485"/>
  <c i="6" r="R113"/>
  <c r="T143"/>
  <c r="R188"/>
  <c r="T278"/>
  <c r="P340"/>
  <c r="P355"/>
  <c r="BK422"/>
  <c r="J422"/>
  <c r="J85"/>
  <c i="7" r="R98"/>
  <c r="BK159"/>
  <c r="J159"/>
  <c r="J68"/>
  <c r="R175"/>
  <c r="T188"/>
  <c r="T187"/>
  <c i="8" r="R92"/>
  <c r="R91"/>
  <c r="P131"/>
  <c r="BK152"/>
  <c r="BK151"/>
  <c r="J151"/>
  <c r="J69"/>
  <c i="10" r="R100"/>
  <c r="T156"/>
  <c r="P185"/>
  <c r="T226"/>
  <c i="11" r="P108"/>
  <c r="R113"/>
  <c r="R122"/>
  <c i="12" r="BK92"/>
  <c r="J92"/>
  <c r="J65"/>
  <c i="13" r="R138"/>
  <c i="3" r="P99"/>
  <c r="T247"/>
  <c r="BK266"/>
  <c r="J266"/>
  <c r="J69"/>
  <c r="P285"/>
  <c r="R323"/>
  <c i="4" r="BK105"/>
  <c r="J105"/>
  <c r="J67"/>
  <c r="R116"/>
  <c r="T128"/>
  <c r="BK148"/>
  <c r="J148"/>
  <c r="J74"/>
  <c i="5" r="BK110"/>
  <c r="BK145"/>
  <c r="J145"/>
  <c r="J67"/>
  <c r="BK234"/>
  <c r="J234"/>
  <c r="J69"/>
  <c r="P240"/>
  <c r="P274"/>
  <c r="R332"/>
  <c r="T415"/>
  <c r="T447"/>
  <c r="T499"/>
  <c i="6" r="P113"/>
  <c r="P149"/>
  <c r="BK239"/>
  <c r="J239"/>
  <c r="J77"/>
  <c r="BK316"/>
  <c r="J316"/>
  <c r="J79"/>
  <c r="P329"/>
  <c r="BK382"/>
  <c r="J382"/>
  <c r="J84"/>
  <c r="T422"/>
  <c i="7" r="BK148"/>
  <c r="J148"/>
  <c r="J66"/>
  <c r="BK152"/>
  <c r="J152"/>
  <c r="J67"/>
  <c r="R178"/>
  <c i="8" r="P92"/>
  <c r="P91"/>
  <c r="T113"/>
  <c r="T109"/>
  <c r="T152"/>
  <c r="T151"/>
  <c i="9" r="R95"/>
  <c i="10" r="P100"/>
  <c r="R166"/>
  <c r="T185"/>
  <c r="P226"/>
  <c i="11" r="BK96"/>
  <c r="J96"/>
  <c r="J65"/>
  <c r="BK113"/>
  <c r="J113"/>
  <c r="J67"/>
  <c r="T133"/>
  <c i="12" r="P92"/>
  <c r="P91"/>
  <c r="P90"/>
  <c i="1" r="AU67"/>
  <c i="13" r="BK138"/>
  <c r="J138"/>
  <c r="J68"/>
  <c i="3" r="P180"/>
  <c r="P243"/>
  <c r="R285"/>
  <c r="T323"/>
  <c i="4" r="P116"/>
  <c r="R128"/>
  <c r="R135"/>
  <c i="5" r="R110"/>
  <c r="R145"/>
  <c r="R234"/>
  <c r="T240"/>
  <c r="T274"/>
  <c r="BK361"/>
  <c r="J361"/>
  <c r="J79"/>
  <c r="BK415"/>
  <c r="J415"/>
  <c r="J81"/>
  <c r="BK447"/>
  <c r="J447"/>
  <c r="J82"/>
  <c r="BK499"/>
  <c r="J499"/>
  <c r="J85"/>
  <c i="6" r="T125"/>
  <c r="P143"/>
  <c r="P188"/>
  <c r="R278"/>
  <c r="T329"/>
  <c r="T382"/>
  <c i="7" r="BK98"/>
  <c r="J98"/>
  <c r="J65"/>
  <c r="T159"/>
  <c r="P178"/>
  <c r="R188"/>
  <c r="R187"/>
  <c i="8" r="BK92"/>
  <c r="J92"/>
  <c r="J61"/>
  <c r="R113"/>
  <c r="R109"/>
  <c r="T140"/>
  <c r="T139"/>
  <c i="9" r="T95"/>
  <c i="10" r="P156"/>
  <c r="BK185"/>
  <c r="J185"/>
  <c r="J73"/>
  <c r="R185"/>
  <c r="BK226"/>
  <c r="J226"/>
  <c r="J75"/>
  <c i="11" r="T96"/>
  <c r="BK108"/>
  <c r="J108"/>
  <c r="J66"/>
  <c r="BK122"/>
  <c r="J122"/>
  <c r="J68"/>
  <c r="T122"/>
  <c i="12" r="R92"/>
  <c r="R91"/>
  <c r="R90"/>
  <c i="13" r="T138"/>
  <c i="3" r="R99"/>
  <c r="P247"/>
  <c r="P266"/>
  <c r="P262"/>
  <c r="BK323"/>
  <c r="J323"/>
  <c r="J73"/>
  <c i="4" r="BK116"/>
  <c r="J116"/>
  <c r="J68"/>
  <c r="R148"/>
  <c i="5" r="P118"/>
  <c r="R205"/>
  <c r="R274"/>
  <c r="P332"/>
  <c r="BK394"/>
  <c r="J394"/>
  <c r="J80"/>
  <c r="BK458"/>
  <c r="J458"/>
  <c r="J83"/>
  <c r="T485"/>
  <c i="6" r="BK125"/>
  <c r="J125"/>
  <c r="J67"/>
  <c r="R143"/>
  <c r="T188"/>
  <c r="P278"/>
  <c r="R329"/>
  <c r="R355"/>
  <c r="P422"/>
  <c i="7" r="T98"/>
  <c r="R148"/>
  <c r="R152"/>
  <c r="T178"/>
  <c i="8" r="BK131"/>
  <c r="J131"/>
  <c r="J65"/>
  <c r="R152"/>
  <c r="R151"/>
  <c i="9" r="BK151"/>
  <c r="J151"/>
  <c r="J68"/>
  <c i="10" r="R156"/>
  <c r="BK205"/>
  <c r="J205"/>
  <c r="J74"/>
  <c r="R226"/>
  <c i="11" r="R108"/>
  <c r="R133"/>
  <c i="13" r="T112"/>
  <c r="BK130"/>
  <c r="J130"/>
  <c r="J67"/>
  <c r="P130"/>
  <c r="R130"/>
  <c r="T130"/>
  <c r="R153"/>
  <c i="3" r="T180"/>
  <c r="T243"/>
  <c r="T266"/>
  <c r="T262"/>
  <c i="4" r="P105"/>
  <c r="BK128"/>
  <c r="J128"/>
  <c r="J70"/>
  <c r="T148"/>
  <c i="5" r="R118"/>
  <c r="P205"/>
  <c r="P249"/>
  <c r="BK307"/>
  <c r="J307"/>
  <c r="J76"/>
  <c r="T332"/>
  <c r="R415"/>
  <c r="P447"/>
  <c r="BK485"/>
  <c r="J485"/>
  <c r="J84"/>
  <c i="6" r="BK113"/>
  <c r="J113"/>
  <c r="J66"/>
  <c r="R125"/>
  <c r="BK143"/>
  <c r="J143"/>
  <c r="J74"/>
  <c r="T149"/>
  <c r="P239"/>
  <c r="T316"/>
  <c r="BK340"/>
  <c r="J340"/>
  <c r="J82"/>
  <c r="T355"/>
  <c i="7" r="T148"/>
  <c r="P152"/>
  <c r="BK175"/>
  <c i="8" r="R140"/>
  <c r="R139"/>
  <c i="9" r="P151"/>
  <c i="13" r="BK93"/>
  <c r="J93"/>
  <c r="J65"/>
  <c r="P112"/>
  <c r="BK153"/>
  <c r="J153"/>
  <c r="J69"/>
  <c i="3" r="T99"/>
  <c r="T95"/>
  <c r="T94"/>
  <c r="R247"/>
  <c r="R266"/>
  <c r="R262"/>
  <c i="4" r="BK135"/>
  <c r="J135"/>
  <c r="J73"/>
  <c i="5" r="P110"/>
  <c r="P145"/>
  <c r="P234"/>
  <c r="BK249"/>
  <c r="J249"/>
  <c r="J74"/>
  <c r="T307"/>
  <c r="R361"/>
  <c r="T394"/>
  <c r="R458"/>
  <c r="P499"/>
  <c i="6" r="BK188"/>
  <c r="J188"/>
  <c r="J76"/>
  <c r="T239"/>
  <c r="P316"/>
  <c r="T340"/>
  <c r="R382"/>
  <c i="7" r="P98"/>
  <c r="P159"/>
  <c r="T175"/>
  <c r="T174"/>
  <c r="BK188"/>
  <c r="BK187"/>
  <c r="J187"/>
  <c r="J73"/>
  <c i="8" r="T92"/>
  <c r="T91"/>
  <c r="P113"/>
  <c r="P109"/>
  <c r="BK140"/>
  <c i="9" r="T151"/>
  <c i="10" r="BK156"/>
  <c r="J156"/>
  <c r="J68"/>
  <c r="T166"/>
  <c r="R205"/>
  <c i="11" r="P96"/>
  <c r="T108"/>
  <c r="P133"/>
  <c i="13" r="R112"/>
  <c r="P153"/>
  <c i="3" r="BK99"/>
  <c r="J99"/>
  <c r="J62"/>
  <c r="BK247"/>
  <c r="J247"/>
  <c r="J65"/>
  <c r="BK285"/>
  <c r="J285"/>
  <c r="J71"/>
  <c i="4" r="T105"/>
  <c r="T98"/>
  <c r="P128"/>
  <c r="P135"/>
  <c r="P134"/>
  <c i="5" r="BK118"/>
  <c r="J118"/>
  <c r="J66"/>
  <c r="BK205"/>
  <c r="J205"/>
  <c r="J68"/>
  <c r="BK240"/>
  <c r="J240"/>
  <c r="J71"/>
  <c r="T249"/>
  <c r="R307"/>
  <c r="P361"/>
  <c r="P415"/>
  <c r="R447"/>
  <c r="R499"/>
  <c i="6" r="T113"/>
  <c r="T109"/>
  <c r="BK149"/>
  <c r="J149"/>
  <c r="J75"/>
  <c r="BK278"/>
  <c r="J278"/>
  <c r="J78"/>
  <c r="R316"/>
  <c r="BK329"/>
  <c r="J329"/>
  <c r="J81"/>
  <c r="BK355"/>
  <c r="J355"/>
  <c r="J83"/>
  <c r="R422"/>
  <c i="7" r="P148"/>
  <c r="T152"/>
  <c r="BK178"/>
  <c r="J178"/>
  <c r="J72"/>
  <c i="8" r="R131"/>
  <c r="P140"/>
  <c r="P139"/>
  <c i="9" r="P95"/>
  <c r="P94"/>
  <c r="P93"/>
  <c i="1" r="AU64"/>
  <c i="9" r="R151"/>
  <c i="10" r="T100"/>
  <c r="T99"/>
  <c r="P166"/>
  <c r="T205"/>
  <c i="11" r="P113"/>
  <c r="BK133"/>
  <c r="J133"/>
  <c r="J69"/>
  <c i="12" r="T92"/>
  <c r="T91"/>
  <c r="T90"/>
  <c i="13" r="T153"/>
  <c i="3" r="BK180"/>
  <c r="J180"/>
  <c r="J63"/>
  <c r="BK243"/>
  <c r="J243"/>
  <c r="J64"/>
  <c i="4" r="R105"/>
  <c r="R98"/>
  <c r="T135"/>
  <c r="T134"/>
  <c i="5" r="T110"/>
  <c r="T145"/>
  <c r="T234"/>
  <c r="R249"/>
  <c r="P307"/>
  <c r="T361"/>
  <c r="R394"/>
  <c r="T458"/>
  <c r="P485"/>
  <c i="6" r="P125"/>
  <c r="R149"/>
  <c r="R239"/>
  <c r="R340"/>
  <c r="P382"/>
  <c i="7" r="R159"/>
  <c r="P175"/>
  <c r="P174"/>
  <c r="P188"/>
  <c r="P187"/>
  <c i="8" r="BK113"/>
  <c r="J113"/>
  <c r="J64"/>
  <c r="T131"/>
  <c r="P152"/>
  <c r="P151"/>
  <c i="9" r="BK95"/>
  <c i="10" r="BK100"/>
  <c r="J100"/>
  <c r="J65"/>
  <c r="BK166"/>
  <c r="BK165"/>
  <c r="J165"/>
  <c r="J71"/>
  <c r="P205"/>
  <c i="11" r="R96"/>
  <c r="R95"/>
  <c r="R94"/>
  <c r="T113"/>
  <c r="P122"/>
  <c i="13" r="P93"/>
  <c r="R93"/>
  <c r="R92"/>
  <c r="R91"/>
  <c r="T93"/>
  <c r="T92"/>
  <c r="T91"/>
  <c r="BK112"/>
  <c r="J112"/>
  <c r="J66"/>
  <c r="P138"/>
  <c i="2" r="J78"/>
  <c r="BF93"/>
  <c i="3" r="BF153"/>
  <c r="BF156"/>
  <c r="BF246"/>
  <c r="BF259"/>
  <c r="BF261"/>
  <c r="BF271"/>
  <c r="BF305"/>
  <c r="BF309"/>
  <c i="4" r="J91"/>
  <c r="BF111"/>
  <c r="BF115"/>
  <c r="BF117"/>
  <c r="BF121"/>
  <c r="BF124"/>
  <c r="BF142"/>
  <c r="BF162"/>
  <c i="5" r="F59"/>
  <c r="BF121"/>
  <c r="BF125"/>
  <c r="BF210"/>
  <c r="BF242"/>
  <c r="BF309"/>
  <c r="BF315"/>
  <c r="BF318"/>
  <c r="BF342"/>
  <c r="BF347"/>
  <c r="BF459"/>
  <c r="BF477"/>
  <c r="BF480"/>
  <c r="BF481"/>
  <c r="BF486"/>
  <c r="BF507"/>
  <c r="BF508"/>
  <c r="BK358"/>
  <c r="J358"/>
  <c r="J78"/>
  <c i="6" r="BF114"/>
  <c r="BF128"/>
  <c r="BF136"/>
  <c r="BF141"/>
  <c r="BF144"/>
  <c r="BF148"/>
  <c r="BF162"/>
  <c r="BF190"/>
  <c r="BF213"/>
  <c r="BF235"/>
  <c r="BF243"/>
  <c r="BF318"/>
  <c r="BF354"/>
  <c r="BF377"/>
  <c r="BF399"/>
  <c r="BF420"/>
  <c r="BK130"/>
  <c r="J130"/>
  <c r="J68"/>
  <c r="BK133"/>
  <c r="J133"/>
  <c r="J69"/>
  <c i="7" r="E84"/>
  <c r="BF146"/>
  <c r="BF186"/>
  <c i="8" r="E80"/>
  <c r="BF147"/>
  <c r="BF168"/>
  <c r="BF173"/>
  <c i="9" r="E81"/>
  <c i="10" r="BF116"/>
  <c r="BF122"/>
  <c r="BF138"/>
  <c r="BF179"/>
  <c r="BF189"/>
  <c r="BF192"/>
  <c r="BF206"/>
  <c r="BK154"/>
  <c r="J154"/>
  <c r="J67"/>
  <c r="BK163"/>
  <c r="J163"/>
  <c r="J70"/>
  <c i="11" r="J56"/>
  <c r="BF98"/>
  <c r="BF102"/>
  <c r="BF105"/>
  <c r="BF111"/>
  <c r="BF116"/>
  <c r="BF117"/>
  <c r="BF120"/>
  <c r="BF128"/>
  <c r="BF141"/>
  <c r="BF142"/>
  <c r="BF143"/>
  <c r="BF150"/>
  <c r="BK149"/>
  <c r="BK148"/>
  <c r="J148"/>
  <c r="J71"/>
  <c i="12" r="E50"/>
  <c r="BK101"/>
  <c r="J101"/>
  <c r="J68"/>
  <c i="13" r="E50"/>
  <c r="BF94"/>
  <c r="BF101"/>
  <c r="BF103"/>
  <c r="BF104"/>
  <c r="BF122"/>
  <c r="BF127"/>
  <c r="BF134"/>
  <c r="BF135"/>
  <c r="BF141"/>
  <c r="BF144"/>
  <c r="BF145"/>
  <c r="BF147"/>
  <c r="BF149"/>
  <c r="BF152"/>
  <c r="BF154"/>
  <c i="3" r="BF114"/>
  <c r="BF138"/>
  <c r="BF191"/>
  <c r="BF254"/>
  <c r="BF264"/>
  <c r="BF288"/>
  <c i="4" r="F59"/>
  <c r="BF106"/>
  <c r="BF129"/>
  <c r="BF140"/>
  <c r="BF157"/>
  <c r="BF171"/>
  <c i="5" r="E96"/>
  <c r="BF143"/>
  <c r="BF195"/>
  <c r="BF198"/>
  <c r="BF206"/>
  <c r="BF243"/>
  <c r="BF244"/>
  <c r="BF258"/>
  <c r="BF270"/>
  <c r="BF294"/>
  <c r="BF303"/>
  <c r="BF345"/>
  <c r="BF348"/>
  <c r="BF353"/>
  <c r="BF364"/>
  <c r="BF378"/>
  <c r="BF383"/>
  <c r="BF397"/>
  <c r="BF405"/>
  <c r="BF440"/>
  <c r="BF446"/>
  <c r="BF448"/>
  <c r="BK246"/>
  <c r="J246"/>
  <c r="J72"/>
  <c i="6" r="BF111"/>
  <c r="BF131"/>
  <c r="BF155"/>
  <c r="BF192"/>
  <c r="BF211"/>
  <c r="BF254"/>
  <c r="BF325"/>
  <c r="BF352"/>
  <c r="BF357"/>
  <c r="BF358"/>
  <c i="7" r="BF105"/>
  <c r="BF110"/>
  <c r="BF149"/>
  <c r="BF161"/>
  <c r="BF165"/>
  <c r="BF169"/>
  <c r="BF179"/>
  <c r="BF180"/>
  <c i="8" r="BF111"/>
  <c r="BF116"/>
  <c i="9" r="F59"/>
  <c r="BF102"/>
  <c r="BF108"/>
  <c r="BF111"/>
  <c r="BF128"/>
  <c r="BF152"/>
  <c r="BK147"/>
  <c r="J147"/>
  <c r="J66"/>
  <c i="10" r="J56"/>
  <c r="BF113"/>
  <c r="BF125"/>
  <c r="BF164"/>
  <c r="BF168"/>
  <c r="BF169"/>
  <c r="BF171"/>
  <c r="BF175"/>
  <c r="BF188"/>
  <c r="BF196"/>
  <c r="BF202"/>
  <c r="BF224"/>
  <c r="BF225"/>
  <c i="11" r="F59"/>
  <c r="BF101"/>
  <c r="BF104"/>
  <c r="BF115"/>
  <c r="BF137"/>
  <c r="BF140"/>
  <c i="12" r="F59"/>
  <c r="BF99"/>
  <c r="BK98"/>
  <c r="J98"/>
  <c r="J66"/>
  <c i="13" r="BF120"/>
  <c r="BF121"/>
  <c r="BF137"/>
  <c r="BF139"/>
  <c r="BF140"/>
  <c r="BF155"/>
  <c r="BF156"/>
  <c i="2" r="BK88"/>
  <c r="J88"/>
  <c r="J62"/>
  <c r="BK92"/>
  <c r="J92"/>
  <c r="J64"/>
  <c i="3" r="E48"/>
  <c r="BF122"/>
  <c r="BF124"/>
  <c r="BF126"/>
  <c r="BF165"/>
  <c r="BF227"/>
  <c r="BF241"/>
  <c r="BF253"/>
  <c i="4" r="BF100"/>
  <c i="5" r="BF119"/>
  <c r="BF129"/>
  <c r="BF132"/>
  <c r="BF134"/>
  <c r="BF139"/>
  <c r="BF218"/>
  <c r="BF306"/>
  <c r="BF335"/>
  <c r="BF376"/>
  <c r="BF386"/>
  <c r="BF401"/>
  <c r="BF404"/>
  <c r="BF416"/>
  <c r="BF428"/>
  <c r="BF449"/>
  <c r="BF468"/>
  <c i="6" r="J56"/>
  <c r="BF138"/>
  <c r="BF146"/>
  <c r="BF173"/>
  <c r="BF176"/>
  <c r="BF179"/>
  <c r="BF193"/>
  <c r="BF208"/>
  <c r="BF216"/>
  <c r="BF222"/>
  <c r="BF234"/>
  <c r="BF240"/>
  <c r="BF287"/>
  <c r="BF288"/>
  <c r="BF290"/>
  <c r="BF310"/>
  <c r="BF321"/>
  <c r="BF330"/>
  <c r="BF334"/>
  <c r="BF349"/>
  <c r="BF350"/>
  <c r="BF356"/>
  <c r="BF383"/>
  <c r="BF385"/>
  <c r="BF389"/>
  <c i="7" r="BF117"/>
  <c r="BF168"/>
  <c r="BF189"/>
  <c r="BF191"/>
  <c i="8" r="J84"/>
  <c r="F87"/>
  <c r="BF95"/>
  <c r="BF134"/>
  <c r="BF138"/>
  <c r="BF144"/>
  <c r="BF161"/>
  <c i="9" r="BF98"/>
  <c r="BF117"/>
  <c r="BF148"/>
  <c r="BF157"/>
  <c r="BF161"/>
  <c r="BK149"/>
  <c r="J149"/>
  <c r="J67"/>
  <c i="10" r="E86"/>
  <c r="BF101"/>
  <c r="BF109"/>
  <c r="BF131"/>
  <c r="BF178"/>
  <c r="BF182"/>
  <c r="BF183"/>
  <c r="BF193"/>
  <c r="BF207"/>
  <c r="BF212"/>
  <c r="BF213"/>
  <c r="BF219"/>
  <c r="BK152"/>
  <c r="J152"/>
  <c r="J66"/>
  <c i="11" r="BF99"/>
  <c r="BF110"/>
  <c r="BF114"/>
  <c r="BF118"/>
  <c r="BF121"/>
  <c r="BK146"/>
  <c r="J146"/>
  <c r="J70"/>
  <c i="13" r="J56"/>
  <c r="BF98"/>
  <c r="BF106"/>
  <c r="BF115"/>
  <c r="BF116"/>
  <c r="BF117"/>
  <c r="BF124"/>
  <c r="BF125"/>
  <c r="BF128"/>
  <c r="BF129"/>
  <c r="BF131"/>
  <c i="2" r="F81"/>
  <c r="BF89"/>
  <c r="BK90"/>
  <c r="J90"/>
  <c r="J63"/>
  <c i="3" r="F91"/>
  <c r="BF108"/>
  <c r="BF110"/>
  <c r="BF116"/>
  <c r="BF118"/>
  <c r="BF177"/>
  <c r="BF179"/>
  <c r="BF183"/>
  <c r="BF185"/>
  <c r="BF248"/>
  <c r="BF257"/>
  <c r="BF267"/>
  <c r="BF294"/>
  <c r="BF311"/>
  <c r="BF330"/>
  <c r="BF332"/>
  <c r="BF341"/>
  <c i="4" r="BF107"/>
  <c r="BF130"/>
  <c r="BF133"/>
  <c r="BF136"/>
  <c r="BF167"/>
  <c r="BF169"/>
  <c r="BF170"/>
  <c r="BK99"/>
  <c r="J99"/>
  <c r="J65"/>
  <c r="BK126"/>
  <c r="J126"/>
  <c r="J69"/>
  <c i="5" r="BF152"/>
  <c r="BF165"/>
  <c r="BF215"/>
  <c r="BF239"/>
  <c r="BF250"/>
  <c r="BF264"/>
  <c r="BF267"/>
  <c r="BF273"/>
  <c r="BF324"/>
  <c r="BF352"/>
  <c r="BF359"/>
  <c r="BF385"/>
  <c r="BF399"/>
  <c r="BF431"/>
  <c r="BF455"/>
  <c r="BF504"/>
  <c r="BK238"/>
  <c r="J238"/>
  <c r="J70"/>
  <c i="6" r="BF116"/>
  <c r="BF118"/>
  <c r="BF134"/>
  <c r="BF157"/>
  <c r="BF170"/>
  <c r="BF187"/>
  <c r="BF201"/>
  <c r="BF203"/>
  <c r="BF246"/>
  <c r="BF247"/>
  <c r="BF331"/>
  <c r="BF342"/>
  <c r="BF387"/>
  <c i="7" r="BF102"/>
  <c r="BF107"/>
  <c r="BF112"/>
  <c r="BF185"/>
  <c i="8" r="BF105"/>
  <c r="BF114"/>
  <c r="BF149"/>
  <c r="BF171"/>
  <c r="BK110"/>
  <c r="J110"/>
  <c r="J63"/>
  <c i="9" r="BF120"/>
  <c r="BF138"/>
  <c r="BF141"/>
  <c r="BK156"/>
  <c r="J156"/>
  <c r="J69"/>
  <c i="10" r="F95"/>
  <c r="BF103"/>
  <c r="BF107"/>
  <c r="BF167"/>
  <c r="BF180"/>
  <c r="BF194"/>
  <c r="BF199"/>
  <c r="BF209"/>
  <c r="BF211"/>
  <c r="BF215"/>
  <c r="BF216"/>
  <c r="BF221"/>
  <c r="BK161"/>
  <c r="J161"/>
  <c r="J69"/>
  <c i="11" r="BF103"/>
  <c r="BF106"/>
  <c r="BF107"/>
  <c i="12" r="BF93"/>
  <c r="BF97"/>
  <c i="13" r="F59"/>
  <c r="BF95"/>
  <c r="BF110"/>
  <c r="BF133"/>
  <c r="BF142"/>
  <c r="BF143"/>
  <c i="3" r="BF112"/>
  <c r="BF142"/>
  <c r="BF144"/>
  <c r="BF162"/>
  <c r="BF242"/>
  <c r="BF258"/>
  <c r="BF281"/>
  <c r="BF286"/>
  <c r="BF296"/>
  <c r="BF298"/>
  <c r="BK96"/>
  <c r="J96"/>
  <c r="J61"/>
  <c r="BK260"/>
  <c r="J260"/>
  <c r="J66"/>
  <c i="4" r="E50"/>
  <c r="BF103"/>
  <c r="BF127"/>
  <c r="BF138"/>
  <c r="BF147"/>
  <c r="BF149"/>
  <c i="5" r="J56"/>
  <c r="BF137"/>
  <c r="BF147"/>
  <c r="BF154"/>
  <c r="BF158"/>
  <c r="BF226"/>
  <c r="BF228"/>
  <c r="BF241"/>
  <c r="BF247"/>
  <c r="BF297"/>
  <c r="BF300"/>
  <c r="BF312"/>
  <c r="BF331"/>
  <c r="BF371"/>
  <c r="BF389"/>
  <c r="BF393"/>
  <c r="BF402"/>
  <c r="BF409"/>
  <c r="BF452"/>
  <c r="BF484"/>
  <c r="BF487"/>
  <c r="BK528"/>
  <c r="J528"/>
  <c r="J86"/>
  <c i="6" r="BF184"/>
  <c r="BF196"/>
  <c r="BF198"/>
  <c r="BF206"/>
  <c r="BF252"/>
  <c r="BF264"/>
  <c r="BF281"/>
  <c r="BF294"/>
  <c r="BF307"/>
  <c r="BK135"/>
  <c r="J135"/>
  <c r="J70"/>
  <c r="BK429"/>
  <c r="J429"/>
  <c r="J86"/>
  <c i="7" r="BF118"/>
  <c r="BF151"/>
  <c r="BF154"/>
  <c r="BF176"/>
  <c r="BF182"/>
  <c r="BK172"/>
  <c r="J172"/>
  <c r="J69"/>
  <c i="8" r="BF128"/>
  <c r="BF130"/>
  <c r="BF155"/>
  <c r="BF156"/>
  <c r="BF158"/>
  <c i="9" r="BF104"/>
  <c r="BF131"/>
  <c r="BF144"/>
  <c r="BK158"/>
  <c r="J158"/>
  <c r="J70"/>
  <c r="BK160"/>
  <c r="J160"/>
  <c r="J71"/>
  <c i="10" r="BF143"/>
  <c r="BF170"/>
  <c r="BF176"/>
  <c r="BF191"/>
  <c r="BF195"/>
  <c i="2" r="E48"/>
  <c i="3" r="BF97"/>
  <c r="BF100"/>
  <c r="BF104"/>
  <c r="BF120"/>
  <c r="BF130"/>
  <c r="BF244"/>
  <c r="BF252"/>
  <c r="BF255"/>
  <c r="BF256"/>
  <c r="BF273"/>
  <c r="BF276"/>
  <c r="BK310"/>
  <c r="J310"/>
  <c r="J72"/>
  <c r="BK340"/>
  <c r="J340"/>
  <c r="J74"/>
  <c i="4" r="BF161"/>
  <c r="BF163"/>
  <c r="BF178"/>
  <c i="5" r="BF111"/>
  <c r="BF115"/>
  <c r="BF153"/>
  <c r="BF166"/>
  <c r="BF194"/>
  <c r="BF256"/>
  <c r="BF288"/>
  <c r="BF308"/>
  <c r="BF321"/>
  <c r="BF327"/>
  <c r="BF351"/>
  <c r="BF357"/>
  <c r="BF368"/>
  <c r="BF374"/>
  <c r="BF382"/>
  <c r="BF400"/>
  <c r="BF412"/>
  <c r="BF424"/>
  <c r="BF454"/>
  <c r="BF492"/>
  <c r="BF498"/>
  <c i="6" r="BF165"/>
  <c r="BF225"/>
  <c r="BF238"/>
  <c r="BF253"/>
  <c r="BF277"/>
  <c r="BF279"/>
  <c r="BF305"/>
  <c r="BF319"/>
  <c r="BF324"/>
  <c r="BF327"/>
  <c r="BF397"/>
  <c r="BK140"/>
  <c r="J140"/>
  <c r="J72"/>
  <c i="7" r="J56"/>
  <c r="F93"/>
  <c r="BF99"/>
  <c r="BF101"/>
  <c r="BF104"/>
  <c r="BF131"/>
  <c r="BF145"/>
  <c r="BF160"/>
  <c r="BF162"/>
  <c r="BF166"/>
  <c r="BF167"/>
  <c r="BF170"/>
  <c r="BF173"/>
  <c r="BF177"/>
  <c i="8" r="BF98"/>
  <c r="BF99"/>
  <c r="BF107"/>
  <c r="BF119"/>
  <c r="BF120"/>
  <c r="BF122"/>
  <c r="BF124"/>
  <c r="BF126"/>
  <c r="BF132"/>
  <c r="BF167"/>
  <c r="BF169"/>
  <c r="BK148"/>
  <c r="J148"/>
  <c r="J68"/>
  <c i="9" r="BF126"/>
  <c r="BF133"/>
  <c r="BF154"/>
  <c i="10" r="BF172"/>
  <c r="BF173"/>
  <c r="BF186"/>
  <c r="BF198"/>
  <c r="BF200"/>
  <c r="BF204"/>
  <c r="BF210"/>
  <c r="BF214"/>
  <c r="BF218"/>
  <c r="BF220"/>
  <c r="BF222"/>
  <c i="11" r="BF100"/>
  <c r="BF119"/>
  <c r="BF124"/>
  <c r="BF125"/>
  <c r="BF127"/>
  <c r="BF130"/>
  <c r="BF131"/>
  <c r="BF144"/>
  <c r="BF147"/>
  <c i="12" r="BF94"/>
  <c i="13" r="BF105"/>
  <c r="BF132"/>
  <c r="BF136"/>
  <c r="BF146"/>
  <c r="BF148"/>
  <c i="2" r="BF87"/>
  <c r="BK86"/>
  <c r="J86"/>
  <c r="J61"/>
  <c i="3" r="BF102"/>
  <c r="BF106"/>
  <c r="BF140"/>
  <c r="BF249"/>
  <c r="BF250"/>
  <c r="BF269"/>
  <c r="BF302"/>
  <c r="BF317"/>
  <c r="BK263"/>
  <c r="J263"/>
  <c r="J68"/>
  <c i="4" r="BF112"/>
  <c r="BF143"/>
  <c r="BF145"/>
  <c r="BK102"/>
  <c r="J102"/>
  <c r="J66"/>
  <c r="BK181"/>
  <c r="J181"/>
  <c r="J75"/>
  <c i="5" r="BF124"/>
  <c r="BF237"/>
  <c r="BF275"/>
  <c r="BF291"/>
  <c r="BF330"/>
  <c r="BF362"/>
  <c r="BF390"/>
  <c r="BF414"/>
  <c r="BF417"/>
  <c r="BF418"/>
  <c r="BF437"/>
  <c r="BF500"/>
  <c i="6" r="E50"/>
  <c r="F59"/>
  <c r="BF150"/>
  <c r="BF152"/>
  <c r="BF160"/>
  <c r="BF167"/>
  <c r="BF189"/>
  <c r="BF244"/>
  <c r="BF245"/>
  <c r="BF257"/>
  <c r="BF266"/>
  <c r="BF268"/>
  <c r="BF282"/>
  <c r="BF285"/>
  <c r="BF291"/>
  <c r="BF293"/>
  <c r="BF312"/>
  <c r="BF315"/>
  <c r="BF317"/>
  <c r="BF341"/>
  <c r="BF347"/>
  <c r="BF376"/>
  <c r="BF423"/>
  <c r="BF424"/>
  <c r="BF425"/>
  <c r="BF430"/>
  <c r="BK110"/>
  <c r="BK109"/>
  <c r="BK137"/>
  <c r="J137"/>
  <c r="J71"/>
  <c i="7" r="BF108"/>
  <c r="BF140"/>
  <c r="BF142"/>
  <c r="BF153"/>
  <c r="BF157"/>
  <c r="BF158"/>
  <c i="8" r="BF101"/>
  <c r="BF103"/>
  <c r="BF153"/>
  <c r="BF164"/>
  <c i="9" r="J87"/>
  <c r="BF96"/>
  <c r="BF159"/>
  <c i="10" r="BF133"/>
  <c r="BF155"/>
  <c r="BF159"/>
  <c r="BF177"/>
  <c r="BF181"/>
  <c r="BF187"/>
  <c r="BF201"/>
  <c r="BF203"/>
  <c r="BF217"/>
  <c r="BF223"/>
  <c r="BK229"/>
  <c r="J229"/>
  <c r="J76"/>
  <c i="11" r="E50"/>
  <c r="BF112"/>
  <c r="BF126"/>
  <c r="BF134"/>
  <c r="BF135"/>
  <c r="BF136"/>
  <c r="BF138"/>
  <c r="BF139"/>
  <c r="BF145"/>
  <c i="12" r="J56"/>
  <c r="BF95"/>
  <c r="BF96"/>
  <c i="13" r="BF96"/>
  <c r="BF99"/>
  <c r="BF100"/>
  <c r="BF111"/>
  <c r="BF157"/>
  <c i="2" r="BF91"/>
  <c i="3" r="J52"/>
  <c r="BF147"/>
  <c r="BF181"/>
  <c r="BF324"/>
  <c r="BK280"/>
  <c r="J280"/>
  <c r="J70"/>
  <c i="4" r="BF119"/>
  <c r="BF120"/>
  <c r="BF182"/>
  <c r="BK132"/>
  <c r="J132"/>
  <c r="J71"/>
  <c i="5" r="BF126"/>
  <c r="BF141"/>
  <c r="BF146"/>
  <c r="BF199"/>
  <c r="BF201"/>
  <c r="BF203"/>
  <c r="BF216"/>
  <c r="BF231"/>
  <c r="BF235"/>
  <c r="BF281"/>
  <c r="BF283"/>
  <c r="BF333"/>
  <c r="BF338"/>
  <c r="BF349"/>
  <c r="BF365"/>
  <c r="BF367"/>
  <c r="BF370"/>
  <c r="BF373"/>
  <c r="BF395"/>
  <c r="BF407"/>
  <c r="BF460"/>
  <c r="BF471"/>
  <c r="BF475"/>
  <c r="BF491"/>
  <c r="BF509"/>
  <c r="BF517"/>
  <c r="BF519"/>
  <c r="BF520"/>
  <c r="BF521"/>
  <c r="BF526"/>
  <c r="BF529"/>
  <c i="6" r="BF121"/>
  <c r="BF126"/>
  <c r="BF181"/>
  <c r="BF231"/>
  <c r="BF242"/>
  <c r="BF284"/>
  <c r="BF299"/>
  <c r="BF300"/>
  <c r="BF302"/>
  <c r="BF351"/>
  <c r="BF388"/>
  <c r="BF398"/>
  <c r="BF400"/>
  <c r="BK326"/>
  <c r="J326"/>
  <c r="J80"/>
  <c i="7" r="BF164"/>
  <c i="8" r="BF93"/>
  <c r="BF108"/>
  <c r="BF137"/>
  <c r="BF141"/>
  <c r="BF175"/>
  <c i="9" r="BF150"/>
  <c i="10" r="BF136"/>
  <c r="BF146"/>
  <c r="BF149"/>
  <c r="BF153"/>
  <c r="BF157"/>
  <c r="BF162"/>
  <c r="BF174"/>
  <c r="BF184"/>
  <c r="BF190"/>
  <c r="BF197"/>
  <c r="BF208"/>
  <c r="BF227"/>
  <c r="BF228"/>
  <c r="BF230"/>
  <c i="11" r="BF97"/>
  <c r="BF109"/>
  <c r="BF123"/>
  <c r="BF129"/>
  <c r="BF132"/>
  <c i="12" r="BF102"/>
  <c i="13" r="BF97"/>
  <c r="BF102"/>
  <c r="BF107"/>
  <c r="BF108"/>
  <c r="BF109"/>
  <c r="BF113"/>
  <c r="BF114"/>
  <c r="BF118"/>
  <c r="BF119"/>
  <c r="BF123"/>
  <c r="BF126"/>
  <c r="BF150"/>
  <c r="BF151"/>
  <c i="3" r="J33"/>
  <c i="1" r="AV56"/>
  <c i="13" r="F37"/>
  <c i="1" r="BB68"/>
  <c i="4" r="F38"/>
  <c i="1" r="BC58"/>
  <c i="10" r="F39"/>
  <c i="1" r="BD65"/>
  <c i="12" r="F39"/>
  <c i="1" r="BD67"/>
  <c r="AS54"/>
  <c i="13" r="J35"/>
  <c i="1" r="AV68"/>
  <c i="13" r="F38"/>
  <c i="1" r="BC68"/>
  <c i="4" r="J35"/>
  <c i="1" r="AV58"/>
  <c i="3" r="F33"/>
  <c i="1" r="AZ56"/>
  <c i="6" r="J35"/>
  <c i="1" r="AV60"/>
  <c i="12" r="F37"/>
  <c i="1" r="BB67"/>
  <c i="5" r="F38"/>
  <c i="1" r="BC59"/>
  <c i="8" r="F36"/>
  <c i="1" r="BC62"/>
  <c i="8" r="F35"/>
  <c i="1" r="BB62"/>
  <c i="9" r="J35"/>
  <c i="1" r="AV64"/>
  <c i="12" r="F35"/>
  <c i="1" r="AZ67"/>
  <c i="13" r="F35"/>
  <c i="1" r="AZ68"/>
  <c i="8" r="F33"/>
  <c i="1" r="AZ62"/>
  <c i="4" r="F37"/>
  <c i="1" r="BB58"/>
  <c i="6" r="F37"/>
  <c i="1" r="BB60"/>
  <c i="2" r="F33"/>
  <c i="1" r="AZ55"/>
  <c i="9" r="F39"/>
  <c i="1" r="BD64"/>
  <c i="11" r="F37"/>
  <c i="1" r="BB66"/>
  <c i="7" r="F37"/>
  <c i="1" r="BB61"/>
  <c i="4" r="F39"/>
  <c i="1" r="BD58"/>
  <c i="10" r="F37"/>
  <c i="1" r="BB65"/>
  <c i="9" r="F38"/>
  <c i="1" r="BC64"/>
  <c i="6" r="F35"/>
  <c i="1" r="AZ60"/>
  <c i="6" r="F39"/>
  <c i="1" r="BD60"/>
  <c i="5" r="F39"/>
  <c i="1" r="BD59"/>
  <c i="12" r="F38"/>
  <c i="1" r="BC67"/>
  <c i="7" r="F38"/>
  <c i="1" r="BC61"/>
  <c i="6" r="F38"/>
  <c i="1" r="BC60"/>
  <c i="9" r="F35"/>
  <c i="1" r="AZ64"/>
  <c i="3" r="F35"/>
  <c i="1" r="BB56"/>
  <c i="11" r="J35"/>
  <c i="1" r="AV66"/>
  <c i="13" r="F39"/>
  <c i="1" r="BD68"/>
  <c i="3" r="F37"/>
  <c i="1" r="BD56"/>
  <c i="2" r="F35"/>
  <c i="1" r="BB55"/>
  <c i="11" r="F35"/>
  <c i="1" r="AZ66"/>
  <c i="5" r="F37"/>
  <c i="1" r="BB59"/>
  <c i="3" r="F36"/>
  <c i="1" r="BC56"/>
  <c i="8" r="F37"/>
  <c i="1" r="BD62"/>
  <c i="8" r="J33"/>
  <c i="1" r="AV62"/>
  <c i="2" r="F37"/>
  <c i="1" r="BD55"/>
  <c i="11" r="F38"/>
  <c i="1" r="BC66"/>
  <c i="2" r="J33"/>
  <c i="1" r="AV55"/>
  <c i="7" r="F39"/>
  <c i="1" r="BD61"/>
  <c i="2" r="F36"/>
  <c i="1" r="BC55"/>
  <c i="5" r="F35"/>
  <c i="1" r="AZ59"/>
  <c i="10" r="J35"/>
  <c i="1" r="AV65"/>
  <c i="10" r="F38"/>
  <c i="1" r="BC65"/>
  <c i="7" r="J35"/>
  <c i="1" r="AV61"/>
  <c i="11" r="F39"/>
  <c i="1" r="BD66"/>
  <c i="5" r="J35"/>
  <c i="1" r="AV59"/>
  <c i="4" r="F35"/>
  <c i="1" r="AZ58"/>
  <c i="7" r="F35"/>
  <c i="1" r="AZ61"/>
  <c i="10" r="F35"/>
  <c i="1" r="AZ65"/>
  <c i="12" r="J35"/>
  <c i="1" r="AV67"/>
  <c i="9" r="F37"/>
  <c i="1" r="BB64"/>
  <c i="4" l="1" r="P98"/>
  <c r="P97"/>
  <c i="1" r="AU58"/>
  <c i="3" r="R95"/>
  <c i="6" r="P109"/>
  <c r="R109"/>
  <c i="3" r="P95"/>
  <c i="4" r="T97"/>
  <c i="3" r="R94"/>
  <c r="P94"/>
  <c i="1" r="AU56"/>
  <c i="5" r="R248"/>
  <c r="P248"/>
  <c r="R109"/>
  <c r="R108"/>
  <c i="10" r="R165"/>
  <c r="R99"/>
  <c i="8" r="R90"/>
  <c i="9" r="BK94"/>
  <c r="BK93"/>
  <c r="J93"/>
  <c r="J63"/>
  <c i="10" r="T165"/>
  <c i="8" r="BK139"/>
  <c r="J139"/>
  <c r="J66"/>
  <c i="6" r="P142"/>
  <c r="P108"/>
  <c i="1" r="AU60"/>
  <c i="4" r="R134"/>
  <c r="R97"/>
  <c i="10" r="P99"/>
  <c i="5" r="BK109"/>
  <c r="J109"/>
  <c r="J64"/>
  <c i="10" r="P165"/>
  <c i="8" r="T90"/>
  <c i="7" r="P97"/>
  <c r="P96"/>
  <c i="1" r="AU61"/>
  <c i="7" r="BK174"/>
  <c r="J174"/>
  <c r="J70"/>
  <c r="T97"/>
  <c r="T96"/>
  <c i="9" r="R94"/>
  <c r="R93"/>
  <c i="7" r="R97"/>
  <c i="13" r="P92"/>
  <c r="P91"/>
  <c i="1" r="AU68"/>
  <c i="11" r="P95"/>
  <c r="P94"/>
  <c i="1" r="AU66"/>
  <c i="6" r="R142"/>
  <c r="R108"/>
  <c i="11" r="T95"/>
  <c r="T94"/>
  <c i="9" r="T94"/>
  <c r="T93"/>
  <c i="8" r="P90"/>
  <c i="1" r="AU62"/>
  <c i="7" r="R174"/>
  <c i="5" r="T109"/>
  <c i="10" r="T98"/>
  <c i="5" r="P109"/>
  <c r="P108"/>
  <c i="1" r="AU59"/>
  <c i="6" r="T142"/>
  <c r="T108"/>
  <c i="5" r="T248"/>
  <c i="3" r="BK262"/>
  <c r="J262"/>
  <c r="J67"/>
  <c i="10" r="J166"/>
  <c r="J72"/>
  <c i="12" r="BK100"/>
  <c r="J100"/>
  <c r="J67"/>
  <c i="5" r="J110"/>
  <c r="J65"/>
  <c i="13" r="BK92"/>
  <c r="J92"/>
  <c r="J64"/>
  <c i="2" r="BK85"/>
  <c r="J85"/>
  <c r="J60"/>
  <c i="4" r="BK98"/>
  <c r="J98"/>
  <c r="J64"/>
  <c i="6" r="J109"/>
  <c r="J64"/>
  <c i="8" r="BK109"/>
  <c r="J109"/>
  <c r="J62"/>
  <c i="10" r="BK99"/>
  <c r="J99"/>
  <c r="J64"/>
  <c i="5" r="BK248"/>
  <c r="J248"/>
  <c r="J73"/>
  <c i="6" r="J110"/>
  <c r="J65"/>
  <c r="BK142"/>
  <c r="J142"/>
  <c r="J73"/>
  <c i="7" r="J188"/>
  <c r="J74"/>
  <c i="8" r="BK91"/>
  <c r="BK90"/>
  <c r="J90"/>
  <c r="J59"/>
  <c i="11" r="BK95"/>
  <c r="J95"/>
  <c r="J64"/>
  <c r="J149"/>
  <c r="J72"/>
  <c i="7" r="J175"/>
  <c r="J71"/>
  <c i="8" r="J152"/>
  <c r="J70"/>
  <c i="9" r="J95"/>
  <c r="J65"/>
  <c i="4" r="BK134"/>
  <c r="J134"/>
  <c r="J72"/>
  <c i="8" r="J140"/>
  <c r="J67"/>
  <c i="7" r="BK97"/>
  <c r="BK96"/>
  <c r="J96"/>
  <c i="3" r="BK95"/>
  <c r="BK94"/>
  <c r="J94"/>
  <c r="J59"/>
  <c i="12" r="BK91"/>
  <c r="J91"/>
  <c r="J64"/>
  <c i="1" r="BB63"/>
  <c r="AX63"/>
  <c i="12" r="J36"/>
  <c i="1" r="AW67"/>
  <c r="AT67"/>
  <c i="6" r="F36"/>
  <c i="1" r="BA60"/>
  <c i="11" r="J36"/>
  <c i="1" r="AW66"/>
  <c r="AT66"/>
  <c i="11" r="F36"/>
  <c i="1" r="BA66"/>
  <c i="9" r="F36"/>
  <c i="1" r="BA64"/>
  <c i="8" r="J34"/>
  <c i="1" r="AW62"/>
  <c r="AT62"/>
  <c i="13" r="F36"/>
  <c i="1" r="BA68"/>
  <c i="3" r="J34"/>
  <c i="1" r="AW56"/>
  <c r="AT56"/>
  <c r="BC63"/>
  <c r="AY63"/>
  <c r="BD57"/>
  <c i="2" r="J34"/>
  <c i="1" r="AW55"/>
  <c r="AT55"/>
  <c r="BB57"/>
  <c r="AX57"/>
  <c i="10" r="F36"/>
  <c i="1" r="BA65"/>
  <c i="10" r="J36"/>
  <c i="1" r="AW65"/>
  <c r="AT65"/>
  <c i="9" r="J36"/>
  <c i="1" r="AW64"/>
  <c r="AT64"/>
  <c r="BD63"/>
  <c i="4" r="F36"/>
  <c i="1" r="BA58"/>
  <c i="13" r="J36"/>
  <c i="1" r="AW68"/>
  <c r="AT68"/>
  <c r="BC57"/>
  <c r="AY57"/>
  <c r="AZ63"/>
  <c r="AV63"/>
  <c i="7" r="J32"/>
  <c i="1" r="AG61"/>
  <c r="AZ57"/>
  <c r="AV57"/>
  <c i="8" r="F34"/>
  <c i="1" r="BA62"/>
  <c i="7" r="F36"/>
  <c i="1" r="BA61"/>
  <c i="6" r="J36"/>
  <c i="1" r="AW60"/>
  <c r="AT60"/>
  <c i="3" r="F34"/>
  <c i="1" r="BA56"/>
  <c i="5" r="F36"/>
  <c i="1" r="BA59"/>
  <c i="12" r="F36"/>
  <c i="1" r="BA67"/>
  <c i="2" r="F34"/>
  <c i="1" r="BA55"/>
  <c i="7" r="J36"/>
  <c i="1" r="AW61"/>
  <c r="AT61"/>
  <c i="4" r="J36"/>
  <c i="1" r="AW58"/>
  <c r="AT58"/>
  <c i="5" r="J36"/>
  <c i="1" r="AW59"/>
  <c r="AT59"/>
  <c i="10" l="1" r="P98"/>
  <c i="1" r="AU65"/>
  <c i="7" r="R96"/>
  <c i="5" r="T108"/>
  <c i="10" r="R98"/>
  <c i="7" r="J41"/>
  <c i="6" r="BK108"/>
  <c r="J108"/>
  <c i="2" r="BK84"/>
  <c r="J84"/>
  <c i="3" r="J95"/>
  <c r="J60"/>
  <c i="11" r="BK94"/>
  <c r="J94"/>
  <c r="J63"/>
  <c i="7" r="J63"/>
  <c i="10" r="BK98"/>
  <c r="J98"/>
  <c i="13" r="BK91"/>
  <c r="J91"/>
  <c r="J63"/>
  <c i="5" r="BK108"/>
  <c r="J108"/>
  <c i="8" r="J91"/>
  <c r="J60"/>
  <c i="9" r="J94"/>
  <c r="J64"/>
  <c i="7" r="J97"/>
  <c r="J64"/>
  <c i="12" r="BK90"/>
  <c r="J90"/>
  <c i="4" r="BK97"/>
  <c r="J97"/>
  <c r="J63"/>
  <c i="1" r="AN61"/>
  <c r="BA63"/>
  <c r="AW63"/>
  <c r="AT63"/>
  <c r="BA57"/>
  <c r="AW57"/>
  <c r="AT57"/>
  <c r="AU57"/>
  <c i="6" r="J32"/>
  <c i="1" r="AG60"/>
  <c r="AN60"/>
  <c r="AU63"/>
  <c r="AZ54"/>
  <c r="W29"/>
  <c i="2" r="J30"/>
  <c i="1" r="AG55"/>
  <c i="12" r="J32"/>
  <c i="1" r="AG67"/>
  <c r="AN67"/>
  <c r="BD54"/>
  <c r="W33"/>
  <c i="8" r="J30"/>
  <c i="1" r="AG62"/>
  <c r="AN62"/>
  <c i="10" r="J32"/>
  <c i="1" r="AG65"/>
  <c r="AN65"/>
  <c r="BC54"/>
  <c r="W32"/>
  <c i="3" r="J30"/>
  <c i="1" r="AG56"/>
  <c r="AN56"/>
  <c r="BB54"/>
  <c r="W31"/>
  <c i="5" r="J32"/>
  <c i="1" r="AG59"/>
  <c r="AN59"/>
  <c i="9" r="J32"/>
  <c i="1" r="AG64"/>
  <c r="AN64"/>
  <c l="1" r="AN55"/>
  <c i="6" r="J41"/>
  <c i="2" r="J59"/>
  <c i="3" r="J39"/>
  <c i="5" r="J41"/>
  <c r="J63"/>
  <c i="6" r="J63"/>
  <c i="10" r="J41"/>
  <c r="J63"/>
  <c i="2" r="J39"/>
  <c i="12" r="J63"/>
  <c i="9" r="J41"/>
  <c i="12" r="J41"/>
  <c i="8" r="J39"/>
  <c i="1" r="AY54"/>
  <c r="AX54"/>
  <c r="BA54"/>
  <c r="AW54"/>
  <c r="AK30"/>
  <c r="AU54"/>
  <c i="13" r="J32"/>
  <c i="1" r="AG68"/>
  <c r="AN68"/>
  <c i="11" r="J32"/>
  <c i="1" r="AG66"/>
  <c r="AN66"/>
  <c r="AV54"/>
  <c r="AK29"/>
  <c i="4" r="J32"/>
  <c i="1" r="AG58"/>
  <c r="AN58"/>
  <c i="4" l="1" r="J41"/>
  <c i="13" r="J41"/>
  <c i="11" r="J41"/>
  <c i="1" r="W30"/>
  <c r="AG63"/>
  <c r="AN63"/>
  <c r="AT54"/>
  <c r="AG57"/>
  <c r="AN57"/>
  <c l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<sst xmlns="http://schemas.openxmlformats.org/spreadsheetml/2006/main">
  <si>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</si>
  <si>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</si>
  <si>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</si>
  <si>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</si>
  <si>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</si>
  <si>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{01e29afc-491e-40be-87ff-46c1ad87edd5}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</si>
  <si>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</si>
  <si>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</si>
  <si>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</si>
  <si>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</si>
  <si>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</si>
  <si>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</si>
  <si>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</si>
  <si>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</si>
  <si>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</si>
  <si>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</si>
  <si>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</si>
  <si>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č.p. 55</t>
  </si>
  <si>
    <t>KSO:</t>
  </si>
  <si>
    <t/>
  </si>
  <si>
    <t>CC-CZ:</t>
  </si>
  <si>
    <t>Místo:</t>
  </si>
  <si>
    <t>parc. st. 160 a parc. č. 65/9</t>
  </si>
  <si>
    <t>Datum:</t>
  </si>
  <si>
    <t>24. 2. 2020</t>
  </si>
  <si>
    <t>Zadavatel:</t>
  </si>
  <si>
    <t>IČ:</t>
  </si>
  <si>
    <t>60460709</t>
  </si>
  <si>
    <t>ČZU v Praze, ŠLP v Kostelci n. Černýmim lesy</t>
  </si>
  <si>
    <t>DIČ:</t>
  </si>
  <si>
    <t>Uchazeč:</t>
  </si>
  <si>
    <t>Vyplň údaj</t>
  </si>
  <si>
    <t>Projektant:</t>
  </si>
  <si>
    <t>71134662</t>
  </si>
  <si>
    <t>ing. arch. Tomáš Kužel, Ve Smrčinách 322, Jevany</t>
  </si>
  <si>
    <t>True</t>
  </si>
  <si>
    <t>Zpracovatel:</t>
  </si>
  <si>
    <t>24226246</t>
  </si>
  <si>
    <t>NASTA GROUP s.r.o., Za Sokolovnou 92, Zdiby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</si>
  <si>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</si>
  <si>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</si>
  <si>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</si>
  <si>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</si>
  <si>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</si>
  <si>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</si>
  <si>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</si>
  <si>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</si>
  <si>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</si>
  <si>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</si>
  <si>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</si>
  <si>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</si>
  <si>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</si>
  <si>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</si>
  <si>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</si>
  <si>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</si>
  <si>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</si>
  <si>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</si>
  <si>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</si>
  <si>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</si>
  <si>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</si>
  <si>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</si>
  <si>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</si>
  <si>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</si>
  <si>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</si>
  <si>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</si>
  <si>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</si>
  <si>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</si>
  <si>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</si>
  <si>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</si>
  <si>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</si>
  <si>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</si>
  <si>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</si>
  <si>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</si>
  <si>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</si>
  <si>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</si>
  <si>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</si>
  <si>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</si>
  <si>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</si>
  <si>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</si>
  <si>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</si>
  <si>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</t>
  </si>
  <si>
    <t>VRN</t>
  </si>
  <si>
    <t>VON</t>
  </si>
  <si>
    <t>1</t>
  </si>
  <si>
    <t>{d6fe2a3a-e7f7-4772-8497-9dbe54ef4adc}</t>
  </si>
  <si>
    <t>200</t>
  </si>
  <si>
    <t>Bourání</t>
  </si>
  <si>
    <t>STA</t>
  </si>
  <si>
    <t>{ad3d4b77-85d6-4b87-87d3-e494171d3497}</t>
  </si>
  <si>
    <t>300</t>
  </si>
  <si>
    <t>Stavební část</t>
  </si>
  <si>
    <t>{2c6e8b7c-601a-4cc3-ab3d-8f92b61e6bda}</t>
  </si>
  <si>
    <t>010</t>
  </si>
  <si>
    <t>1.PP</t>
  </si>
  <si>
    <t>Soupis</t>
  </si>
  <si>
    <t>2</t>
  </si>
  <si>
    <t>{a8729bd1-50d2-48fa-97ff-ba5336185967}</t>
  </si>
  <si>
    <t>020</t>
  </si>
  <si>
    <t>1.NP</t>
  </si>
  <si>
    <t>{bbc5ddc9-e018-47f1-a40c-982c30d3764f}</t>
  </si>
  <si>
    <t>030</t>
  </si>
  <si>
    <t>2.NP</t>
  </si>
  <si>
    <t>{3449a343-48ac-4901-95cd-2685a0638b03}</t>
  </si>
  <si>
    <t>040</t>
  </si>
  <si>
    <t>Fasáda</t>
  </si>
  <si>
    <t>{92580c9e-96a3-493b-afa0-7c27b6c34b53}</t>
  </si>
  <si>
    <t>400</t>
  </si>
  <si>
    <t>Konstrukční část</t>
  </si>
  <si>
    <t>{3ea388ba-6f42-4e0d-88a3-31b860356812}</t>
  </si>
  <si>
    <t>500</t>
  </si>
  <si>
    <t>Profese PSV</t>
  </si>
  <si>
    <t>{dbb35374-ec9e-433c-acad-68a211a27aa8}</t>
  </si>
  <si>
    <t>Kanalizační přípojka a ČOV</t>
  </si>
  <si>
    <t>{453610a6-ed00-4544-84f9-4909f8269e90}</t>
  </si>
  <si>
    <t>ZTI</t>
  </si>
  <si>
    <t>{075a2eb5-9a4f-4e80-b15a-d2daf536d9a2}</t>
  </si>
  <si>
    <t>UT</t>
  </si>
  <si>
    <t>{4886ac89-ea51-4cf0-9016-9200729414ee}</t>
  </si>
  <si>
    <t>VZT</t>
  </si>
  <si>
    <t>{2670727b-90e7-401f-9089-1e6356bce1c6}</t>
  </si>
  <si>
    <t>050</t>
  </si>
  <si>
    <t>EI</t>
  </si>
  <si>
    <t>{d927cf6e-1fdc-403e-afcb-2f19f2b74f89}</t>
  </si>
  <si>
    <t>KRYCÍ LIST SOUPISU PRACÍ</t>
  </si>
  <si>
    <t>Objekt:</t>
  </si>
  <si>
    <t>100 -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</si>
  <si>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</si>
  <si>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</si>
  <si>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</si>
  <si>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</si>
  <si>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</si>
  <si>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</si>
  <si>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</si>
  <si>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</si>
  <si>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</si>
  <si>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</si>
  <si>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</si>
  <si>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</si>
  <si>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</si>
  <si>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</si>
  <si>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</si>
  <si>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</si>
  <si>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</si>
  <si>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</si>
  <si>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</si>
  <si>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</si>
  <si>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</si>
  <si>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</si>
  <si>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</si>
  <si>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</si>
  <si>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</si>
  <si>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</si>
  <si>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</si>
  <si>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</si>
  <si>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</si>
  <si>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Kč</t>
  </si>
  <si>
    <t>CS ÚRS 2019 01</t>
  </si>
  <si>
    <t>1024</t>
  </si>
  <si>
    <t>-1874497012</t>
  </si>
  <si>
    <t>VRN3</t>
  </si>
  <si>
    <t>Zařízení staveniště</t>
  </si>
  <si>
    <t>030001000</t>
  </si>
  <si>
    <t>-582898856</t>
  </si>
  <si>
    <t>VRN4</t>
  </si>
  <si>
    <t>Inženýrská činnost</t>
  </si>
  <si>
    <t>3</t>
  </si>
  <si>
    <t>040001000</t>
  </si>
  <si>
    <t>1882504987</t>
  </si>
  <si>
    <t>VRN5</t>
  </si>
  <si>
    <t>Finanční náklady</t>
  </si>
  <si>
    <t>4</t>
  </si>
  <si>
    <t>050001000</t>
  </si>
  <si>
    <t>-872679760</t>
  </si>
  <si>
    <t>200 - Bourání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</si>
  <si>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</si>
  <si>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</si>
  <si>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</si>
  <si>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</si>
  <si>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</si>
  <si>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</si>
  <si>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</si>
  <si>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</si>
  <si>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</si>
  <si>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</si>
  <si>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</si>
  <si>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</si>
  <si>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</si>
  <si>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</si>
  <si>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</si>
  <si>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HSV</t>
  </si>
  <si>
    <t>Práce a dodávky HSV</t>
  </si>
  <si>
    <t>Svislé a kompletní konstrukce</t>
  </si>
  <si>
    <t>317944321</t>
  </si>
  <si>
    <t>Válcované nosníky dodatečně osazované do připravených otvorů bez zazdění hlav do č. 12</t>
  </si>
  <si>
    <t>t</t>
  </si>
  <si>
    <t>-558692813</t>
  </si>
  <si>
    <t>VV</t>
  </si>
  <si>
    <t>"překlad - rozšíření otvoru u vstupu do objektu, předpoklad 2xI120 " 1,5*2*11,1/1000</t>
  </si>
  <si>
    <t>9</t>
  </si>
  <si>
    <t>Ostatní konstrukce a práce, bourání</t>
  </si>
  <si>
    <t>96-R03</t>
  </si>
  <si>
    <t>Demontáž stávajících rozvodů vytápění, vč. veškerých zednických přípomocí</t>
  </si>
  <si>
    <t>kpl</t>
  </si>
  <si>
    <t>16</t>
  </si>
  <si>
    <t>-1857611833</t>
  </si>
  <si>
    <t>P</t>
  </si>
  <si>
    <t>Poznámka k položce:_x000d_
vč. likvidace odpadu a suti</t>
  </si>
  <si>
    <t>96-R04</t>
  </si>
  <si>
    <t xml:space="preserve">Demontáž stávajících elektro rozvodů, vč. veškerých zednických přípomocí </t>
  </si>
  <si>
    <t>1150042741</t>
  </si>
  <si>
    <t>96-R05</t>
  </si>
  <si>
    <t>Demontáž domovní vodárny - čerpadla, expanzní nádoby</t>
  </si>
  <si>
    <t>-778292012</t>
  </si>
  <si>
    <t>Poznámka k položce:_x000d_
čerpadlo zachovat k opětovné instalaci_x000d_
_x000d_
vč. likvidace odpadu a suti</t>
  </si>
  <si>
    <t>96-R06</t>
  </si>
  <si>
    <t>Demontáž kotle na pevná paliva</t>
  </si>
  <si>
    <t>904327854</t>
  </si>
  <si>
    <t>6</t>
  </si>
  <si>
    <t>96-R07</t>
  </si>
  <si>
    <t>Demontáž sporáku na pevná paliva (vč. odkouření)</t>
  </si>
  <si>
    <t>1246613850</t>
  </si>
  <si>
    <t>7</t>
  </si>
  <si>
    <t>96-R09</t>
  </si>
  <si>
    <t>Demontáž elektroměrného rozvaděče</t>
  </si>
  <si>
    <t>-1054234823</t>
  </si>
  <si>
    <t>8</t>
  </si>
  <si>
    <t>96-R10</t>
  </si>
  <si>
    <t>Demontáž regulovatelného odvětrání kuchyně</t>
  </si>
  <si>
    <t>1121080798</t>
  </si>
  <si>
    <t>96-R11</t>
  </si>
  <si>
    <t>Demontáž podlahové vpusti</t>
  </si>
  <si>
    <t>-303029584</t>
  </si>
  <si>
    <t>10</t>
  </si>
  <si>
    <t>96-R12</t>
  </si>
  <si>
    <t>Demontáž umyvadla, vč. veškerých armatur a příslušenství</t>
  </si>
  <si>
    <t>572649915</t>
  </si>
  <si>
    <t>11</t>
  </si>
  <si>
    <t>96-R14</t>
  </si>
  <si>
    <t>Demontáž záchodu, vč. veškerého příslušenství</t>
  </si>
  <si>
    <t>1446893444</t>
  </si>
  <si>
    <t>12</t>
  </si>
  <si>
    <t>96-R15</t>
  </si>
  <si>
    <t>Demontáž dřezu, vč. veškerých armatur a příslušenství</t>
  </si>
  <si>
    <t>-1670714117</t>
  </si>
  <si>
    <t>13</t>
  </si>
  <si>
    <t>96-R17</t>
  </si>
  <si>
    <t>Demontáž radiátorů</t>
  </si>
  <si>
    <t>1050980631</t>
  </si>
  <si>
    <t>14</t>
  </si>
  <si>
    <t>96-R18</t>
  </si>
  <si>
    <t>Demontáž antény</t>
  </si>
  <si>
    <t>1339530733</t>
  </si>
  <si>
    <t>Poznámka k položce:_x000d_
zachovat k opětovné instalaci</t>
  </si>
  <si>
    <t>968062244</t>
  </si>
  <si>
    <t>Vybourání dřevěných rámů oken s křídly, dveřních zárubní, vrat, stěn, ostění nebo obkladů rámů oken s křídly jednoduchých, plochy do 1 m2</t>
  </si>
  <si>
    <t>m2</t>
  </si>
  <si>
    <t>-138202913</t>
  </si>
  <si>
    <t>"1.06" 0,6*0,56</t>
  </si>
  <si>
    <t>"1.08" 0,8*1,15</t>
  </si>
  <si>
    <t>Součet</t>
  </si>
  <si>
    <t>968072455</t>
  </si>
  <si>
    <t>Vybourání kovových rámů oken s křídly, dveřních zárubní, vrat, stěn, ostění nebo obkladů dveřních zárubní, plochy do 2 m2</t>
  </si>
  <si>
    <t>-947753992</t>
  </si>
  <si>
    <t>"1.01" 0,8*2,0</t>
  </si>
  <si>
    <t>"1.05" 0,7*2,0</t>
  </si>
  <si>
    <t>"1.06" 0,6*2,0</t>
  </si>
  <si>
    <t>"1.07" 0,9*2,0</t>
  </si>
  <si>
    <t>"1.08" 0,8*2,0</t>
  </si>
  <si>
    <t>"2.01" 0,8*2,0*4</t>
  </si>
  <si>
    <t>17</t>
  </si>
  <si>
    <t>962031132</t>
  </si>
  <si>
    <t>Bourání příček z cihel, tvárnic nebo příčkovek z cihel pálených, plných nebo dutých na maltu vápennou nebo vápenocementovou, tl. do 100 mm</t>
  </si>
  <si>
    <t>1228419853</t>
  </si>
  <si>
    <t>"1NP" 13,47</t>
  </si>
  <si>
    <t>18</t>
  </si>
  <si>
    <t>971033531</t>
  </si>
  <si>
    <t>Vybourání otvorů ve zdivu základovém nebo nadzákladovém z cihel, tvárnic, příčkovek z cihel pálených na maltu vápennou nebo vápenocementovou plochy do 1 m2, tl. do 150 mm</t>
  </si>
  <si>
    <t>640025156</t>
  </si>
  <si>
    <t>"1NP, zvětšení otvoru u vchodu" 0,62</t>
  </si>
  <si>
    <t>19</t>
  </si>
  <si>
    <t>962032230</t>
  </si>
  <si>
    <t>Bourání zdiva nadzákladového z cihel nebo tvárnic z cihel pálených nebo vápenopískových, na maltu vápennou nebo vápenocementovou, objemu do 1 m3</t>
  </si>
  <si>
    <t>m3</t>
  </si>
  <si>
    <t>-368220959</t>
  </si>
  <si>
    <t>"1NP, 1.08" 2,02*0,2</t>
  </si>
  <si>
    <t>20</t>
  </si>
  <si>
    <t>96-R02</t>
  </si>
  <si>
    <t>Bourání příček heraklitových tl do 230 mm</t>
  </si>
  <si>
    <t>-1523919420</t>
  </si>
  <si>
    <t>"podkroví" 60,14</t>
  </si>
  <si>
    <t>965031131</t>
  </si>
  <si>
    <t>Bourání podlah z cihel bez podkladního lože, s jakoukoliv výplní spár kladených naplocho, plochy přes 1 m2</t>
  </si>
  <si>
    <t>-5552520</t>
  </si>
  <si>
    <t>podlaha F1</t>
  </si>
  <si>
    <t>"1.03+1.04, předpoklad 10 % plochy" (19,1+19,65)*0,1</t>
  </si>
  <si>
    <t>pod podlahami F5 a F6</t>
  </si>
  <si>
    <t>"podkroví" 56,1</t>
  </si>
  <si>
    <t>22</t>
  </si>
  <si>
    <t>965032131</t>
  </si>
  <si>
    <t>Bourání podlah z cihel bez podkladního lože, s jakoukoliv výplní spár kladených nastojato, plochy přes 1 m2</t>
  </si>
  <si>
    <t>-887264671</t>
  </si>
  <si>
    <t>podlaha F8</t>
  </si>
  <si>
    <t>"0.02" 10,11</t>
  </si>
  <si>
    <t>23</t>
  </si>
  <si>
    <t>965042141</t>
  </si>
  <si>
    <t>Bourání mazanin betonových nebo z litého asfaltu tl. do 100 mm, plochy přes 4 m2</t>
  </si>
  <si>
    <t>855615915</t>
  </si>
  <si>
    <t>podlaha F2a</t>
  </si>
  <si>
    <t>"1.05+1.06+1.07" (4,51+2,58+4,03)*0,05</t>
  </si>
  <si>
    <t>podlaha F4</t>
  </si>
  <si>
    <t>"2.01, předpoklad 65 mm" 15,4*0,065</t>
  </si>
  <si>
    <t>24</t>
  </si>
  <si>
    <t>965042231</t>
  </si>
  <si>
    <t>Bourání mazanin betonových nebo z litého asfaltu tl. přes 100 mm, plochy do 4 m2</t>
  </si>
  <si>
    <t>-1158889668</t>
  </si>
  <si>
    <t>podlaha F2c</t>
  </si>
  <si>
    <t>"1.01+1.08" (2,87+1,14)*0,13</t>
  </si>
  <si>
    <t>25</t>
  </si>
  <si>
    <t>965082923</t>
  </si>
  <si>
    <t>Odstranění násypu pod podlahami nebo ochranného násypu na střechách tl. do 100 mm, plochy přes 2 m2</t>
  </si>
  <si>
    <t>-1777328230</t>
  </si>
  <si>
    <t>"1.03+1.04" (19,1+19,65)*0,1</t>
  </si>
  <si>
    <t>"1.05+1.06+1.07" (4,51+2,58+4,03)*0,07</t>
  </si>
  <si>
    <t>"1.01+1.08" (2,87+1,14)*0,1</t>
  </si>
  <si>
    <t>"2.01, předpoklad 70 mm" 15,4*0,07</t>
  </si>
  <si>
    <t>"podkroví" 56,1*0,07</t>
  </si>
  <si>
    <t>26</t>
  </si>
  <si>
    <t>96-R01</t>
  </si>
  <si>
    <t>Odstranění podhledu nad schodištěm z přízemí do podkroví</t>
  </si>
  <si>
    <t>-428977250</t>
  </si>
  <si>
    <t>27</t>
  </si>
  <si>
    <t>96-R16</t>
  </si>
  <si>
    <t>Vyčerpání a vyčištění stávající jímky splaškové vody pro nové využití - jímání dešťové vody</t>
  </si>
  <si>
    <t>1063490666</t>
  </si>
  <si>
    <t>97</t>
  </si>
  <si>
    <t>Prorážení otvorů a ostatní bourací práce</t>
  </si>
  <si>
    <t>28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</si>
  <si>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</si>
  <si>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</si>
  <si>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</si>
  <si>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-1686101728</t>
  </si>
  <si>
    <t>"m.č. 1.01, nový překlad" 1,5*2</t>
  </si>
  <si>
    <t>29</t>
  </si>
  <si>
    <t>973031813</t>
  </si>
  <si>
    <t>Vysekání výklenků nebo kapes ve zdivu z cihel na maltu vápennou nebo vápenocementovou kapes pro zavázání nových příček, tl. do 150 mm</t>
  </si>
  <si>
    <t>-568266043</t>
  </si>
  <si>
    <t>"m.č. 1.05, 1.06, 1.07" 3*3</t>
  </si>
  <si>
    <t>30</t>
  </si>
  <si>
    <t>978012141</t>
  </si>
  <si>
    <t>Otlučení vápenných nebo vápenocementových omítek vnitřních ploch stropů rákosovaných, v rozsahu přes 10 do 30 %</t>
  </si>
  <si>
    <t>-1386641160</t>
  </si>
  <si>
    <t>"m.č. 1.01" 2,87</t>
  </si>
  <si>
    <t>"m.č. 1.02" 12,04</t>
  </si>
  <si>
    <t>"m.č. 1.03" 19,1</t>
  </si>
  <si>
    <t>"m.č. 1.04" 19,65</t>
  </si>
  <si>
    <t>31</t>
  </si>
  <si>
    <t>978013141</t>
  </si>
  <si>
    <t>Otlučení vápenných nebo vápenocementových omítek vnitřních ploch stěn s vyškrabáním spar, s očištěním zdiva, v rozsahu přes 10 do 30 %</t>
  </si>
  <si>
    <t>1726411271</t>
  </si>
  <si>
    <t>1NP</t>
  </si>
  <si>
    <t>"m.č. 1.01" 5,34*2,7</t>
  </si>
  <si>
    <t>-(1*2,2+1*1,6+0,88*2,01)</t>
  </si>
  <si>
    <t>"ostění" (1+2,2*2)*0,1+(1+1,6*2)*0,02+(0,88+2,01*2)*0,4+(0,65*2+0,8*2)*0,2</t>
  </si>
  <si>
    <t>"m.č. 1.02" 8,92*2,85</t>
  </si>
  <si>
    <t>-(0,88*2,01+1,1*1,55+1,8*2,45)</t>
  </si>
  <si>
    <t>"ostění" (1,1+1,55*2)*0,27+(0,5+0,75*2)*0,2+(0,9+2,3*2)*0,17+(1,8+2,45*2)*0,49</t>
  </si>
  <si>
    <t>11,1*2,85</t>
  </si>
  <si>
    <t>-(1,8*2,45+0,88*2,05+0,88*2,01+1,08*2,06+1,03*2,05)</t>
  </si>
  <si>
    <t>"ostění" (1,08+2,06*2)*0,33</t>
  </si>
  <si>
    <t>"m.č. 1.03" 17,82*2,85</t>
  </si>
  <si>
    <t>-(1,03*2,01*2+1*1,7*2)</t>
  </si>
  <si>
    <t>"ostění" (1,03+2,01*2)*0,22+(0,98+2,3*2)*0,2+(1+1,7*2)*0,4*2</t>
  </si>
  <si>
    <t>"m.č. 1.04" 18,02*2,85</t>
  </si>
  <si>
    <t>-(1,03*2,01+1*1,7*2)</t>
  </si>
  <si>
    <t>"ostění" (1,03+2,01*2)*0,22+(1+1,7*2)*0,4*2</t>
  </si>
  <si>
    <t>"m.č. 1.05" 9,8*2,6</t>
  </si>
  <si>
    <t>-(0,78*2,01+1*1,7)</t>
  </si>
  <si>
    <t>"ostění" (1+1,7*2)*0,4</t>
  </si>
  <si>
    <t>"m.č. 1.06" 5,81*2,6</t>
  </si>
  <si>
    <t>-0,78*2,01</t>
  </si>
  <si>
    <t>"m.č. 1.07" 7,38*2,6</t>
  </si>
  <si>
    <t>-(0,78*2,01*2+1,08*2,06)</t>
  </si>
  <si>
    <t>"schodiště do 2.NP" 9,49*3,75</t>
  </si>
  <si>
    <t>-(0,93*2,05+0,9*2,78)</t>
  </si>
  <si>
    <t>"odpočet plochy nové hl. omítky" -24,978</t>
  </si>
  <si>
    <t>"odpočet plochy nové sanační omítky" -17,92</t>
  </si>
  <si>
    <t>"odpočet plochy pórobet.přizdívky" -1,553</t>
  </si>
  <si>
    <t>Mezisoučet</t>
  </si>
  <si>
    <t>2NP</t>
  </si>
  <si>
    <t>"štítové stěny" 17,7+16,8</t>
  </si>
  <si>
    <t>"odpočet plochy nové TI" -19,3</t>
  </si>
  <si>
    <t>"komín" 3,68*2,6</t>
  </si>
  <si>
    <t>32</t>
  </si>
  <si>
    <t>978015341</t>
  </si>
  <si>
    <t>Otlučení vápenných nebo vápenocementových omítek vnějších ploch s vyškrabáním spar a s očištěním zdiva stupně členitosti 1 a 2, v rozsahu přes 10 do 30 %</t>
  </si>
  <si>
    <t>-1429432022</t>
  </si>
  <si>
    <t>"sever" 58,70</t>
  </si>
  <si>
    <t>-1,45*1,45</t>
  </si>
  <si>
    <t>"ostění" (0,9+1,6*2)*0,1*2+(1,45+1,45*2)*0,15</t>
  </si>
  <si>
    <t>"východ vč. boku schodu" 4,05*4,25+5,95*2,75+1,3</t>
  </si>
  <si>
    <t>-(1*1,7+1*1,6+1,1*1,55)</t>
  </si>
  <si>
    <t>"ostění" (1+1,7*2)*0,15+(1+1,6*2)*0,1+(1,1+1,55*2)*0,15</t>
  </si>
  <si>
    <t>"západ" 10*4,25</t>
  </si>
  <si>
    <t>-1*1,7*2</t>
  </si>
  <si>
    <t>"ostění" (1+1,7*2)*0,15*2</t>
  </si>
  <si>
    <t>"jih" 58,7</t>
  </si>
  <si>
    <t>-(1*1,7*2+1*2,1+0,9*1,45*2)</t>
  </si>
  <si>
    <t>"ostění" (1+1,7*2)*0,15*2+(1+2,1*2)*0,12+(0,9+1,45*2)*0,15*2</t>
  </si>
  <si>
    <t>33</t>
  </si>
  <si>
    <t>978023251</t>
  </si>
  <si>
    <t>Vyškrabání cementové malty ze spár zdiva kamenného režného z lomového kamene</t>
  </si>
  <si>
    <t>567004657</t>
  </si>
  <si>
    <t>34</t>
  </si>
  <si>
    <t>978023411</t>
  </si>
  <si>
    <t>Vyškrabání cementové malty ze spár zdiva cihelného mimo komínového</t>
  </si>
  <si>
    <t>1705265513</t>
  </si>
  <si>
    <t>98</t>
  </si>
  <si>
    <t>Demolice a sanace</t>
  </si>
  <si>
    <t>35</t>
  </si>
  <si>
    <t>985112132</t>
  </si>
  <si>
    <t>Odsekání degradovaného betonu rubu kleneb a podlah, tloušťky přes 10 do 30 mm</t>
  </si>
  <si>
    <t>287148474</t>
  </si>
  <si>
    <t>"vstupní schody 25% plochy" (3,72+1,77*0,15*6)*0,25</t>
  </si>
  <si>
    <t>36</t>
  </si>
  <si>
    <t>985112193</t>
  </si>
  <si>
    <t>Odsekání degradovaného betonu Příplatek k cenám za plochu do 10 m2 jednotlivě</t>
  </si>
  <si>
    <t>-1093941581</t>
  </si>
  <si>
    <t>997</t>
  </si>
  <si>
    <t>Přesun sutě</t>
  </si>
  <si>
    <t>37</t>
  </si>
  <si>
    <t>997013211</t>
  </si>
  <si>
    <t>Vnitrostaveništní doprava suti a vybouraných hmot vodorovně do 50 m svisle ručně (nošením po schodech) pro budovy a haly výšky do 6 m</t>
  </si>
  <si>
    <t>1154348580</t>
  </si>
  <si>
    <t>38</t>
  </si>
  <si>
    <t>997013501</t>
  </si>
  <si>
    <t>Odvoz suti a vybouraných hmot na skládku nebo meziskládku se složením, na vzdálenost do 1 km</t>
  </si>
  <si>
    <t>1025361854</t>
  </si>
  <si>
    <t>39</t>
  </si>
  <si>
    <t>997013509</t>
  </si>
  <si>
    <t>Odvoz suti a vybouraných hmot na skládku nebo meziskládku se složením, na vzdálenost Příplatek k ceně za každý další i započatý 1 km přes 1 km</t>
  </si>
  <si>
    <t>-1862654686</t>
  </si>
  <si>
    <t>46,64*19 'Přepočtené koeficientem množství</t>
  </si>
  <si>
    <t>40</t>
  </si>
  <si>
    <t>997013801</t>
  </si>
  <si>
    <t>Poplatek za uložení stavebního odpadu na skládce (skládkovné) z prostého betonu zatříděného do Katalogu odpadů pod kódem 170 101</t>
  </si>
  <si>
    <t>-79956641</t>
  </si>
  <si>
    <t>41</t>
  </si>
  <si>
    <t>997013803</t>
  </si>
  <si>
    <t>Poplatek za uložení stavebního odpadu na skládce (skládkovné) cihelného zatříděného do Katalogu odpadů pod kódem 170 102</t>
  </si>
  <si>
    <t>1411648117</t>
  </si>
  <si>
    <t>42</t>
  </si>
  <si>
    <t>997013807</t>
  </si>
  <si>
    <t>Poplatek za uložení stavebního odpadu na skládce (skládkovné) z tašek a keramických výrobků zatříděného do Katalogu odpadů pod kódem 170 103</t>
  </si>
  <si>
    <t>283450596</t>
  </si>
  <si>
    <t>43</t>
  </si>
  <si>
    <t>997013811</t>
  </si>
  <si>
    <t>Poplatek za uložení stavebního odpadu na skládce (skládkovné) dřevěného zatříděného do Katalogu odpadů pod kódem 170 201</t>
  </si>
  <si>
    <t>-338867185</t>
  </si>
  <si>
    <t>44</t>
  </si>
  <si>
    <t>997013813</t>
  </si>
  <si>
    <t>Poplatek za uložení stavebního odpadu na skládce (skládkovné) z plastických hmot zatříděného do Katalogu odpadů pod kódem 170 203</t>
  </si>
  <si>
    <t>-218948332</t>
  </si>
  <si>
    <t>45</t>
  </si>
  <si>
    <t>997013814</t>
  </si>
  <si>
    <t>Poplatek za uložení stavebního odpadu na skládce (skládkovné) z izolačních materiálů zatříděného do Katalogu odpadů pod kódem 170 604</t>
  </si>
  <si>
    <t>-1669425539</t>
  </si>
  <si>
    <t>46</t>
  </si>
  <si>
    <t>997013831</t>
  </si>
  <si>
    <t>Poplatek za uložení stavebního odpadu na skládce (skládkovné) směsného stavebního a demoličního zatříděného do Katalogu odpadů pod kódem 170 904</t>
  </si>
  <si>
    <t>-1969981229</t>
  </si>
  <si>
    <t>47</t>
  </si>
  <si>
    <t>997223855</t>
  </si>
  <si>
    <t>Poplatek za uložení stavebního odpadu na skládce (skládkovné) zeminy a kameniva zatříděného do Katalogu odpadů pod kódem 170 504</t>
  </si>
  <si>
    <t>-1180435439</t>
  </si>
  <si>
    <t>998</t>
  </si>
  <si>
    <t>Přesun hmot</t>
  </si>
  <si>
    <t>48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</si>
  <si>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</si>
  <si>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</si>
  <si>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-1536757691</t>
  </si>
  <si>
    <t>PSV</t>
  </si>
  <si>
    <t>Práce a dodávky PSV</t>
  </si>
  <si>
    <t>713</t>
  </si>
  <si>
    <t>Izolace tepelné</t>
  </si>
  <si>
    <t>49</t>
  </si>
  <si>
    <t>713151813</t>
  </si>
  <si>
    <t>Odstranění tepelné izolace běžných stavebních konstrukcí z rohoží, pásů, dílců, desek, bloků střech šikmých nebo nadstřešních částí mezi krokve nebo pod krokve volně položených z vláknitých materiálů, tloušťka izolace přes 100 mm</t>
  </si>
  <si>
    <t>1112718512</t>
  </si>
  <si>
    <t>"šikmá i vodorovná část zateplení podkroví" 16,77+34,44</t>
  </si>
  <si>
    <t>762</t>
  </si>
  <si>
    <t>Konstrukce tesařské</t>
  </si>
  <si>
    <t>50</t>
  </si>
  <si>
    <t>762132811</t>
  </si>
  <si>
    <t>Demontáž bednění svislých stěn a nadstřešních stěn z jednostranně hoblovaných prken</t>
  </si>
  <si>
    <t>-283953298</t>
  </si>
  <si>
    <t>"demontáž bednění nad vstupem do objektu" 1,1</t>
  </si>
  <si>
    <t>51</t>
  </si>
  <si>
    <t>762331932</t>
  </si>
  <si>
    <t>Vázané konstrukce krovů vyřezání části střešní vazby průřezové plochy řeziva přes 224 do 288 cm2, délky vyřezané části krovového prvku přes 3 do 5 m</t>
  </si>
  <si>
    <t>-513106901</t>
  </si>
  <si>
    <t>"odstranění poškozené části vykonzolované vaznice, délka cca" 3,5</t>
  </si>
  <si>
    <t>52</t>
  </si>
  <si>
    <t>762331941</t>
  </si>
  <si>
    <t>Vázané konstrukce krovů vyřezání části střešní vazby průřezové plochy řeziva přes 288 do 450 cm2, délky vyřezané části krovového prvku do 3 m</t>
  </si>
  <si>
    <t>-272654124</t>
  </si>
  <si>
    <t>"vzpěra krovu - odstranění výměny 18/20" 2,25</t>
  </si>
  <si>
    <t>53</t>
  </si>
  <si>
    <t>762522811</t>
  </si>
  <si>
    <t>Demontáž podlah s polštáři z prken tl. do 32 mm</t>
  </si>
  <si>
    <t>2126371666</t>
  </si>
  <si>
    <t>"1.03+1.04" 19,1+19,65</t>
  </si>
  <si>
    <t>54</t>
  </si>
  <si>
    <t>762522-R</t>
  </si>
  <si>
    <t>Demontáž podlah s polštáři (trámovou konstrukcí) z prken tloušťky do 32 mm</t>
  </si>
  <si>
    <t>-22429825</t>
  </si>
  <si>
    <t>Poznámka k položce:_x000d_
vč. likvidace odpadu a suti_x000d_
_x000d_
- trámová konstrukce 100/100 napříč + 100/100 podél_x000d_
- dřevěné podložky tl 100 mm</t>
  </si>
  <si>
    <t>podlaha F5</t>
  </si>
  <si>
    <t>"2.02+2.03" 13,53+13,53</t>
  </si>
  <si>
    <t>764</t>
  </si>
  <si>
    <t>Konstrukce klempířské</t>
  </si>
  <si>
    <t>55</t>
  </si>
  <si>
    <t>764002851</t>
  </si>
  <si>
    <t>Demontáž klempířských konstrukcí oplechování parapetů do suti</t>
  </si>
  <si>
    <t>212125563</t>
  </si>
  <si>
    <t>"1.06" 0,6</t>
  </si>
  <si>
    <t>"1.08" 0,8</t>
  </si>
  <si>
    <t>766</t>
  </si>
  <si>
    <t>Konstrukce truhlářské</t>
  </si>
  <si>
    <t>56</t>
  </si>
  <si>
    <t>766231814</t>
  </si>
  <si>
    <t>Demontáž sklápěcích schodů na půdu dřevěných nebo kovových</t>
  </si>
  <si>
    <t>kus</t>
  </si>
  <si>
    <t>466667952</t>
  </si>
  <si>
    <t>"výlez na půdu" 1</t>
  </si>
  <si>
    <t>57</t>
  </si>
  <si>
    <t>766411821</t>
  </si>
  <si>
    <t>Demontáž obložení stěn palubkami</t>
  </si>
  <si>
    <t>-1902146040</t>
  </si>
  <si>
    <t>předpoklad v. obkladu 2,0 m</t>
  </si>
  <si>
    <t>"1.01" 7,8*2,0-(0,9*2,0*2+1,0*1,6)</t>
  </si>
  <si>
    <t>"1.02" 15,2*2,0-(0,9*2,0*6+1,1*1,55)</t>
  </si>
  <si>
    <t>"1.03" 18,4*2,0-(0,9*2,0*2+1,0*1,7*2)</t>
  </si>
  <si>
    <t>58</t>
  </si>
  <si>
    <t>766421821</t>
  </si>
  <si>
    <t>Demontáž obložení podhledů palubkami</t>
  </si>
  <si>
    <t>1690843493</t>
  </si>
  <si>
    <t>"šikmá i vodorovná část podkroví" 16,77+34,44</t>
  </si>
  <si>
    <t>59</t>
  </si>
  <si>
    <t>766421822</t>
  </si>
  <si>
    <t>Demontáž obložení podhledů podkladových roštů</t>
  </si>
  <si>
    <t>-1483175882</t>
  </si>
  <si>
    <t>60</t>
  </si>
  <si>
    <t>766441812</t>
  </si>
  <si>
    <t>Demontáž parapetních desek dřevěných nebo plastových šířky přes 300 mm délky do 1m</t>
  </si>
  <si>
    <t>1319672388</t>
  </si>
  <si>
    <t>"1.06" 1</t>
  </si>
  <si>
    <t>"1.08" 1</t>
  </si>
  <si>
    <t>61</t>
  </si>
  <si>
    <t>766673811</t>
  </si>
  <si>
    <t>Demontáž střešních oken na krytině vlnité a prejzové, sklonu přes 30 do 45°</t>
  </si>
  <si>
    <t>247951476</t>
  </si>
  <si>
    <t>"přesun stávajícího okna" 1</t>
  </si>
  <si>
    <t>62</t>
  </si>
  <si>
    <t>766691914</t>
  </si>
  <si>
    <t>Ostatní práce vyvěšení nebo zavěšení křídel s případným uložením a opětovným zavěšením po provedení stavebních změn dřevěných dveřních, plochy do 2 m2</t>
  </si>
  <si>
    <t>235658194</t>
  </si>
  <si>
    <t>"1NP" 10</t>
  </si>
  <si>
    <t>"2NP" 4</t>
  </si>
  <si>
    <t>63</t>
  </si>
  <si>
    <t>766812820</t>
  </si>
  <si>
    <t>Demontáž kuchyňských linek dřevěných nebo kovových včetně skříněk uchycených na stěně, délky do 1500 mm</t>
  </si>
  <si>
    <t>-1595467067</t>
  </si>
  <si>
    <t>771</t>
  </si>
  <si>
    <t>Podlahy z dlaždic</t>
  </si>
  <si>
    <t>64</t>
  </si>
  <si>
    <t>771571810</t>
  </si>
  <si>
    <t>Demontáž podlah z dlaždic keramických kladených do malty</t>
  </si>
  <si>
    <t>-854725003</t>
  </si>
  <si>
    <t>"1.05+1.06+1.07" 4,51+2,58+4,03</t>
  </si>
  <si>
    <t>"1.01+1.08" 2,87+1,14</t>
  </si>
  <si>
    <t>65</t>
  </si>
  <si>
    <t>771471810</t>
  </si>
  <si>
    <t>Demontáž soklíků z dlaždic keramických kladených do malty rovných</t>
  </si>
  <si>
    <t>-1946805407</t>
  </si>
  <si>
    <t>"1.05+1.06+1.07" 8,6+6,0+6,0</t>
  </si>
  <si>
    <t>"1.01+1.08" 6,0+4,2</t>
  </si>
  <si>
    <t>776</t>
  </si>
  <si>
    <t>Podlahy povlakové</t>
  </si>
  <si>
    <t>66</t>
  </si>
  <si>
    <t>776201811</t>
  </si>
  <si>
    <t>Demontáž povlakových podlahovin lepených ručně bez podložky</t>
  </si>
  <si>
    <t>2009785302</t>
  </si>
  <si>
    <t>67</t>
  </si>
  <si>
    <t>776301811</t>
  </si>
  <si>
    <t>Demontáž povlakových podlahovin ze schodišťových stupňů bez podložky</t>
  </si>
  <si>
    <t>622646120</t>
  </si>
  <si>
    <t>"schodiště" 0,9*(15+17)</t>
  </si>
  <si>
    <t>68</t>
  </si>
  <si>
    <t>776410811</t>
  </si>
  <si>
    <t>Demontáž soklíků nebo lišt pryžových nebo plastových</t>
  </si>
  <si>
    <t>1397621482</t>
  </si>
  <si>
    <t>"1.03+1.04" 16,6+17,1</t>
  </si>
  <si>
    <t>"2.02+2.03" 14,6+14,6</t>
  </si>
  <si>
    <t>schodiště</t>
  </si>
  <si>
    <t>10,15+10,15</t>
  </si>
  <si>
    <t>781</t>
  </si>
  <si>
    <t>Dokončovací práce - obklady</t>
  </si>
  <si>
    <t>69</t>
  </si>
  <si>
    <t>781471810</t>
  </si>
  <si>
    <t>Demontáž obkladů z dlaždic keramických kladených do malty</t>
  </si>
  <si>
    <t>505198441</t>
  </si>
  <si>
    <t>"1.05" 9,3*2,0-(0,7*2,0+1,0*1,7)</t>
  </si>
  <si>
    <t>"1.08" 5,0*2,0-(0,8*2,0+0,8*1,15)</t>
  </si>
  <si>
    <t>300 - Stavební část</t>
  </si>
  <si>
    <t>Soupis:</t>
  </si>
  <si>
    <t>010 - 1.PP</t>
  </si>
  <si>
    <t xml:space="preserve">    2 - Zakládání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</si>
  <si>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</si>
  <si>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</si>
  <si>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</si>
  <si>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</si>
  <si>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767 - Konstrukce zámečnické</t>
  </si>
  <si>
    <t xml:space="preserve">    784 - Dokončovací práce - malby a tapety</t>
  </si>
  <si>
    <t>HZS - Hodinové zúčtovací sazby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</si>
  <si>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</si>
  <si>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</si>
  <si>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</si>
  <si>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1438765924</t>
  </si>
  <si>
    <t>"základ pod tepelné čerpadlo" 1,0*0,5*0,8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</si>
  <si>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</si>
  <si>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</si>
  <si>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1988850395</t>
  </si>
  <si>
    <t>"analog. jímka 400x400x400xmm (0,064 m3) v m.č. 0.02" 1</t>
  </si>
  <si>
    <t>Úprava povrchů vnitřních</t>
  </si>
  <si>
    <t>611131102</t>
  </si>
  <si>
    <t>Podkladní a spojovací vrstva vnitřních omítaných ploch cementový postřik nanášený ručně síťovitě (pokrytí plochy 50 až 75 %) stropů</t>
  </si>
  <si>
    <t>1766208068</t>
  </si>
  <si>
    <t>611321143</t>
  </si>
  <si>
    <t>Omítka vápenocementová vnitřních ploch nanášená ručně dvouvrstvá, tloušťky jádrové omítky do 10 mm a tloušťky štuku do 3 mm štuková vodorovných konstrukcí kleneb nebo skořepin</t>
  </si>
  <si>
    <t>1663696682</t>
  </si>
  <si>
    <t>"m.č. 0.01" 10,18*1,05</t>
  </si>
  <si>
    <t>"m.č. 0.02" 10,11*1,05</t>
  </si>
  <si>
    <t>"schodiště 1.PP-1.NP" 3,57*1,05</t>
  </si>
  <si>
    <t>611321191</t>
  </si>
  <si>
    <t>Omítka vápenocementová vnitřních ploch nanášená ručně Příplatek k cenám za každých dalších i započatých 5 mm tloušťky omítky přes 10 mm stropů</t>
  </si>
  <si>
    <t>-1479878424</t>
  </si>
  <si>
    <t>612821012</t>
  </si>
  <si>
    <t>Sanační omítka vnitřních ploch stěn pro vlhké a zasolené zdivo, prováděná ve dvou vrstvách, tl. jádrové omítky do 30 mm ručně štuková</t>
  </si>
  <si>
    <t>-1178116518</t>
  </si>
  <si>
    <t>"m.č. 0.01" 6,44*2,06</t>
  </si>
  <si>
    <t>"m.č. 0.02" 3,59*2,06</t>
  </si>
  <si>
    <t>612821031</t>
  </si>
  <si>
    <t>Sanační omítka vnitřních ploch stěn vyrovnávací vrstva, prováděná v tl. do 20 mm ručně</t>
  </si>
  <si>
    <t>-1377600577</t>
  </si>
  <si>
    <t>Podlahy a podlahové konstrukce</t>
  </si>
  <si>
    <t>631311115</t>
  </si>
  <si>
    <t>Mazanina z betonu prostého bez zvýšených nároků na prostředí tl. přes 50 do 80 mm tř. C 20/25</t>
  </si>
  <si>
    <t>1386564473</t>
  </si>
  <si>
    <t>"m.č. 0.02" (10,11-0,8*0,8)*0,07</t>
  </si>
  <si>
    <t>631319021</t>
  </si>
  <si>
    <t>Příplatek k cenám mazanin za úpravu povrchu mazaniny přehlazením s poprášením cementem pro konečnou úpravu, mazanina tl. přes 50 do 80 mm (40 kg/m3)</t>
  </si>
  <si>
    <t>-1056668413</t>
  </si>
  <si>
    <t>631319171</t>
  </si>
  <si>
    <t>Příplatek k cenám mazanin za stržení povrchu spodní vrstvy mazaniny latí před vložením výztuže nebo pletiva pro tl. obou vrstev mazaniny přes 50 do 80 mm</t>
  </si>
  <si>
    <t>2124296639</t>
  </si>
  <si>
    <t>631362021</t>
  </si>
  <si>
    <t>Výztuž mazanin ze svařovaných sítí z drátů typu KARI</t>
  </si>
  <si>
    <t>1571949879</t>
  </si>
  <si>
    <t>"m.č. 0.02, předběžně 6x6/150x150" (10,11-0,8*0,8)*3,033*0,001</t>
  </si>
  <si>
    <t>0,029*1,2 'Přepočtené koeficientem množství</t>
  </si>
  <si>
    <t>635111142</t>
  </si>
  <si>
    <t>Násyp ze štěrkopísku, písku nebo kameniva pod podlahy s udusáním a urovnáním povrchu z kameniva hrubého 16-32</t>
  </si>
  <si>
    <t>164730338</t>
  </si>
  <si>
    <t>"m.č. 0.02" 10,11*(0,15-0,07)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</si>
  <si>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</si>
  <si>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</si>
  <si>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</si>
  <si>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</si>
  <si>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-1444418983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</si>
  <si>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</si>
  <si>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</si>
  <si>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</si>
  <si>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</si>
  <si>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-1618390626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</si>
  <si>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</si>
  <si>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</si>
  <si>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-1099273102</t>
  </si>
  <si>
    <t>"Z6" 1</t>
  </si>
  <si>
    <t>-1345300846</t>
  </si>
  <si>
    <t>767</t>
  </si>
  <si>
    <t>Konstrukce zámečnické</t>
  </si>
  <si>
    <t>767161111</t>
  </si>
  <si>
    <t>Montáž zábradlí rovného z trubek nebo tenkostěnných profilů do zdiva, hmotnosti 1 m zábradlí do 20 kg</t>
  </si>
  <si>
    <t>-1200001211</t>
  </si>
  <si>
    <t>"Z1" 3,683</t>
  </si>
  <si>
    <t>M</t>
  </si>
  <si>
    <t>14031999.1</t>
  </si>
  <si>
    <t xml:space="preserve">Z1 -  jednostranné madlo na vnitřním schodišti, ocelový nosný profil kotvení do stěny + madlo kovové </t>
  </si>
  <si>
    <t>-1757185716</t>
  </si>
  <si>
    <t>Poznámka k položce:_x000d_
alternativně typový výrobek, žárově zinkováno</t>
  </si>
  <si>
    <t>767510111</t>
  </si>
  <si>
    <t>Montáž kanálových krytů osazení</t>
  </si>
  <si>
    <t>kg</t>
  </si>
  <si>
    <t>1505454358</t>
  </si>
  <si>
    <t>"Z6" 3,2</t>
  </si>
  <si>
    <t>55347999.1</t>
  </si>
  <si>
    <t>Z6 - mřížka jímky- ocel. pozink. svařovaný podlahový rošt 40x40 cm v. 3cm v ocel.rámečku z úhelníků 35x35 tl.4 mm, s navařenou pásovinou 4x pro zafixování do betonu</t>
  </si>
  <si>
    <t>514358661</t>
  </si>
  <si>
    <t>767610125</t>
  </si>
  <si>
    <t>Montáž oken jednoduchých z hliníkových nebo ocelových profilů na polyuretanovou pěnu otevíravých do zdiva, plochy do 0,6 m2</t>
  </si>
  <si>
    <t>950315379</t>
  </si>
  <si>
    <t>"Z5" 0,6*0,4*2</t>
  </si>
  <si>
    <t>55341999.1</t>
  </si>
  <si>
    <t xml:space="preserve">Z5 - kovová atypická okenní křídla - vnitřní okenice rozměry cca 600x400mm, nutná možnost úplného otevření/ zavření (pevné) i jen přivětrávání </t>
  </si>
  <si>
    <t>123384037</t>
  </si>
  <si>
    <t>Poznámka k položce:_x000d_
křídlo dřevěné v kovovém rámečku a kování, žárově zinkováno</t>
  </si>
  <si>
    <t>998767101</t>
  </si>
  <si>
    <t>Přesun hmot pro zámečnické konstrukce stanovený z hmotnosti přesunovaného materiálu vodorovná dopravní vzdálenost do 50 m v objektech výšky do 6 m</t>
  </si>
  <si>
    <t>869078241</t>
  </si>
  <si>
    <t>784</t>
  </si>
  <si>
    <t>Dokončovací práce - malby a tapety</t>
  </si>
  <si>
    <t>784121001</t>
  </si>
  <si>
    <t>Oškrabání malby v místnostech výšky do 3,80 m</t>
  </si>
  <si>
    <t>1885457572</t>
  </si>
  <si>
    <t>"m.č. 0.01" 15,06*2,06+10,18*1,05</t>
  </si>
  <si>
    <t>-(0,8*1,85+0,8*1,97+0,76*0,56)</t>
  </si>
  <si>
    <t>(0,8+1,97*2)*0,15+(0,76*2+0,56*2)*0,38</t>
  </si>
  <si>
    <t>"m.č. 0.02" 12,74*2,06+10,11*1,05</t>
  </si>
  <si>
    <t>-(0,8*1,97+0,765*0,56)</t>
  </si>
  <si>
    <t>(0,765*2+0,56*2)*0,51</t>
  </si>
  <si>
    <t>"odpočet plochy nových omítek" -41,966</t>
  </si>
  <si>
    <t>784121007</t>
  </si>
  <si>
    <t>Oškrabání malby na schodišti o výšce podlaží do 3,80 m</t>
  </si>
  <si>
    <t>-1729228338</t>
  </si>
  <si>
    <t>"schodiště 1.PP-1.NP" 9,88*2,45+3,57*1,05</t>
  </si>
  <si>
    <t>-(0,8*1,85+0,88*2,01)</t>
  </si>
  <si>
    <t>"odpočet plochy nových omítek" -3,749</t>
  </si>
  <si>
    <t>784121011</t>
  </si>
  <si>
    <t>Rozmývání podkladu po oškrabání malby v místnostech výšky do 3,80 m</t>
  </si>
  <si>
    <t>-2145512893</t>
  </si>
  <si>
    <t>784121017</t>
  </si>
  <si>
    <t>Rozmývání podkladu po oškrabání malby na schodišti o výšce podlaží do 3,80 m</t>
  </si>
  <si>
    <t>290791725</t>
  </si>
  <si>
    <t>784171101</t>
  </si>
  <si>
    <t>Zakrytí nemalovaných ploch (materiál ve specifikaci) včetně pozdějšího odkrytí podlah</t>
  </si>
  <si>
    <t>1849226846</t>
  </si>
  <si>
    <t>"m.č. 0.01" 10,18</t>
  </si>
  <si>
    <t>"m.č. 0.02" 10,11</t>
  </si>
  <si>
    <t>"schodiště 1.PP-1.NP" 3,57</t>
  </si>
  <si>
    <t>58124844</t>
  </si>
  <si>
    <t>fólie pro malířské potřeby zakrývací tl 25µ 4x5m</t>
  </si>
  <si>
    <t>-1561503243</t>
  </si>
  <si>
    <t>23,86*1,05 'Přepočtené koeficientem množství</t>
  </si>
  <si>
    <t>784181121</t>
  </si>
  <si>
    <t>Penetrace podkladu jednonásobná hloubková v místnostech výšky do 3,80 m</t>
  </si>
  <si>
    <t>811534147</t>
  </si>
  <si>
    <t>784181129</t>
  </si>
  <si>
    <t>Penetrace podkladu jednonásobná hloubková na schodišti o výšce podlaží přes 3,80 do 5,00 m</t>
  </si>
  <si>
    <t>-1215172461</t>
  </si>
  <si>
    <t>784312021</t>
  </si>
  <si>
    <t>Malby vápenné dvojnásobné, bílé v místnostech výšky do 3,80 m</t>
  </si>
  <si>
    <t>-521392280</t>
  </si>
  <si>
    <t>784312027</t>
  </si>
  <si>
    <t>Malby vápenné dvojnásobné, bílé na schodišti o výšce podlaží do 3,80 m</t>
  </si>
  <si>
    <t>-1498752653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</si>
  <si>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</si>
  <si>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</si>
  <si>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</si>
  <si>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</si>
  <si>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hod</t>
  </si>
  <si>
    <t>512</t>
  </si>
  <si>
    <t>-293393993</t>
  </si>
  <si>
    <t>Poznámka k položce:_x000d_
zednické výpomoce pro elektro</t>
  </si>
  <si>
    <t>020 - 1.NP</t>
  </si>
  <si>
    <t xml:space="preserve">    64 - Osazování výplní otvorů</t>
  </si>
  <si>
    <t xml:space="preserve">    711 - Izolace proti vodě, vlhkosti a plynům</t>
  </si>
  <si>
    <t xml:space="preserve">    763 - Konstrukce suché výstavby</t>
  </si>
  <si>
    <t xml:space="preserve">    775 - Podlahy skládané</t>
  </si>
  <si>
    <t xml:space="preserve">    783 - Dokončovací práce - nátěry</t>
  </si>
  <si>
    <t>213141112</t>
  </si>
  <si>
    <t>Zřízení vrstvy z geotextilie filtrační, separační, odvodňovací, ochranné, výztužné nebo protierozní v rovině nebo ve sklonu do 1:5, šířky přes 3 do 6 m</t>
  </si>
  <si>
    <t>288078295</t>
  </si>
  <si>
    <t>"m.č. 1.03" 19,10</t>
  </si>
  <si>
    <t>"m.č. 1.05-1.07" 12,1</t>
  </si>
  <si>
    <t>69311172</t>
  </si>
  <si>
    <t>geotextilie PP s ÚV stabilizací 300g/m2</t>
  </si>
  <si>
    <t>-1730018820</t>
  </si>
  <si>
    <t>Poznámka k položce:_x000d_
ztratné 15%</t>
  </si>
  <si>
    <t>50,85*1,15 'Přepočtené koeficientem množství</t>
  </si>
  <si>
    <t>310231055</t>
  </si>
  <si>
    <t>Zazdívka otvorů ve zdivu nadzákladovém děrovanými cihlami plochy přes 1 m2 do 4 m2 přes P10 do P15, tl. zdiva 300 mm</t>
  </si>
  <si>
    <t>1459971488</t>
  </si>
  <si>
    <t>"trojúhelník nad vstupem" 1,30</t>
  </si>
  <si>
    <t>310238211</t>
  </si>
  <si>
    <t>Zazdívka otvorů ve zdivu nadzákladovém cihlami pálenými plochy přes 0,25 m2 do 1 m2 na maltu vápenocementovou</t>
  </si>
  <si>
    <t>-1872762670</t>
  </si>
  <si>
    <t>"m.č. 1.02" 0,4*1,15</t>
  </si>
  <si>
    <t>"m.č. 1.06" 0,34*0,56</t>
  </si>
  <si>
    <t>317168052</t>
  </si>
  <si>
    <t>Překlady keramické vysoké osazené do maltového lože, šířky překladu 70 mm výšky 238 mm, délky 1250 mm</t>
  </si>
  <si>
    <t>-992976945</t>
  </si>
  <si>
    <t>317998111</t>
  </si>
  <si>
    <t>Izolace tepelná mezi překlady z pěnového polystyrénu výšky 24 cm, tloušťky přes 30 do 50 mm</t>
  </si>
  <si>
    <t>-544425818</t>
  </si>
  <si>
    <t>319201253</t>
  </si>
  <si>
    <t>Dodatečná izolace zdiva zarážením nerezových chrom-niklových plechů do zdiva s průběžnou spárou, tloušťky přes 300 do 600 mm</t>
  </si>
  <si>
    <t>-980680009</t>
  </si>
  <si>
    <t>Poznámka k položce:_x000d_
+ 10% pro napojení izol.</t>
  </si>
  <si>
    <t>3,5*1,1 'Přepočtené koeficientem množství</t>
  </si>
  <si>
    <t>319201254</t>
  </si>
  <si>
    <t>Dodatečná izolace zdiva zarážením nerezových chrom-niklových plechů do zdiva s průběžnou spárou, tloušťky přes 600 do 800 mm</t>
  </si>
  <si>
    <t>1184516764</t>
  </si>
  <si>
    <t>18*1,1 'Přepočtené koeficientem množství</t>
  </si>
  <si>
    <t>340237212</t>
  </si>
  <si>
    <t>Zazdívka otvorů v příčkách nebo stěnách cihlami plnými pálenými plochy přes 0,09 m2 do 0,25 m2, tloušťky přes 100 mm</t>
  </si>
  <si>
    <t>932218341</t>
  </si>
  <si>
    <t>"m.č. 1.01" 1</t>
  </si>
  <si>
    <t>342244111</t>
  </si>
  <si>
    <t>Příčky jednoduché z cihel děrovaných klasických spojených na pero a drážku na maltu M5, pevnost cihel do P15, tl. příčky 115 mm</t>
  </si>
  <si>
    <t>651283927</t>
  </si>
  <si>
    <t>"m.č. 1.05, 1.06, 1.07" (3,2+1,755)*3</t>
  </si>
  <si>
    <t>-0,8*2,02*2</t>
  </si>
  <si>
    <t>346244354</t>
  </si>
  <si>
    <t>Obezdívka koupelnových van ploch rovných z přesných pórobetonových tvárnic, na tenké maltové lože, tl. 100 mm</t>
  </si>
  <si>
    <t>1462032290</t>
  </si>
  <si>
    <t>"m.č. 1.05" (0,7+1,7)*2*0,5</t>
  </si>
  <si>
    <t>346272226</t>
  </si>
  <si>
    <t>Přizdívky z pórobetonových tvárnic objemová hmotnost do 500 kg/m3, na tenké maltové lože, tloušťka přizdívky 75 mm</t>
  </si>
  <si>
    <t>-1012408460</t>
  </si>
  <si>
    <t>"m.č. 1.05" 0,7*0,5</t>
  </si>
  <si>
    <t>346272256</t>
  </si>
  <si>
    <t>Přizdívky z pórobetonových tvárnic objemová hmotnost do 500 kg/m3, na tenké maltové lože, tloušťka přizdívky 150 mm</t>
  </si>
  <si>
    <t>652984244</t>
  </si>
  <si>
    <t>"m.č. 1.06" 1,15*1,35</t>
  </si>
  <si>
    <t>349231821</t>
  </si>
  <si>
    <t>Přizdívka z cihel ostění s ozubem ve vybouraných otvorech, s vysekáním kapes pro zavázaní přes 150 do 300 mm</t>
  </si>
  <si>
    <t>-928817081</t>
  </si>
  <si>
    <t>"m.č. 1.01" 0,3*2,1</t>
  </si>
  <si>
    <t>611311131</t>
  </si>
  <si>
    <t>Potažení vnitřních ploch štukem tloušťky do 3 mm vodorovných konstrukcí stropů rovných</t>
  </si>
  <si>
    <t>-9028692</t>
  </si>
  <si>
    <t>611325412</t>
  </si>
  <si>
    <t>Oprava vápenocementové omítky vnitřních ploch hladké, tloušťky do 20 mm stropů, v rozsahu opravované plochy přes 10 do 30%</t>
  </si>
  <si>
    <t>-730839451</t>
  </si>
  <si>
    <t>611995102</t>
  </si>
  <si>
    <t>Příplatky k cenám oprav vnitřních povrchů za provádění omítek na pletivu rabicovém ve stropech, v rozsahu opravované plochy přes 10 do 30%</t>
  </si>
  <si>
    <t>-2119687142</t>
  </si>
  <si>
    <t>612131102</t>
  </si>
  <si>
    <t>Podkladní a spojovací vrstva vnitřních omítaných ploch cementový postřik nanášený ručně síťovitě (pokrytí plochy 50 až 75 %) stěn</t>
  </si>
  <si>
    <t>-1532993422</t>
  </si>
  <si>
    <t>612311131</t>
  </si>
  <si>
    <t>Potažení vnitřních ploch štukem tloušťky do 3 mm svislých konstrukcí stěn</t>
  </si>
  <si>
    <t>-76278554</t>
  </si>
  <si>
    <t>"plocha oprav omítek" 193,912</t>
  </si>
  <si>
    <t>"plocha nových hlad. omítek" 24,978</t>
  </si>
  <si>
    <t>"odpočet plochy obkladů" -32,555</t>
  </si>
  <si>
    <t>612321121</t>
  </si>
  <si>
    <t>Omítka vápenocementová vnitřních ploch nanášená ručně jednovrstvá, tloušťky do 10 mm hladká svislých konstrukcí stěn</t>
  </si>
  <si>
    <t>-1108242187</t>
  </si>
  <si>
    <t>"m.č. 1.01 přizdívky" (0,2+0,15+0,1)*0,8</t>
  </si>
  <si>
    <t>2,1*0,27+(1+2,1*2)*0,1</t>
  </si>
  <si>
    <t>"m.č. 1.02 zazdívka okna" 0,8*1,15</t>
  </si>
  <si>
    <t>"m.č. 1.06 zazdívka okna" 0,6*0,56</t>
  </si>
  <si>
    <t>"m.č. 1.05, 1.06, 1.07 nové zdivo" (3,2+1,755)*2,9*2</t>
  </si>
  <si>
    <t>-0,8*2,02*2*2</t>
  </si>
  <si>
    <t>612321191</t>
  </si>
  <si>
    <t>Omítka vápenocementová vnitřních ploch nanášená ručně Příplatek k cenám za každých dalších i započatých 5 mm tloušťky omítky přes 10 mm stěn</t>
  </si>
  <si>
    <t>1664893314</t>
  </si>
  <si>
    <t>612325412</t>
  </si>
  <si>
    <t>Oprava vápenocementové omítky vnitřních ploch hladké, tloušťky do 20 mm stěn, v rozsahu opravované plochy přes 10 do 30%</t>
  </si>
  <si>
    <t>-303516302</t>
  </si>
  <si>
    <t>612142012</t>
  </si>
  <si>
    <t>Potažení vnitřních ploch pletivem v ploše nebo pruzích, na plném podkladu rabicovým provizorním přichycením stěn</t>
  </si>
  <si>
    <t>-1995829548</t>
  </si>
  <si>
    <t>1842974560</t>
  </si>
  <si>
    <t>"m.č. 1.03 obvodová stěna do 1,0 m" (5,44+3,47)*1</t>
  </si>
  <si>
    <t>"m.č. 1.04 obvodová stěna do 1,0 m" (3,57+5,44)*1</t>
  </si>
  <si>
    <t>37620711</t>
  </si>
  <si>
    <t>619991011</t>
  </si>
  <si>
    <t>Zakrytí vnitřních ploch před znečištěním včetně pozdějšího odkrytí konstrukcí a prvků obalením fólií a přelepením páskou</t>
  </si>
  <si>
    <t>-620563471</t>
  </si>
  <si>
    <t>1,1*1,55+1*1,6+1*2,1+1*1,7*5</t>
  </si>
  <si>
    <t>619991021</t>
  </si>
  <si>
    <t>Zakrytí vnitřních ploch před znečištěním včetně pozdějšího odkrytí rámů oken a dveří, keramických soklů oblepením malířskou páskou</t>
  </si>
  <si>
    <t>1487740703</t>
  </si>
  <si>
    <t>0,7*1,97*2+0,8*1,97*2+0,95*1,97*2</t>
  </si>
  <si>
    <t>619996115</t>
  </si>
  <si>
    <t>Ochrana stavebních konstrukcí a samostatných prvků včetně pozdějšího odstranění obedněním podlahy</t>
  </si>
  <si>
    <t>1615429214</t>
  </si>
  <si>
    <t>"m.č. 1.02" 12,04-1,7</t>
  </si>
  <si>
    <t>-690068912</t>
  </si>
  <si>
    <t>"m.č. 1.01" 2,87*0,07</t>
  </si>
  <si>
    <t>"m.č. 1.02" 1,70*0,07</t>
  </si>
  <si>
    <t>"m.č. 1.05-1.07" 12,1*0,07</t>
  </si>
  <si>
    <t>631311125</t>
  </si>
  <si>
    <t>Mazanina z betonu prostého bez zvýšených nároků na prostředí tl. přes 80 do 120 mm tř. C 20/25</t>
  </si>
  <si>
    <t>1568981195</t>
  </si>
  <si>
    <t>"m.č. 1.01" 2,87*0,1</t>
  </si>
  <si>
    <t>"m.č. 1.02" 1,70*0,1</t>
  </si>
  <si>
    <t>"m.č. 1.03" 19,10*0,1</t>
  </si>
  <si>
    <t>"m.č. 1.04" 19,65*0,1</t>
  </si>
  <si>
    <t>631319173</t>
  </si>
  <si>
    <t>Příplatek k cenám mazanin za stržení povrchu spodní vrstvy mazaniny latí před vložením výztuže nebo pletiva pro tl. obou vrstev mazaniny přes 80 do 120 mm</t>
  </si>
  <si>
    <t>1706280052</t>
  </si>
  <si>
    <t>-1868492141</t>
  </si>
  <si>
    <t>1952075137</t>
  </si>
  <si>
    <t>"předběžně 6x6/150x150"</t>
  </si>
  <si>
    <t>"m.č. 1.01" 2,87*3,033*0,001</t>
  </si>
  <si>
    <t>"m.č. 1.02" 1,70*3,033*0,001</t>
  </si>
  <si>
    <t>"m.č. 1.03" 19,10*3,033*0,001</t>
  </si>
  <si>
    <t>"m.č. 1.04" 19,65*3,033*0,001</t>
  </si>
  <si>
    <t>"m.č. 1.05-1.07" 12,1*3,033*0,001</t>
  </si>
  <si>
    <t>0,169*1,2 'Přepočtené koeficientem množství</t>
  </si>
  <si>
    <t>632450121</t>
  </si>
  <si>
    <t>Potěr cementový vyrovnávací ze suchých směsí v pásu o průměrné (střední) tl. od 10 do 20 mm</t>
  </si>
  <si>
    <t>-2104850407</t>
  </si>
  <si>
    <t>"vyrovnání pod parapety" 1,1*0,27+0,65*0,2+1*0,25*4</t>
  </si>
  <si>
    <t>-309727107</t>
  </si>
  <si>
    <t>"m.č. 1.03" 19,10*0,05</t>
  </si>
  <si>
    <t>"m.č. 1.04" 19,65*0,05</t>
  </si>
  <si>
    <t>635111421</t>
  </si>
  <si>
    <t>Doplnění násypu pod dlažby, podlahy a mazaniny pískem neupraveným (s dodáním hmot), s udusáním a urovnáním povrchu násypu plochy jednotlivě přes 2 m2</t>
  </si>
  <si>
    <t>1542860263</t>
  </si>
  <si>
    <t>"m.č. 1.01" 2,87*0,05</t>
  </si>
  <si>
    <t>"m.č. 1.02" 1,70*0,05</t>
  </si>
  <si>
    <t>Osazování výplní otvorů</t>
  </si>
  <si>
    <t>642942111</t>
  </si>
  <si>
    <t>Osazování zárubní nebo rámů kovových dveřních lisovaných nebo z úhelníků bez dveřních křídel na cementovou maltu, plochy otvoru do 2,5 m2</t>
  </si>
  <si>
    <t>-1719540368</t>
  </si>
  <si>
    <t>"4/L(P)" 2</t>
  </si>
  <si>
    <t>55331199</t>
  </si>
  <si>
    <t>zárubeň ocelová pro běžné zdění hranatý profil s drážkou 110 700 levá,pravá</t>
  </si>
  <si>
    <t>1785293222</t>
  </si>
  <si>
    <t>1528697504</t>
  </si>
  <si>
    <t>1522852072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</si>
  <si>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</si>
  <si>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</si>
  <si>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663670197</t>
  </si>
  <si>
    <t>44932999.1</t>
  </si>
  <si>
    <t xml:space="preserve">PHP min. 34A včetně revize </t>
  </si>
  <si>
    <t>-947660198</t>
  </si>
  <si>
    <t>959009999.1</t>
  </si>
  <si>
    <t>Dodání a osazení venkovní čistící zóny v rámečku Cleanbox 100 x 50 cm, včetně úpravy zpevněné plochy pro osazení boxu</t>
  </si>
  <si>
    <t>1365463167</t>
  </si>
  <si>
    <t>Poznámka k položce:_x000d_
rohož např. Topwell Super</t>
  </si>
  <si>
    <t>1691098551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</si>
  <si>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</si>
  <si>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</si>
  <si>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</si>
  <si>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</si>
  <si>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-67524226</t>
  </si>
  <si>
    <t>"m.č. 102" 1,70</t>
  </si>
  <si>
    <t>11163150</t>
  </si>
  <si>
    <t>lak penetrační asfaltový</t>
  </si>
  <si>
    <t>-763593360</t>
  </si>
  <si>
    <t>55,42*0,0003 'Přepočtené koeficientem množství</t>
  </si>
  <si>
    <t>711141559</t>
  </si>
  <si>
    <t>Provedení izolace proti zemní vlhkosti pásy přitavením NAIP na ploše vodorovné V</t>
  </si>
  <si>
    <t>909315986</t>
  </si>
  <si>
    <t>62833158</t>
  </si>
  <si>
    <t>pás asfaltový natavitelný oxidovaný tl. 4mm typu G200 S40 s vložkou ze skleněné tkaniny, s jemnozrnným minerálním posypem</t>
  </si>
  <si>
    <t>-1777589661</t>
  </si>
  <si>
    <t>55,42*1,15 'Přepočtené koeficientem množství</t>
  </si>
  <si>
    <t>711493111</t>
  </si>
  <si>
    <t>Izolace proti podpovrchové a tlakové vodě - ostatní na ploše vodorovné V dvousložkovou na bázi cementu</t>
  </si>
  <si>
    <t>-1404960197</t>
  </si>
  <si>
    <t>"m.č. 1.05" 5,44</t>
  </si>
  <si>
    <t>"m.č. 1.06" 2,02</t>
  </si>
  <si>
    <t>711493121</t>
  </si>
  <si>
    <t>Izolace proti podpovrchové a tlakové vodě - ostatní na ploše svislé S dvousložkovou na bázi cementu</t>
  </si>
  <si>
    <t>593316186</t>
  </si>
  <si>
    <t>"m.č. 1.05" 9,56*0,15+(0,8+1,7+0,8)*(2,1-0,15)</t>
  </si>
  <si>
    <t>"m.č. 1.06" 4,72*0,15</t>
  </si>
  <si>
    <t>998711101</t>
  </si>
  <si>
    <t>Přesun hmot pro izolace proti vodě, vlhkosti a plynům stanovený z hmotnosti přesunovaného materiálu vodorovná dopravní vzdálenost do 50 m v objektech výšky do 6 m</t>
  </si>
  <si>
    <t>-160887902</t>
  </si>
  <si>
    <t>713121111</t>
  </si>
  <si>
    <t>Montáž tepelné izolace podlah rohožemi, pásy, deskami, dílci, bloky (izolační materiál ve specifikaci) kladenými volně jednovrstvá</t>
  </si>
  <si>
    <t>-2098568819</t>
  </si>
  <si>
    <t>"m.č. 1.02" 1,70</t>
  </si>
  <si>
    <t xml:space="preserve">"m.č. 1.07" 3,51 </t>
  </si>
  <si>
    <t>28372309</t>
  </si>
  <si>
    <t>deska EPS 100 pro trvalé zatížení v tlaku (max. 2000 kg/m2) tl 100mm</t>
  </si>
  <si>
    <t>1761897012</t>
  </si>
  <si>
    <t>15,54*1,02 'Přepočtené koeficientem množství</t>
  </si>
  <si>
    <t>713121121</t>
  </si>
  <si>
    <t>Montáž tepelné izolace podlah rohožemi, pásy, deskami, dílci, bloky (izolační materiál ve specifikaci) kladenými volně dvouvrstvá</t>
  </si>
  <si>
    <t>-1741467899</t>
  </si>
  <si>
    <t>-(43,5*0,06+41,7*0,05)</t>
  </si>
  <si>
    <t>-(43,5*0,06+42,8*0,05)</t>
  </si>
  <si>
    <t>63148151</t>
  </si>
  <si>
    <t>deska tepelně izolační minerální univerzální λ=0,033-0,035 tl 50mm</t>
  </si>
  <si>
    <t>1198902532</t>
  </si>
  <si>
    <t>Poznámka k položce:_x000d_
ztratné 2%</t>
  </si>
  <si>
    <t>29,305*1,02 'Přepočtené koeficientem množství</t>
  </si>
  <si>
    <t>63148153</t>
  </si>
  <si>
    <t>deska tepelně izolační minerální univerzální λ=0,033-0,035 tl 80mm</t>
  </si>
  <si>
    <t>1279693173</t>
  </si>
  <si>
    <t>713121211</t>
  </si>
  <si>
    <t>Montáž tepelné izolace podlah okrajovými pásky kladenými volně</t>
  </si>
  <si>
    <t>-327404981</t>
  </si>
  <si>
    <t>"m.č. 1.01" 5,28</t>
  </si>
  <si>
    <t>"m.č. 1.02" 5,3</t>
  </si>
  <si>
    <t>63140273</t>
  </si>
  <si>
    <t>pásek okrajový izolační minerální plovoucích podlah š 80 mm tl 12 mm</t>
  </si>
  <si>
    <t>-136268982</t>
  </si>
  <si>
    <t>Poznámka k položce:_x000d_
ztratné 5%</t>
  </si>
  <si>
    <t>10,58*1,05 'Přepočtené koeficientem množství</t>
  </si>
  <si>
    <t>713191133</t>
  </si>
  <si>
    <t>Montáž tepelné izolace stavebních konstrukcí - doplňky a konstrukční součásti podlah, stropů vrchem nebo střech překrytím fólií položenou volně s přelepením spojů</t>
  </si>
  <si>
    <t>-911864614</t>
  </si>
  <si>
    <t>28323053</t>
  </si>
  <si>
    <t>fólie PE (500 kg/m3) separační podlahová oddělující tepelnou izolaci tl 0,6mm</t>
  </si>
  <si>
    <t>-639514979</t>
  </si>
  <si>
    <t>Poznámka k položce:_x000d_
ztratné 10%</t>
  </si>
  <si>
    <t>4,57*1,1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</si>
  <si>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</si>
  <si>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</si>
  <si>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70803096</t>
  </si>
  <si>
    <t>762083121</t>
  </si>
  <si>
    <t>Práce společné pro tesařské konstrukce impregnace řeziva máčením proti dřevokaznému hmyzu, houbám a plísním, třída ohrožení 1 a 2 (dřevo v interiéru)</t>
  </si>
  <si>
    <t>107886096</t>
  </si>
  <si>
    <t>762512261</t>
  </si>
  <si>
    <t>Podlahové konstrukce podkladové montáž roštu podkladového</t>
  </si>
  <si>
    <t>1208921267</t>
  </si>
  <si>
    <t>"m.č. 1.03" 85,20</t>
  </si>
  <si>
    <t>"m.č. 1.04" 86,40</t>
  </si>
  <si>
    <t>60512125</t>
  </si>
  <si>
    <t>hranol stavební řezivo průřezu do 120cm2 do dl 6m</t>
  </si>
  <si>
    <t>-530133123</t>
  </si>
  <si>
    <t>Poznámka k položce:_x000d_
60/80 prořez 8%</t>
  </si>
  <si>
    <t>87,1*0,00518 'Přepočtené koeficientem množství</t>
  </si>
  <si>
    <t>2092821095</t>
  </si>
  <si>
    <t>Poznámka k položce:_x000d_
50/50 prořez 8%</t>
  </si>
  <si>
    <t>84,5*0,0027 'Přepočtené koeficientem množství</t>
  </si>
  <si>
    <t>762525104</t>
  </si>
  <si>
    <t>Položení podlah hoblovaných na pero a drážku z palubek</t>
  </si>
  <si>
    <t>-2094351284</t>
  </si>
  <si>
    <t>61189990</t>
  </si>
  <si>
    <t>palubky podlahové smrk 28x146mm A/B</t>
  </si>
  <si>
    <t>-744876282</t>
  </si>
  <si>
    <t>Poznámka k položce:_x000d_
prořez 8%</t>
  </si>
  <si>
    <t>38,75*1,08 'Přepočtené koeficientem množství</t>
  </si>
  <si>
    <t>762526510</t>
  </si>
  <si>
    <t>Položení podlah montáž podlahových lišt hoblovaných</t>
  </si>
  <si>
    <t>1089372197</t>
  </si>
  <si>
    <t>"m.č. 1.03" 15,51</t>
  </si>
  <si>
    <t>"m.č. 1.04" 17,99</t>
  </si>
  <si>
    <t>61418154</t>
  </si>
  <si>
    <t>lišta podlahová dřevěná smrk 23x36mm</t>
  </si>
  <si>
    <t>-623803469</t>
  </si>
  <si>
    <t>33,5*1,08 'Přepočtené koeficientem množství</t>
  </si>
  <si>
    <t>70</t>
  </si>
  <si>
    <t>762595001</t>
  </si>
  <si>
    <t>Spojovací prostředky podlah a podkladových konstrukcí hřebíky, vruty</t>
  </si>
  <si>
    <t>-29655924</t>
  </si>
  <si>
    <t>71</t>
  </si>
  <si>
    <t>998762101</t>
  </si>
  <si>
    <t>Přesun hmot pro konstrukce tesařské stanovený z hmotnosti přesunovaného materiálu vodorovná dopravní vzdálenost do 50 m v objektech výšky do 6 m</t>
  </si>
  <si>
    <t>-840345355</t>
  </si>
  <si>
    <t>763</t>
  </si>
  <si>
    <t>Konstrukce suché výstavby</t>
  </si>
  <si>
    <t>72</t>
  </si>
  <si>
    <t>763131412</t>
  </si>
  <si>
    <t>Podhled ze sádrokartonových desek dvouvrstvá zavěšená spodní konstrukce z ocelových profilů CD, UD jednoduše opláštěná deskou standardní A, tl. 12,5 mm, TI tl. 100 mm</t>
  </si>
  <si>
    <t>1273238467</t>
  </si>
  <si>
    <t>"m.č. 1.07" 3,51</t>
  </si>
  <si>
    <t>73</t>
  </si>
  <si>
    <t>763131452</t>
  </si>
  <si>
    <t>Podhled ze sádrokartonových desek dvouvrstvá zavěšená spodní konstrukce z ocelových profilů CD, UD jednoduše opláštěná deskou impregnovanou H2, tl. 12,5 mm, TI tl. 100 mm</t>
  </si>
  <si>
    <t>-840512639</t>
  </si>
  <si>
    <t>74</t>
  </si>
  <si>
    <t>763131751</t>
  </si>
  <si>
    <t>Podhled ze sádrokartonových desek ostatní práce a konstrukce na podhledech ze sádrokartonových desek montáž parotěsné zábrany</t>
  </si>
  <si>
    <t>-1476019478</t>
  </si>
  <si>
    <t>75</t>
  </si>
  <si>
    <t>28329274</t>
  </si>
  <si>
    <t>fólie PE vyztužená pro parotěsnou vrstvu (reakce na oheň - třída E) 110g/m2</t>
  </si>
  <si>
    <t>-1266167602</t>
  </si>
  <si>
    <t>10,97*1,1 'Přepočtené koeficientem množství</t>
  </si>
  <si>
    <t>76</t>
  </si>
  <si>
    <t>763131761</t>
  </si>
  <si>
    <t>Podhled ze sádrokartonových desek Příplatek k cenám za plochu do 3 m2 jednotlivě</t>
  </si>
  <si>
    <t>105530288</t>
  </si>
  <si>
    <t>77</t>
  </si>
  <si>
    <t>763131765</t>
  </si>
  <si>
    <t>Podhled ze sádrokartonových desek Příplatek k cenám za výšku zavěšení přes 0,5 do 1,0 m</t>
  </si>
  <si>
    <t>-475208965</t>
  </si>
  <si>
    <t>78</t>
  </si>
  <si>
    <t>763131771</t>
  </si>
  <si>
    <t>Podhled ze sádrokartonových desek Příplatek k cenám za rovinnost kvality speciální tmelení kvality Q3</t>
  </si>
  <si>
    <t>-644686454</t>
  </si>
  <si>
    <t>79</t>
  </si>
  <si>
    <t>763164521</t>
  </si>
  <si>
    <t>Obklad ze sádrokartonových desek konstrukcí kovových včetně ochranných úhelníků ve tvaru L rozvinuté šíře do 0,4 m, opláštěný deskou impregnovanou H2, tl. 12,5 mm</t>
  </si>
  <si>
    <t>880804682</t>
  </si>
  <si>
    <t>"m.č. 1.06 kanal.stoupačka" 1,4</t>
  </si>
  <si>
    <t>80</t>
  </si>
  <si>
    <t>763173113</t>
  </si>
  <si>
    <t>Instalační technika pro konstrukce ze sádrokartonových desek montáž nosičů zařizovacích předmětů  úchytu pro WC</t>
  </si>
  <si>
    <t>-46909188</t>
  </si>
  <si>
    <t>81</t>
  </si>
  <si>
    <t>55281717</t>
  </si>
  <si>
    <t>montážní prvek pro závěsné WC do zděných konstrukcí ovládání shora stavební v 820/880mm</t>
  </si>
  <si>
    <t>1756212828</t>
  </si>
  <si>
    <t>82</t>
  </si>
  <si>
    <t>763251211</t>
  </si>
  <si>
    <t>Podlaha ze sádrovláknitých desek na pero a drážku podlaha tl. 25 mm podlahové desky tl. 2 x 12,5 mm bez podsypu</t>
  </si>
  <si>
    <t>475645454</t>
  </si>
  <si>
    <t>83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</si>
  <si>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</si>
  <si>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</si>
  <si>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-514959150</t>
  </si>
  <si>
    <t>84</t>
  </si>
  <si>
    <t>764216441</t>
  </si>
  <si>
    <t>Oplechování parapetů z pozinkovaného plechu rovných celoplošně lepené, bez rohů rš 150 mm</t>
  </si>
  <si>
    <t>1866161105</t>
  </si>
  <si>
    <t>"K1" 1,0+1,0</t>
  </si>
  <si>
    <t>85</t>
  </si>
  <si>
    <t>766660001</t>
  </si>
  <si>
    <t>Montáž dveřních křídel dřevěných nebo plastových otevíravých do ocelové zárubně povrchově upravených jednokřídlových, šířky do 800 mm</t>
  </si>
  <si>
    <t>-1383663284</t>
  </si>
  <si>
    <t>"2/L" 1</t>
  </si>
  <si>
    <t>86</t>
  </si>
  <si>
    <t>61162934.1</t>
  </si>
  <si>
    <t>2/L - dveře vnitřní hladké laminované plné 1křídlé 800x1970mm smetanově bílé</t>
  </si>
  <si>
    <t>-1826282746</t>
  </si>
  <si>
    <t>87</t>
  </si>
  <si>
    <t>-773610955</t>
  </si>
  <si>
    <t>"2/P" 1</t>
  </si>
  <si>
    <t>88</t>
  </si>
  <si>
    <t>61162934.2</t>
  </si>
  <si>
    <t>2/P - dveře vnitřní hladké laminované tepelně izolační plné 1křídlé 800x1970mm smetanově bílé</t>
  </si>
  <si>
    <t>1580932318</t>
  </si>
  <si>
    <t>89</t>
  </si>
  <si>
    <t>1289821188</t>
  </si>
  <si>
    <t>90</t>
  </si>
  <si>
    <t>61162934.4</t>
  </si>
  <si>
    <t>4/L(P) - dveře vnitřní hladké laminované plné 1křídlé 700x1970mm smetanově bílé</t>
  </si>
  <si>
    <t>-1269625912</t>
  </si>
  <si>
    <t>91</t>
  </si>
  <si>
    <t>766660002</t>
  </si>
  <si>
    <t>Montáž dveřních křídel dřevěných nebo plastových otevíravých do ocelové zárubně povrchově upravených jednokřídlových, šířky přes 800 mm</t>
  </si>
  <si>
    <t>-1017399743</t>
  </si>
  <si>
    <t>"3/L(P)" 2</t>
  </si>
  <si>
    <t>92</t>
  </si>
  <si>
    <t>61162934.3</t>
  </si>
  <si>
    <t>3/L(P) - dveře vnitřní hladké laminované plné 1křídlé 950x1970mm smetanově bílé</t>
  </si>
  <si>
    <t>82298969</t>
  </si>
  <si>
    <t>93</t>
  </si>
  <si>
    <t>766660411</t>
  </si>
  <si>
    <t>Montáž dveřních křídel dřevěných nebo plastových vchodových dveří včetně rámu do zdiva jednokřídlových bez nadsvětlíku</t>
  </si>
  <si>
    <t>-1882170799</t>
  </si>
  <si>
    <t>"6/L" 1</t>
  </si>
  <si>
    <t>61173999.1</t>
  </si>
  <si>
    <t xml:space="preserve">6/L - vstupní dveře plné 100 x 210 cm bezpečnostní, dřevěná rámová bezp. zárubeň, U (dveří vč. rámu)=1,2 W/m2K, vložka FAB, bezp. kování koule - klika </t>
  </si>
  <si>
    <t>1031588588</t>
  </si>
  <si>
    <t>Poznámka k položce:_x000d_
barevné provedení shodné se stávajícími okny</t>
  </si>
  <si>
    <t>766660729</t>
  </si>
  <si>
    <t>Montáž dveřních doplňků dveřního kování interiérového štítku s klikou</t>
  </si>
  <si>
    <t>-1921441962</t>
  </si>
  <si>
    <t>"2/L(P)" 2</t>
  </si>
  <si>
    <t>96</t>
  </si>
  <si>
    <t>54914999.1</t>
  </si>
  <si>
    <t>dveřní kování – dělené MaT, Cesan, klika/rozeta kulatá, Sni</t>
  </si>
  <si>
    <t>-1992052172</t>
  </si>
  <si>
    <t>766660733</t>
  </si>
  <si>
    <t>Montáž dveřních doplňků dveřního kování bezpečnostního štítku s klikou</t>
  </si>
  <si>
    <t>2027833327</t>
  </si>
  <si>
    <t>766694111</t>
  </si>
  <si>
    <t>Montáž ostatních truhlářských konstrukcí parapetních desek dřevěných nebo plastových šířky do 300 mm, délky do 1000 mm</t>
  </si>
  <si>
    <t>-1383631812</t>
  </si>
  <si>
    <t>99</t>
  </si>
  <si>
    <t>60794999.1</t>
  </si>
  <si>
    <t>T1 - parapet interiér bukový s nosem</t>
  </si>
  <si>
    <t>1122503677</t>
  </si>
  <si>
    <t>5,3*1,05 'Přepočtené koeficientem množství</t>
  </si>
  <si>
    <t>1210790702</t>
  </si>
  <si>
    <t>101</t>
  </si>
  <si>
    <t>60794999.2</t>
  </si>
  <si>
    <t>T2 - parapet interiér bukový s nosem</t>
  </si>
  <si>
    <t>814724170</t>
  </si>
  <si>
    <t>1,15*1,05 'Přepočtené koeficientem množství</t>
  </si>
  <si>
    <t>102</t>
  </si>
  <si>
    <t>998766101</t>
  </si>
  <si>
    <t>Přesun hmot pro konstrukce truhlářské stanovený z hmotnosti přesunovaného materiálu vodorovná dopravní vzdálenost do 50 m v objektech výšky do 6 m</t>
  </si>
  <si>
    <t>918682744</t>
  </si>
  <si>
    <t>103</t>
  </si>
  <si>
    <t>1563957338</t>
  </si>
  <si>
    <t>"Z2" 5,425</t>
  </si>
  <si>
    <t>104</t>
  </si>
  <si>
    <t>14031999.2</t>
  </si>
  <si>
    <t xml:space="preserve">Z2 -  jednostranné madlo na vnitřním schodišti, ocelový nosný profil kotvení do stěny + madlo dřevěné</t>
  </si>
  <si>
    <t>1214688061</t>
  </si>
  <si>
    <t>105</t>
  </si>
  <si>
    <t>767220120</t>
  </si>
  <si>
    <t>Montáž schodišťového zábradlí z trubek nebo tenkostěnných profilů do zdiva, hmotnosti 1 m zábradlí přes 15 do 25 kg</t>
  </si>
  <si>
    <t>-1039219599</t>
  </si>
  <si>
    <t>106</t>
  </si>
  <si>
    <t>14031999.3</t>
  </si>
  <si>
    <t xml:space="preserve">Z3 -  atyp. kovové zábradlí u vstupu do objektu, žárově zinkováno + nátěr dle vybrané RAL, včetně kotvení</t>
  </si>
  <si>
    <t>-764949635</t>
  </si>
  <si>
    <t>107</t>
  </si>
  <si>
    <t>767220191</t>
  </si>
  <si>
    <t>Montáž schodišťového zábradlí z trubek nebo tenkostěnných profilů Příplatek k cenám za vytvoření ohybu nebo ohybníku</t>
  </si>
  <si>
    <t>-905303889</t>
  </si>
  <si>
    <t>108</t>
  </si>
  <si>
    <t>767531111</t>
  </si>
  <si>
    <t>Montáž vstupních čistících zón z rohoží kovových nebo plastových</t>
  </si>
  <si>
    <t>1357105148</t>
  </si>
  <si>
    <t>109</t>
  </si>
  <si>
    <t>69752110</t>
  </si>
  <si>
    <t>rohož textilní provedení PA, hustý povrch, jemné dočištění</t>
  </si>
  <si>
    <t>-778640576</t>
  </si>
  <si>
    <t>110</t>
  </si>
  <si>
    <t>767531126</t>
  </si>
  <si>
    <t>Montáž vstupních čistících zón z rohoží osazení rámu mosazného nebo hliníkového náběhového úzkého - 45 mm</t>
  </si>
  <si>
    <t>-837634471</t>
  </si>
  <si>
    <t>"m.č. 1.01" 7,15</t>
  </si>
  <si>
    <t>111</t>
  </si>
  <si>
    <t>69752152</t>
  </si>
  <si>
    <t>rámy náběhové-náběh úzký-45mm-Al</t>
  </si>
  <si>
    <t>-1758904464</t>
  </si>
  <si>
    <t>7,15*1,05 'Přepočtené koeficientem množství</t>
  </si>
  <si>
    <t>112</t>
  </si>
  <si>
    <t>767590120</t>
  </si>
  <si>
    <t>Montáž podlahových konstrukcí podlahových roštů, podlah připevněných šroubováním</t>
  </si>
  <si>
    <t>-1540545089</t>
  </si>
  <si>
    <t>analogicky montáž nespalné podlahy - plech tl. 2 mm</t>
  </si>
  <si>
    <t>"m.č. 1.04" (1,5*1,5+(1,5+1,5)*0,1)*15,7</t>
  </si>
  <si>
    <t>113</t>
  </si>
  <si>
    <t>13756580</t>
  </si>
  <si>
    <t>plech ocelový hladký jakost 11321.21 tl 2mm tabule</t>
  </si>
  <si>
    <t>992186190</t>
  </si>
  <si>
    <t>"započítáno ztratné ve výši 25 %" 40,035*1,25/1000</t>
  </si>
  <si>
    <t>114</t>
  </si>
  <si>
    <t>1571059944</t>
  </si>
  <si>
    <t>115</t>
  </si>
  <si>
    <t>771111011</t>
  </si>
  <si>
    <t>Příprava podkladu před provedením dlažby vysátí podlah</t>
  </si>
  <si>
    <t>1008799363</t>
  </si>
  <si>
    <t>116</t>
  </si>
  <si>
    <t>771121011</t>
  </si>
  <si>
    <t>Příprava podkladu před provedením dlažby nátěr penetrační na podlahu</t>
  </si>
  <si>
    <t>-180491137</t>
  </si>
  <si>
    <t>117</t>
  </si>
  <si>
    <t>771151012</t>
  </si>
  <si>
    <t>Příprava podkladu před provedením dlažby samonivelační stěrka min.pevnosti 20 MPa, tloušťky přes 3 do 5 mm</t>
  </si>
  <si>
    <t>434314432</t>
  </si>
  <si>
    <t>"m.č. 1.05" 5,44-1,7*0,7</t>
  </si>
  <si>
    <t>118</t>
  </si>
  <si>
    <t>771473112</t>
  </si>
  <si>
    <t>Montáž soklů z dlaždic keramických lepených standardním lepidlem rovných, výšky přes 65 do 90 mm</t>
  </si>
  <si>
    <t>1739094509</t>
  </si>
  <si>
    <t>"m.č. 1.02" 4,03</t>
  </si>
  <si>
    <t>"m.č. 1.07" 5,38</t>
  </si>
  <si>
    <t>119</t>
  </si>
  <si>
    <t>59761416</t>
  </si>
  <si>
    <t>sokl-dlažba keramická slinutá hladká do interiéru i exteriéru 300x80mm</t>
  </si>
  <si>
    <t>1646484656</t>
  </si>
  <si>
    <t>Poznámka k položce:_x000d_
prořez 10%</t>
  </si>
  <si>
    <t>14,69*3,6663 'Přepočtené koeficientem množství</t>
  </si>
  <si>
    <t>120</t>
  </si>
  <si>
    <t>771573113</t>
  </si>
  <si>
    <t>Montáž podlah z dlaždic keramických lepených standardním lepidlem hladkých přes 9 do 12 ks/m2</t>
  </si>
  <si>
    <t>-1313484316</t>
  </si>
  <si>
    <t>121</t>
  </si>
  <si>
    <t>59761003</t>
  </si>
  <si>
    <t>dlažba keramická slinutá hladká do interiéru přes 9 do 12 ks/m2</t>
  </si>
  <si>
    <t>1643387632</t>
  </si>
  <si>
    <t>14,35*1,1 'Přepočtené koeficientem množství</t>
  </si>
  <si>
    <t>122</t>
  </si>
  <si>
    <t>771577131</t>
  </si>
  <si>
    <t>Montáž podlah z dlaždic keramických lepených standardním lepidlem Příplatek k cenám za plochu do 5 m2 jednotlivě</t>
  </si>
  <si>
    <t>-1698015808</t>
  </si>
  <si>
    <t>123</t>
  </si>
  <si>
    <t>998771101</t>
  </si>
  <si>
    <t>Přesun hmot pro podlahy z dlaždic stanovený z hmotnosti přesunovaného materiálu vodorovná dopravní vzdálenost do 50 m v objektech výšky do 6 m</t>
  </si>
  <si>
    <t>650298526</t>
  </si>
  <si>
    <t>775</t>
  </si>
  <si>
    <t>Podlahy skládané</t>
  </si>
  <si>
    <t>124</t>
  </si>
  <si>
    <t>775429121</t>
  </si>
  <si>
    <t>Montáž lišty přechodové (vyrovnávací) připevněné vruty</t>
  </si>
  <si>
    <t>1523233768</t>
  </si>
  <si>
    <t>125</t>
  </si>
  <si>
    <t>55343115</t>
  </si>
  <si>
    <t>profil přechodový Al narážecí 30mm dub, buk, javor, třešeň</t>
  </si>
  <si>
    <t>131002470</t>
  </si>
  <si>
    <t>3,2*1,05 'Přepočtené koeficientem množství</t>
  </si>
  <si>
    <t>126</t>
  </si>
  <si>
    <t>2047934170</t>
  </si>
  <si>
    <t>"přechod skladby F1 a nespalné podlahy v m.č. 1.04" 1,5*2</t>
  </si>
  <si>
    <t>127</t>
  </si>
  <si>
    <t>55343110</t>
  </si>
  <si>
    <t>profil přechodový Al narážecí 30mm stříbro</t>
  </si>
  <si>
    <t>-1368144132</t>
  </si>
  <si>
    <t>128</t>
  </si>
  <si>
    <t>775591411</t>
  </si>
  <si>
    <t>Skládané podlahy - ostatní práce dokončovací nátěr olejem a voskování</t>
  </si>
  <si>
    <t>-1527274826</t>
  </si>
  <si>
    <t>129</t>
  </si>
  <si>
    <t>781121011</t>
  </si>
  <si>
    <t>Příprava podkladu před provedením obkladu nátěr penetrační na stěnu</t>
  </si>
  <si>
    <t>-1124127164</t>
  </si>
  <si>
    <t>130</t>
  </si>
  <si>
    <t>781473115</t>
  </si>
  <si>
    <t>Montáž obkladů vnitřních stěn z dlaždic keramických lepených standardním lepidlem hladkých přes 22 do 25 ks/m2</t>
  </si>
  <si>
    <t>-1413677055</t>
  </si>
  <si>
    <t>"1.03 pruh za kuch.linkou" 4,25*0,6</t>
  </si>
  <si>
    <t>"1.05" 9,8*2,1</t>
  </si>
  <si>
    <t>-(0,78*2,01+1*1,3)</t>
  </si>
  <si>
    <t>(1,3+1+1,3)*0,4+0,7*0,1</t>
  </si>
  <si>
    <t>"1.06" 5,81*2,1</t>
  </si>
  <si>
    <t>1*0,15</t>
  </si>
  <si>
    <t>131</t>
  </si>
  <si>
    <t>59761039</t>
  </si>
  <si>
    <t>obklad keramický hladký přes 22 do 25ks/m2</t>
  </si>
  <si>
    <t>1867312557</t>
  </si>
  <si>
    <t>32,555*1,1 'Přepočtené koeficientem množství</t>
  </si>
  <si>
    <t>132</t>
  </si>
  <si>
    <t>781493111</t>
  </si>
  <si>
    <t>Obklad - dokončující práce profily ukončovací lepené standardním lepidlem rohové</t>
  </si>
  <si>
    <t>890468129</t>
  </si>
  <si>
    <t>"m.č. 1.03" 0,6*2</t>
  </si>
  <si>
    <t xml:space="preserve">"m.č. 1.05" 1+1,3*2+0,4*2 </t>
  </si>
  <si>
    <t>"m.č. 1.06" 1+0,9</t>
  </si>
  <si>
    <t>133</t>
  </si>
  <si>
    <t>781493211</t>
  </si>
  <si>
    <t>Obklad - dokončující práce profily ukončovací lepené standardním lepidlem vanové</t>
  </si>
  <si>
    <t>-1983943964</t>
  </si>
  <si>
    <t>"m.č. 1.05" 1,7*2+0,7*2</t>
  </si>
  <si>
    <t>134</t>
  </si>
  <si>
    <t>781493511</t>
  </si>
  <si>
    <t>Obklad - dokončující práce profily ukončovací lepené standardním lepidlem ukončovací</t>
  </si>
  <si>
    <t>-1931224984</t>
  </si>
  <si>
    <t>"m.č. 1.05" 9,60</t>
  </si>
  <si>
    <t>"m.č. 1.06" 5,03</t>
  </si>
  <si>
    <t>135</t>
  </si>
  <si>
    <t>781493699.1</t>
  </si>
  <si>
    <t xml:space="preserve">Obklad - dokončující práce montáž vanových dvířek plastových lepených uchycených na magnet, včetně dodávky_x000d_
</t>
  </si>
  <si>
    <t>1881865512</t>
  </si>
  <si>
    <t>136</t>
  </si>
  <si>
    <t>781495115</t>
  </si>
  <si>
    <t>Obklad - dokončující práce ostatní práce spárování silikonem</t>
  </si>
  <si>
    <t>-543266487</t>
  </si>
  <si>
    <t>"m.č. 1.05 podlaha/stěna" 7,62</t>
  </si>
  <si>
    <t>"m.č. 1.06 podlaha/stěna" 4,73</t>
  </si>
  <si>
    <t>137</t>
  </si>
  <si>
    <t>998781101</t>
  </si>
  <si>
    <t>Přesun hmot pro obklady keramické stanovený z hmotnosti přesunovaného materiálu vodorovná dopravní vzdálenost do 50 m v objektech výšky do 6 m</t>
  </si>
  <si>
    <t>-2125296483</t>
  </si>
  <si>
    <t>783</t>
  </si>
  <si>
    <t>Dokončovací práce - nátěry</t>
  </si>
  <si>
    <t>138</t>
  </si>
  <si>
    <t>783306807</t>
  </si>
  <si>
    <t>Odstranění nátěrů ze zámečnických konstrukcí odstraňovačem nátěrů s obroušením</t>
  </si>
  <si>
    <t>-982730141</t>
  </si>
  <si>
    <t>139</t>
  </si>
  <si>
    <t>783314203</t>
  </si>
  <si>
    <t>Základní antikorozní nátěr zámečnických konstrukcí jednonásobný syntetický samozákladující</t>
  </si>
  <si>
    <t>1715259134</t>
  </si>
  <si>
    <t>"2/L(P)" (0,88+2,01*2)*0,2*2</t>
  </si>
  <si>
    <t>"3/L(P)" (1,03+2,01*2)*0,2*2</t>
  </si>
  <si>
    <t>"stávající do schodiště" (0,88+2,01)*0,2</t>
  </si>
  <si>
    <t>140</t>
  </si>
  <si>
    <t>783315101</t>
  </si>
  <si>
    <t>Mezinátěr zámečnických konstrukcí jednonásobný syntetický standardní</t>
  </si>
  <si>
    <t>2122471445</t>
  </si>
  <si>
    <t>141</t>
  </si>
  <si>
    <t>783317101</t>
  </si>
  <si>
    <t>Krycí nátěr (email) zámečnických konstrukcí jednonásobný syntetický standardní</t>
  </si>
  <si>
    <t>1036056441</t>
  </si>
  <si>
    <t>"4/L(P)" (0,79+2,01*2)*0,2*2</t>
  </si>
  <si>
    <t>"plech/nespalná podlaha v m.č. 1.04 (matný antracit)" 1,5*1,5+(1,5+1,5)*0,1</t>
  </si>
  <si>
    <t>142</t>
  </si>
  <si>
    <t>783342101</t>
  </si>
  <si>
    <t>Tmelení zámečnických konstrukcí včetně přebroušení tmelených míst, tmelem polyuretanovým</t>
  </si>
  <si>
    <t>53032017</t>
  </si>
  <si>
    <t>143</t>
  </si>
  <si>
    <t>-2001094183</t>
  </si>
  <si>
    <t>"stropy" 53,66</t>
  </si>
  <si>
    <t>"stěny" 162,733</t>
  </si>
  <si>
    <t>216,393*0,7 'Přepočtené koeficientem množství</t>
  </si>
  <si>
    <t>144</t>
  </si>
  <si>
    <t>2089610927</t>
  </si>
  <si>
    <t>"schodiště do 2.NP" 31,179</t>
  </si>
  <si>
    <t>31,179*0,7 'Přepočtené koeficientem množství</t>
  </si>
  <si>
    <t>145</t>
  </si>
  <si>
    <t>616496771</t>
  </si>
  <si>
    <t>146</t>
  </si>
  <si>
    <t>-49745607</t>
  </si>
  <si>
    <t>147</t>
  </si>
  <si>
    <t>1123405355</t>
  </si>
  <si>
    <t xml:space="preserve">"m.č. 1.03" 19,1 </t>
  </si>
  <si>
    <t>148</t>
  </si>
  <si>
    <t>-49056435</t>
  </si>
  <si>
    <t>64,63*1,05 'Přepočtené koeficientem množství</t>
  </si>
  <si>
    <t>149</t>
  </si>
  <si>
    <t>-1310803387</t>
  </si>
  <si>
    <t>150</t>
  </si>
  <si>
    <t>1479087448</t>
  </si>
  <si>
    <t>151</t>
  </si>
  <si>
    <t>1311745185</t>
  </si>
  <si>
    <t>"VPC omítky stropy" 53,66</t>
  </si>
  <si>
    <t>"VPC omítky stěny" 186,665-31,18</t>
  </si>
  <si>
    <t>"sanační omítky" 17,92</t>
  </si>
  <si>
    <t>"SDK podhledy" 10,97</t>
  </si>
  <si>
    <t>152</t>
  </si>
  <si>
    <t>-41360474</t>
  </si>
  <si>
    <t>"schodiště do 2.NP" 31,18</t>
  </si>
  <si>
    <t>153</t>
  </si>
  <si>
    <t>1260422489</t>
  </si>
  <si>
    <t>030 - 2.NP</t>
  </si>
  <si>
    <t xml:space="preserve">    772 - Podlahy z kamene</t>
  </si>
  <si>
    <t xml:space="preserve">    N00 - Dřevěné prvky stropu nad 1.NP a krovu</t>
  </si>
  <si>
    <t>999275279</t>
  </si>
  <si>
    <t>"m.č. 2.05" (0,9+0,9)*2*0,25</t>
  </si>
  <si>
    <t>612135001</t>
  </si>
  <si>
    <t>Vyrovnání nerovností podkladu vnitřních omítaných ploch maltou, tloušťky do 10 mm vápenocementovou stěn</t>
  </si>
  <si>
    <t>-1875371408</t>
  </si>
  <si>
    <t>"pod bezvláknité desky" 36,643</t>
  </si>
  <si>
    <t>612142001</t>
  </si>
  <si>
    <t>Potažení vnitřních ploch pletivem v ploše nebo pruzích, na plném podkladu sklovláknitým vtlačením do tmelu stěn</t>
  </si>
  <si>
    <t>-1213778157</t>
  </si>
  <si>
    <t>"zateplení štíty" 10,0+9,3+(0,9+1,45*2)*0,29*2+(1,45+1,45*2)*0,29</t>
  </si>
  <si>
    <t>-306208430</t>
  </si>
  <si>
    <t>"štítové stěny" 17,7+16,8+(0,9+1,45*2)*0,29*2+(1,45+1,45*2)*0,29</t>
  </si>
  <si>
    <t>1082703834</t>
  </si>
  <si>
    <t>941775094</t>
  </si>
  <si>
    <t>1,45*1,45+0,9*1,45*2</t>
  </si>
  <si>
    <t>-641482750</t>
  </si>
  <si>
    <t>0,7*1,97*2+0,8*1,97*3</t>
  </si>
  <si>
    <t>517130499</t>
  </si>
  <si>
    <t>"vyrovnání pod parapety" 0,9*0,09*2+1,45*0,09</t>
  </si>
  <si>
    <t>616643167</t>
  </si>
  <si>
    <t>1659634246</t>
  </si>
  <si>
    <t>985131311</t>
  </si>
  <si>
    <t>Očištění ploch stěn, rubu kleneb a podlah ruční dočištění ocelovými kartáči</t>
  </si>
  <si>
    <t>861576412</t>
  </si>
  <si>
    <t>"schodiště do 2.NP" 6,80</t>
  </si>
  <si>
    <t>-1395717770</t>
  </si>
  <si>
    <t>-282686061</t>
  </si>
  <si>
    <t>"m.č. 2.05" 4,40</t>
  </si>
  <si>
    <t>-1666414745</t>
  </si>
  <si>
    <t>"m.č. 2.05" 8,05*0,15+(1+1)*(2,1-0,15)</t>
  </si>
  <si>
    <t>1334584676</t>
  </si>
  <si>
    <t>-2129425005</t>
  </si>
  <si>
    <t>"F3, F4" 56,5</t>
  </si>
  <si>
    <t>63151482</t>
  </si>
  <si>
    <t>deska tepelně izolační minerální plovoucích podlah λ=0,038-0,039 tl 40mm</t>
  </si>
  <si>
    <t>-1354333251</t>
  </si>
  <si>
    <t>56,5*2,04 'Přepočtené koeficientem množství</t>
  </si>
  <si>
    <t>435538892</t>
  </si>
  <si>
    <t>"F5" 5,5</t>
  </si>
  <si>
    <t>63151483</t>
  </si>
  <si>
    <t>deska tepelně izolační minerální plovoucích podlah λ=0,038-0,039 tl 50mm</t>
  </si>
  <si>
    <t>-1249512311</t>
  </si>
  <si>
    <t>5,5*2,04 'Přepočtené koeficientem množství</t>
  </si>
  <si>
    <t>713131141</t>
  </si>
  <si>
    <t>Montáž tepelné izolace stěn rohožemi, pásy, deskami, dílci, bloky (izolační materiál ve specifikaci) lepením celoplošně</t>
  </si>
  <si>
    <t>-663222073</t>
  </si>
  <si>
    <t>"podélné stěny" (4,07*2+2,4+1,65+0,5+1,69+0,9)*1,135</t>
  </si>
  <si>
    <t>63150999.1</t>
  </si>
  <si>
    <t>kalcium silikátová minerální bezvláknitá tepelněizolační deska tl. 125 mm</t>
  </si>
  <si>
    <t>1855506937</t>
  </si>
  <si>
    <t>17,343*1,02 'Přepočtené koeficientem množství</t>
  </si>
  <si>
    <t>-1721408440</t>
  </si>
  <si>
    <t>"štíty" 10,0+9,3</t>
  </si>
  <si>
    <t>63150999.2</t>
  </si>
  <si>
    <t>kalcium silikátová minerální bezvláknitá tepelněizolační deska tl. 200 mm</t>
  </si>
  <si>
    <t>-467111547</t>
  </si>
  <si>
    <t>19,3*1,02 'Přepočtené koeficientem množství</t>
  </si>
  <si>
    <t>713151111</t>
  </si>
  <si>
    <t>Montáž tepelné izolace střech šikmých rohožemi, pásy, deskami (izolační materiál ve specifikaci) kladenými volně mezi krokve</t>
  </si>
  <si>
    <t>1319607079</t>
  </si>
  <si>
    <t>"R3, R4, R5" 9,36*3,4+9,36*3,53+5,63*5,64+3,73*3,34</t>
  </si>
  <si>
    <t>-(3,4*0,13*10+3,53*0,13*10+5,63*0,13*6+3,73*0,13*4+1,34*0,5+0,7*1,1)</t>
  </si>
  <si>
    <t>63166769</t>
  </si>
  <si>
    <t>pás tepelně izolační mezi krokve λ=0,036-0,037 tl 160mm</t>
  </si>
  <si>
    <t>-196686843</t>
  </si>
  <si>
    <t>92,296*1,02 'Přepočtené koeficientem množství</t>
  </si>
  <si>
    <t>713151162</t>
  </si>
  <si>
    <t>Montáž tepelné izolace střech šikmých rohožemi, pásy, deskami (izolační materiál ve specifikaci) přišroubovanými šrouby nad krokve, sklonu střechy přes 30° do 45° tloušťky izolace přes 60 do 100 mm</t>
  </si>
  <si>
    <t>-801675360</t>
  </si>
  <si>
    <t xml:space="preserve">"analog. pod krokve R3, R4" </t>
  </si>
  <si>
    <t>(2,4+3,35+2,4)*9,36</t>
  </si>
  <si>
    <t>28376999.1</t>
  </si>
  <si>
    <t>deska PIR tl. 80 mm 2400 x 1200 mm P+D ref. TOPDEK 022</t>
  </si>
  <si>
    <t>-699269786</t>
  </si>
  <si>
    <t>76,284*1,02 'Přepočtené koeficientem množství</t>
  </si>
  <si>
    <t>-1451148556</t>
  </si>
  <si>
    <t>28329282</t>
  </si>
  <si>
    <t>fólie PE vyztužená Al vrstvou pro parotěsnou vrstvu 170g/m2</t>
  </si>
  <si>
    <t>-544640381</t>
  </si>
  <si>
    <t>92,296*1,1 'Přepočtené koeficientem množství</t>
  </si>
  <si>
    <t>-1785727291</t>
  </si>
  <si>
    <t>1545122564</t>
  </si>
  <si>
    <t>762431016</t>
  </si>
  <si>
    <t>Obložení stěn z dřevoštěpkových desek OSB přibíjených na sraz, tloušťky desky 22 mm</t>
  </si>
  <si>
    <t>615038941</t>
  </si>
  <si>
    <t>"analog. zákryt stávajícího přístupu"0,8*1,25</t>
  </si>
  <si>
    <t>762495000</t>
  </si>
  <si>
    <t>Spojovací prostředky olištování spár, obložení stropů, střešních podhledů a stěn hřebíky, vruty</t>
  </si>
  <si>
    <t>-831025125</t>
  </si>
  <si>
    <t>762511272</t>
  </si>
  <si>
    <t>Podlahové konstrukce podkladové z dřevoštěpkových desek OSB jednovrstvých šroubovaných na pero a drážku broušených, tloušťky desky 12 mm</t>
  </si>
  <si>
    <t>1269493650</t>
  </si>
  <si>
    <t>"F3, F4, F5" 62,0</t>
  </si>
  <si>
    <t>62*2 'Přepočtené koeficientem množství</t>
  </si>
  <si>
    <t>-191777027</t>
  </si>
  <si>
    <t>"F3, F4 spodní vrstva" 128,3</t>
  </si>
  <si>
    <t>664772407</t>
  </si>
  <si>
    <t>Poznámka k položce:_x000d_
50/70 prořez 8%</t>
  </si>
  <si>
    <t>128,3*0,00378 'Přepočtené koeficientem množství</t>
  </si>
  <si>
    <t>426981335</t>
  </si>
  <si>
    <t>"F3, F4 horní vrstva" 110,0</t>
  </si>
  <si>
    <t>60512126</t>
  </si>
  <si>
    <t>hranol stavební řezivo průřezu do 120cm2 dl 6-8m</t>
  </si>
  <si>
    <t>-1832403608</t>
  </si>
  <si>
    <t>Poznámka k položce:_x000d_
100/120 prořez 8%</t>
  </si>
  <si>
    <t>110*0,01296 'Přepočtené koeficientem množství</t>
  </si>
  <si>
    <t>762521104</t>
  </si>
  <si>
    <t>Položení podlah nehoblovaných na sraz z prken hrubých</t>
  </si>
  <si>
    <t>-1323066974</t>
  </si>
  <si>
    <t>"F3, F4" 55,0</t>
  </si>
  <si>
    <t>60511081</t>
  </si>
  <si>
    <t>řezivo jehličnaté středové smrk tl 18-32mm dl 4-5m</t>
  </si>
  <si>
    <t>1667656367</t>
  </si>
  <si>
    <t>Poznámka k položce:_x000d_
tl. 30 mm prořez 8%</t>
  </si>
  <si>
    <t>55*0,0324 'Přepočtené koeficientem množství</t>
  </si>
  <si>
    <t>762523104</t>
  </si>
  <si>
    <t>Položení podlah hoblovaných na sraz z prken</t>
  </si>
  <si>
    <t>2037321674</t>
  </si>
  <si>
    <t>"R4" 9,35*3,5</t>
  </si>
  <si>
    <t>60511120</t>
  </si>
  <si>
    <t>řezivo stavební prkna prismovaná středová tl 25(32)mm dl 2-5m</t>
  </si>
  <si>
    <t>-15391177</t>
  </si>
  <si>
    <t>32,725*0,027 'Přepočtené koeficientem množství</t>
  </si>
  <si>
    <t>374743940</t>
  </si>
  <si>
    <t>"m.č. 2.01" 7,42+1,2*0,32</t>
  </si>
  <si>
    <t>"m.č. 2.02" 14,44</t>
  </si>
  <si>
    <t>"m.č. 2.03" 14,44</t>
  </si>
  <si>
    <t>"m.č. 2.04" 10,33</t>
  </si>
  <si>
    <t>"m.č. 2.06" 3,11</t>
  </si>
  <si>
    <t>-485637258</t>
  </si>
  <si>
    <t>50,124*1,08 'Přepočtené koeficientem množství</t>
  </si>
  <si>
    <t>-1070799352</t>
  </si>
  <si>
    <t>"m.č. 2.01" 11,70</t>
  </si>
  <si>
    <t>"m.č. 2.02" 14,80</t>
  </si>
  <si>
    <t>"m.č. 2.03" 14,80</t>
  </si>
  <si>
    <t>"m.č. 2.04" 13,70</t>
  </si>
  <si>
    <t>"m.č. 2.06" 6,80</t>
  </si>
  <si>
    <t>1227940608</t>
  </si>
  <si>
    <t>61,8*1,08 'Přepočtené koeficientem množství</t>
  </si>
  <si>
    <t>504979445</t>
  </si>
  <si>
    <t>762990099.1</t>
  </si>
  <si>
    <t>Dodávka a osazení impreg. dřevěných profilů tl. 25 mm na spodním líci PIR desek</t>
  </si>
  <si>
    <t>1745333061</t>
  </si>
  <si>
    <t xml:space="preserve">"R3, R4" </t>
  </si>
  <si>
    <t>91749631</t>
  </si>
  <si>
    <t>763171113</t>
  </si>
  <si>
    <t>Instalační technika pro konstrukce ze sádrokartonových desek montáž revizních klapek pro příčky nebo předsazené stěny, velikost přes 0,25 do 0,50 m2</t>
  </si>
  <si>
    <t>-318029787</t>
  </si>
  <si>
    <t>"Z9" 2</t>
  </si>
  <si>
    <t>59030166</t>
  </si>
  <si>
    <t>klapka revizní protipožární pro stěny tl 12,5mm 600x600mm</t>
  </si>
  <si>
    <t>-1022659408</t>
  </si>
  <si>
    <t>763173111</t>
  </si>
  <si>
    <t>Instalační technika pro konstrukce ze sádrokartonových desek montáž nosičů zařizovacích předmětů  úchytu pro umyvadlo</t>
  </si>
  <si>
    <t>-1793252513</t>
  </si>
  <si>
    <t>59030729</t>
  </si>
  <si>
    <t>konstrukce pro uchycení umyvadla s nástěnnými bateriemi osová rozteč CW profilů 450-625mm</t>
  </si>
  <si>
    <t>-668172381</t>
  </si>
  <si>
    <t>436845196</t>
  </si>
  <si>
    <t>59030731</t>
  </si>
  <si>
    <t>konstrukce pro uchycení WC osová rozteč CW profilů 450-625mm</t>
  </si>
  <si>
    <t>1309488197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</si>
  <si>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</si>
  <si>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</si>
  <si>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844641196</t>
  </si>
  <si>
    <t>"1/L(P)" 2</t>
  </si>
  <si>
    <t>"4/L" 1</t>
  </si>
  <si>
    <t>"5/L" 1</t>
  </si>
  <si>
    <t>55331301</t>
  </si>
  <si>
    <t>zárubeň ocelová pro sádrokarton s drážkou 100 700 levá,pravá</t>
  </si>
  <si>
    <t>971205071</t>
  </si>
  <si>
    <t>55331303</t>
  </si>
  <si>
    <t>zárubeň ocelová pro sádrokarton s drážkou 100 800 levá,pravá</t>
  </si>
  <si>
    <t>-1473055130</t>
  </si>
  <si>
    <t>763182411</t>
  </si>
  <si>
    <t>Výplně otvorů konstrukcí ze sádrokartonových desek opláštění obvodu střešního okna z desek a UA profilů hloubky do 0,5 m</t>
  </si>
  <si>
    <t>286637279</t>
  </si>
  <si>
    <t>"střešní okno" 0,7*2+1,4*2</t>
  </si>
  <si>
    <t>"půdní schody" 0,7*2+1,1*2</t>
  </si>
  <si>
    <t>763211125</t>
  </si>
  <si>
    <t>Příčka ze sádrovláknitých desek s nosnou konstrukcí z jednoduchých ocelových profilů UW, CW jednoduše opláštěná deskou tl. 12,5 mm příčka tl. 100 mm, profil 75, TI tl. 60 mm 30 kg/m3</t>
  </si>
  <si>
    <t>1860140304</t>
  </si>
  <si>
    <t>"u schodiště" 8,8</t>
  </si>
  <si>
    <t>"mezi 2.05 a 2.06 / 2.01" 1,43*2,9+3,46*2,46</t>
  </si>
  <si>
    <t>"mezi 2.05 / 2.06" 3,8</t>
  </si>
  <si>
    <t xml:space="preserve">"mezi 2.01 / 2.04" 0,4*2,9+(1,72+1,24)*2,46 </t>
  </si>
  <si>
    <t>"mezi 2.01, 2.04 a 2.05 / 2.02 a 2.03"14,3</t>
  </si>
  <si>
    <t>"mezi 2.02 / 2.03" 4,35*2,46</t>
  </si>
  <si>
    <t>763221199.1</t>
  </si>
  <si>
    <t>Stěna předsazená ze sádrovláknitých desek s nosnou konstrukcí z ocelových profilů CW, UW jednoduše opláštěná deskou tl. 12,5 mm, TI tl. 20+60 mm 20 kg/m3, stěna tl. 162 mm, profil 75+75, parozábrana</t>
  </si>
  <si>
    <t>747676939</t>
  </si>
  <si>
    <t>4,35*0,98*2+2,08*1,73+2,8*1,41+3,98*1,2</t>
  </si>
  <si>
    <t>763223299.1</t>
  </si>
  <si>
    <t>Stěna šachtová ze sádrovláknitých desek s nosnou konstrukcí z ocelových profilů CW, UW dvojitě opláštěná, bez TI deskami tl. 2 x 25 mm, stěna tl. 150 mm, profil 100</t>
  </si>
  <si>
    <t>-238470203</t>
  </si>
  <si>
    <t>"předstěny m.č. 2.05" (0,15+1,35+1,45)*1,411+(1,35+1,6)*0,15</t>
  </si>
  <si>
    <t>763261121</t>
  </si>
  <si>
    <t>Podkroví ze sádrovláknitých desek dvouvrstvá spodní konstrukce z ocelových profilů CD, UD jednoduše opláštěná deskou tl. 12,5 mm bez TI</t>
  </si>
  <si>
    <t>-320644800</t>
  </si>
  <si>
    <t>"R3, R4"</t>
  </si>
  <si>
    <t>"2.01" 2,4*1,24+1,2*2,62+(2,86+0,08+0,15+2,68+1,035)*1,03</t>
  </si>
  <si>
    <t>-0,7*1,1</t>
  </si>
  <si>
    <t>"2.02, 2.03" (2,1+1,625*2+2,1)*4,35</t>
  </si>
  <si>
    <t>"2.04" (2,17+0,15+0,08+0,35)*3,76+1,2*2,02</t>
  </si>
  <si>
    <t>-1,84*0,78</t>
  </si>
  <si>
    <t>"2.05" (0,45+1,5)*2,81</t>
  </si>
  <si>
    <t>"2.06" (0,45+1,5)*1,98</t>
  </si>
  <si>
    <t>608939779</t>
  </si>
  <si>
    <t>766231113</t>
  </si>
  <si>
    <t>Montáž sklápěcich schodů na půdu s vyřezáním otvoru a kompletizací</t>
  </si>
  <si>
    <t>-1996852555</t>
  </si>
  <si>
    <t>"Z4" 1</t>
  </si>
  <si>
    <t>61233167</t>
  </si>
  <si>
    <t>schody půdní skládací protipožární dřevěné se zesílenou izolací, pro výšku max. 280 cm, 12 schodnic El 15, 110 x 70 cm</t>
  </si>
  <si>
    <t>-592885110</t>
  </si>
  <si>
    <t>1771566739</t>
  </si>
  <si>
    <t>-34060250</t>
  </si>
  <si>
    <t>-1244860429</t>
  </si>
  <si>
    <t>160976324</t>
  </si>
  <si>
    <t>-1891044287</t>
  </si>
  <si>
    <t>61162934.5</t>
  </si>
  <si>
    <t>5/L - dveře vnitřní hladké laminované plné 1křídlé 700x1970mm smetanově bílé</t>
  </si>
  <si>
    <t>1382252266</t>
  </si>
  <si>
    <t>324518029</t>
  </si>
  <si>
    <t>61162934.6</t>
  </si>
  <si>
    <t>1/L(P) - dveře vnitřní hladké laminované prosklené 1křídlé 800x1970mm smetanově bílé, sklo bezp. CONNEX matné neprůhledné</t>
  </si>
  <si>
    <t>-800566208</t>
  </si>
  <si>
    <t>1069088675</t>
  </si>
  <si>
    <t>-1461784167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</si>
  <si>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</si>
  <si>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</si>
  <si>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-1910055986</t>
  </si>
  <si>
    <t>"stávající okno" 1</t>
  </si>
  <si>
    <t>766691931</t>
  </si>
  <si>
    <t>Ostatní práce seřízení okenního nebo dveřního křídla otvíracího nebo sklápěcího dřevěného</t>
  </si>
  <si>
    <t>-1479976960</t>
  </si>
  <si>
    <t>1193701030</t>
  </si>
  <si>
    <t>"T1" 2</t>
  </si>
  <si>
    <t>60794999.3</t>
  </si>
  <si>
    <t>424334145</t>
  </si>
  <si>
    <t>1,8*1,05 'Přepočtené koeficientem množství</t>
  </si>
  <si>
    <t>766694112</t>
  </si>
  <si>
    <t>Montáž ostatních truhlářských konstrukcí parapetních desek dřevěných nebo plastových šířky do 300 mm, délky přes 1000 do 1600 mm</t>
  </si>
  <si>
    <t>2031131967</t>
  </si>
  <si>
    <t>"T1" 1</t>
  </si>
  <si>
    <t>1882703362</t>
  </si>
  <si>
    <t>1,45*1,05 'Přepočtené koeficientem množství</t>
  </si>
  <si>
    <t>537398932</t>
  </si>
  <si>
    <t>-153207942</t>
  </si>
  <si>
    <t>-373769481</t>
  </si>
  <si>
    <t>1414041274</t>
  </si>
  <si>
    <t>"m.č. 2.05" 4,4-0,9*0,9</t>
  </si>
  <si>
    <t>1556282951</t>
  </si>
  <si>
    <t>3,59*1,1 'Přepočtené koeficientem množství</t>
  </si>
  <si>
    <t>-1562822447</t>
  </si>
  <si>
    <t>-1344889306</t>
  </si>
  <si>
    <t>772</t>
  </si>
  <si>
    <t>Podlahy z kamene</t>
  </si>
  <si>
    <t>772991422</t>
  </si>
  <si>
    <t>Dlažby z kamene - ostatní práce impregnační nátěr včetně základního čištění dvouvrstvý</t>
  </si>
  <si>
    <t>1578602527</t>
  </si>
  <si>
    <t>-514090705</t>
  </si>
  <si>
    <t>-1856335919</t>
  </si>
  <si>
    <t>0,7*1,05 'Přepočtené koeficientem množství</t>
  </si>
  <si>
    <t>-991088662</t>
  </si>
  <si>
    <t>1804090117</t>
  </si>
  <si>
    <t>-513796945</t>
  </si>
  <si>
    <t>"2.05" 2,66*1,411+3*2+2,66*2,1</t>
  </si>
  <si>
    <t>-0,8*2,01</t>
  </si>
  <si>
    <t>(1,35+1,6)*0,15</t>
  </si>
  <si>
    <t>0,15*1,411</t>
  </si>
  <si>
    <t>1851115202</t>
  </si>
  <si>
    <t>-467227388</t>
  </si>
  <si>
    <t>1119787067</t>
  </si>
  <si>
    <t>1475236606</t>
  </si>
  <si>
    <t>1960859323</t>
  </si>
  <si>
    <t>"m.č. 2.05 podlaha/stěna" 7,7</t>
  </si>
  <si>
    <t>981870432</t>
  </si>
  <si>
    <t>783201201</t>
  </si>
  <si>
    <t>Příprava podkladu tesařských konstrukcí před provedením nátěru broušení</t>
  </si>
  <si>
    <t>1929281963</t>
  </si>
  <si>
    <t>783263101</t>
  </si>
  <si>
    <t>Napouštěcí nátěr tesařských konstrukcí zabudovaných do konstrukce jednonásobný olejový</t>
  </si>
  <si>
    <t>252333059</t>
  </si>
  <si>
    <t>783268111</t>
  </si>
  <si>
    <t>Lazurovací nátěr tesařských konstrukcí dvojnásobný olejový</t>
  </si>
  <si>
    <t>-350668973</t>
  </si>
  <si>
    <t xml:space="preserve">"viditelné dřevěné prvky 2.NP" </t>
  </si>
  <si>
    <t>"2.01"</t>
  </si>
  <si>
    <t>"vaznice" (0,09+0,12+0,085+0,055+0,045)*0,9</t>
  </si>
  <si>
    <t>"2.02"</t>
  </si>
  <si>
    <t>"sloupek" (0,16+0,05*2)*2,43</t>
  </si>
  <si>
    <t>"vaznice" (0,16+0,13)*4,14</t>
  </si>
  <si>
    <t>"výměna" (0,17*2+0,22*2)*1,61</t>
  </si>
  <si>
    <t>"2.03"</t>
  </si>
  <si>
    <t>"2.04"</t>
  </si>
  <si>
    <t>"sloupek" (0,16*4)*2,43</t>
  </si>
  <si>
    <t>"2.06"</t>
  </si>
  <si>
    <t>"sloupek" (0,16+0,07*2)*2,45</t>
  </si>
  <si>
    <t>"výměna" (0,17*2+0,22*2)*1,09</t>
  </si>
  <si>
    <t>"vazný trám" (0,21*3)*1,6</t>
  </si>
  <si>
    <t>1460101589</t>
  </si>
  <si>
    <t>567851932</t>
  </si>
  <si>
    <t>"1/L(P)" (0,93+2,01*2)*0,2*2</t>
  </si>
  <si>
    <t>"2/L" (0,88+2,01*2)*0,2</t>
  </si>
  <si>
    <t>"4/L" (0,79+2,01*2)*0,2</t>
  </si>
  <si>
    <t>"5/L" (0,79+2,01*2)*0,2</t>
  </si>
  <si>
    <t>-629583147</t>
  </si>
  <si>
    <t>"stěny" 24,768-3,5</t>
  </si>
  <si>
    <t>354879728</t>
  </si>
  <si>
    <t>"schodiště do 2.NP" 3,5</t>
  </si>
  <si>
    <t>1569663977</t>
  </si>
  <si>
    <t>1721389187</t>
  </si>
  <si>
    <t>-1073940537</t>
  </si>
  <si>
    <t>"m.č. 2.01" 7,42</t>
  </si>
  <si>
    <t>"schodiště do 2.NP" 6,8</t>
  </si>
  <si>
    <t>-2019037885</t>
  </si>
  <si>
    <t>613482240</t>
  </si>
  <si>
    <t>-980896812</t>
  </si>
  <si>
    <t>675453916</t>
  </si>
  <si>
    <t>"2.01" (1,55+1,13)*2,78</t>
  </si>
  <si>
    <t>(1,45+1,45*2)*0,09</t>
  </si>
  <si>
    <t>11,2*2,46</t>
  </si>
  <si>
    <t>-(0,8*2,01*2+0,9*2,01*3)</t>
  </si>
  <si>
    <t>"2.02" 4,35*0,98+7,05*2+4,35*2,46</t>
  </si>
  <si>
    <t>-(0,9*2,01+0,9*1,45)</t>
  </si>
  <si>
    <t>(0,9+1,45*2)*0,09</t>
  </si>
  <si>
    <t>"2.03" 4,35*0,98+7,05*2+4,35*2,46</t>
  </si>
  <si>
    <t>"2.04" 3,77*0,98+4,05*2+3,77*2,46</t>
  </si>
  <si>
    <t>-0,9*2,01</t>
  </si>
  <si>
    <t>"2.05" 0,25*2+2,82*0,36</t>
  </si>
  <si>
    <t>"2.06" 1,98*1,73+3,75*2+1,98*2,7</t>
  </si>
  <si>
    <t>"SVK podhledy" 65,437</t>
  </si>
  <si>
    <t>"opláštění stř. okna" (0,7*2+1,4*2)*0,45</t>
  </si>
  <si>
    <t>"opláštění půdních schodů" (0,7*2+1,1*2)*0,4</t>
  </si>
  <si>
    <t>-1346294819</t>
  </si>
  <si>
    <t>"schodiště do 2.NP" 8,75*2+0,9*1,15</t>
  </si>
  <si>
    <t>N00</t>
  </si>
  <si>
    <t>Dřevěné prvky stropu nad 1.NP a krovu</t>
  </si>
  <si>
    <t>1749530952</t>
  </si>
  <si>
    <t>783201403</t>
  </si>
  <si>
    <t>Příprava podkladu tesařských konstrukcí před provedením nátěru oprášení</t>
  </si>
  <si>
    <t>2055626890</t>
  </si>
  <si>
    <t>783223121</t>
  </si>
  <si>
    <t>Napouštěcí nátěr tesařských konstrukcí zabudovaných do konstrukce proti dřevokazným houbám, hmyzu a plísním dvojnásobný akrylátový</t>
  </si>
  <si>
    <t>-1038198698</t>
  </si>
  <si>
    <t>Poznámka k položce:_x000d_
napustit přípravkem s účinností minimálně FB, P, lo, v(n)</t>
  </si>
  <si>
    <t>"strop nad 1.NP odhad" 105,0</t>
  </si>
  <si>
    <t>"krov odhad" 165</t>
  </si>
  <si>
    <t>-803103291</t>
  </si>
  <si>
    <t>040 - Fasáda</t>
  </si>
  <si>
    <t xml:space="preserve">    62 - Úprava povrchů vnějších</t>
  </si>
  <si>
    <t>M - Práce a dodávky M</t>
  </si>
  <si>
    <t xml:space="preserve">    46-M - Zemní práce při extr.mont.pracích</t>
  </si>
  <si>
    <t>Úprava povrchů vnějších</t>
  </si>
  <si>
    <t>622131101</t>
  </si>
  <si>
    <t>Podkladní a spojovací vrstva vnějších omítaných ploch cementový postřik nanášený ručně celoplošně stěn</t>
  </si>
  <si>
    <t>-1075220001</t>
  </si>
  <si>
    <t>Poznámka k položce:_x000d_
ref. BAUMIT přednástřik</t>
  </si>
  <si>
    <t>622131102</t>
  </si>
  <si>
    <t>Podkladní a spojovací vrstva vnějších omítaných ploch cementový postřik nanášený ručně síťovitě (pokrytí plochy 50 až 75 %) stěn</t>
  </si>
  <si>
    <t>-1922814199</t>
  </si>
  <si>
    <t>622142001</t>
  </si>
  <si>
    <t>Potažení vnějších ploch pletivem v ploše nebo pruzích, na plném podkladu sklovláknitým vtlačením do tmelu stěn</t>
  </si>
  <si>
    <t>-1420137976</t>
  </si>
  <si>
    <t>Poznámka k položce:_x000d_
hydrofobizovaná stěrka s výztužnou síťovinou, zafilcovaná do podoby štuku ref. BAUMIT Multifine tl. 3-4 mm</t>
  </si>
  <si>
    <t>622143003</t>
  </si>
  <si>
    <t>Montáž omítkových profilů plastových nebo pozinkovaných, upevněných vtlačením do podkladní vrstvy nebo přibitím rohových s tkaninou</t>
  </si>
  <si>
    <t>-93453959</t>
  </si>
  <si>
    <t>59051480</t>
  </si>
  <si>
    <t>profil rohový Al s tkaninou kontaktního zateplení</t>
  </si>
  <si>
    <t>1499123216</t>
  </si>
  <si>
    <t>76*1,05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</si>
  <si>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</si>
  <si>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</si>
  <si>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782601761</t>
  </si>
  <si>
    <t>59051476</t>
  </si>
  <si>
    <t>profil okenní začišťovací se sklovláknitou armovací tkaninou 9 mm/2,4 m</t>
  </si>
  <si>
    <t>1872140440</t>
  </si>
  <si>
    <t>48*1,05 'Přepočtené koeficientem množství</t>
  </si>
  <si>
    <t>622321111</t>
  </si>
  <si>
    <t>Omítka vápenocementová vnějších ploch nanášená ručně jednovrstvá, tloušťky do 15 mm hrubá zatřená stěn</t>
  </si>
  <si>
    <t>1726097183</t>
  </si>
  <si>
    <t>Poznámka k položce:_x000d_
ref. BAUMIT Manu 2</t>
  </si>
  <si>
    <t>622321121</t>
  </si>
  <si>
    <t>Omítka vápenocementová vnějších ploch nanášená ručně jednovrstvá, tloušťky do 15 mm hladká stěn</t>
  </si>
  <si>
    <t>878388123</t>
  </si>
  <si>
    <t>"1.01 dozdívka trojúhelníku nad vstupem" 1,30</t>
  </si>
  <si>
    <t>"1.01 dozdívka ostění a nadpraží" (2,1+1+2,1)*(0,12+0,1)</t>
  </si>
  <si>
    <t>"1.02 zazdívka okna" 0,8*1,15</t>
  </si>
  <si>
    <t>"1.06 zazdívka okna" 0,6*0,56</t>
  </si>
  <si>
    <t>622321191</t>
  </si>
  <si>
    <t>Omítka vápenocementová vnějších ploch nanášená ručně Příplatek k cenám za každých dalších i započatých 5 mm tloušťky omítky přes 15 mm stěn</t>
  </si>
  <si>
    <t>733057238</t>
  </si>
  <si>
    <t>622325102</t>
  </si>
  <si>
    <t>Oprava vápenocementové omítky vnějších ploch stupně členitosti 1 hladké stěn, v rozsahu opravované plochy přes 10 do 30%</t>
  </si>
  <si>
    <t>1131443877</t>
  </si>
  <si>
    <t>622532099.1</t>
  </si>
  <si>
    <t>Omítka tenkovrstvá silikonová vnějších ploch probarvená, včetně penetrace podkladu hydrofilní, s regulací vlhkosti na povrchu a se zvýšenou ochranou proti mikroorganismům zrnitá, tloušťky 4,0 mm stěn</t>
  </si>
  <si>
    <t>585714913</t>
  </si>
  <si>
    <t>Poznámka k položce:_x000d_
ref. BAUMIT CreativTop Max zrnitost k4</t>
  </si>
  <si>
    <t>"sever" 36,6</t>
  </si>
  <si>
    <t>-(0,9*1,6*2+1,45*1,45)</t>
  </si>
  <si>
    <t>"východ" 1,20</t>
  </si>
  <si>
    <t>"jih" 36,6</t>
  </si>
  <si>
    <t>-(1*1,7*2+0,9*1,45*2)</t>
  </si>
  <si>
    <t>"ostění" (1+1,7*2)*0,15*2+(0,9+1,45*2)*0,15*2</t>
  </si>
  <si>
    <t>629991001</t>
  </si>
  <si>
    <t>Zakrytí vnějších ploch před znečištěním včetně pozdějšího odkrytí ploch podélných rovných (např. chodníků) fólií položenou volně</t>
  </si>
  <si>
    <t>780208810</t>
  </si>
  <si>
    <t>"kolem objektu" 100,0</t>
  </si>
  <si>
    <t>629991011</t>
  </si>
  <si>
    <t>Zakrytí vnějších ploch před znečištěním včetně pozdějšího odkrytí výplní otvorů a svislých ploch fólií přilepenou lepící páskou</t>
  </si>
  <si>
    <t>641985663</t>
  </si>
  <si>
    <t>"kamenný/cihelný sokl, schody" 11,1+13+8,8+11,4+3,7</t>
  </si>
  <si>
    <t>"okna, parapety, dveře" 1*1,9*5+1*1,8+1*2,1+1,1*1,75+1,45*1,65+0,9*1,65*2</t>
  </si>
  <si>
    <t>629995101</t>
  </si>
  <si>
    <t>Očištění vnějších ploch tlakovou vodou omytím</t>
  </si>
  <si>
    <t>1400222529</t>
  </si>
  <si>
    <t>629999011</t>
  </si>
  <si>
    <t>Příplatky k cenám úprav vnějších povrchů za zvýšenou pracnost při provádění styku dvou struktur na fasádě</t>
  </si>
  <si>
    <t>-1686923369</t>
  </si>
  <si>
    <t>"rozhraní hladké/zrnité plochy" 104,0</t>
  </si>
  <si>
    <t>644941111</t>
  </si>
  <si>
    <t>Montáž průvětrníků nebo mřížek odvětrávacích velikosti do 150 x 200 mm</t>
  </si>
  <si>
    <t>1885046210</t>
  </si>
  <si>
    <t>"Z7" 3</t>
  </si>
  <si>
    <t>55341427</t>
  </si>
  <si>
    <t>mřížka větrací nerezová se síťovinou 150x150mm</t>
  </si>
  <si>
    <t>-284873741</t>
  </si>
  <si>
    <t>941211111</t>
  </si>
  <si>
    <t>Montáž lešení řadového rámového lehkého pracovního s podlahami s provozním zatížením tř. 3 do 200 kg/m2 šířky tř. SW06 přes 0,6 do 0,9 m, výšky do 10 m</t>
  </si>
  <si>
    <t>1018298535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</si>
  <si>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</si>
  <si>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</si>
  <si>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429389601</t>
  </si>
  <si>
    <t>Poznámka k položce:_x000d_
použití 35 dní</t>
  </si>
  <si>
    <t>268*35 'Přepočtené koeficientem množství</t>
  </si>
  <si>
    <t>941211811</t>
  </si>
  <si>
    <t>Demontáž lešení řadového rámového lehkého pracovního s provozním zatížením tř. 3 do 200 kg/m2 šířky tř. SW06 přes 0,6 do 0,9 m, výšky do 10 m</t>
  </si>
  <si>
    <t>-875295601</t>
  </si>
  <si>
    <t>949101112</t>
  </si>
  <si>
    <t>Lešení pomocné pracovní pro objekty pozemních staveb pro zatížení do 150 kg/m2, o výšce lešeňové podlahy přes 1,9 do 3,5 m</t>
  </si>
  <si>
    <t>-604280322</t>
  </si>
  <si>
    <t>985131111</t>
  </si>
  <si>
    <t>Očištění ploch stěn, rubu kleneb a podlah tlakovou vodou</t>
  </si>
  <si>
    <t>-71174551</t>
  </si>
  <si>
    <t>985139112</t>
  </si>
  <si>
    <t>Očištění ploch Příplatek k cenám za plochu do 10 m2 jednotlivě</t>
  </si>
  <si>
    <t>-368581646</t>
  </si>
  <si>
    <t>985231113</t>
  </si>
  <si>
    <t>Spárování zdiva hloubky do 40 mm aktivovanou maltou délky spáry na 1 m2 upravované plochy přes 12 m</t>
  </si>
  <si>
    <t>-1644715217</t>
  </si>
  <si>
    <t>Poznámka k položce:_x000d_
ref. BAUMIT SanierFugenmörtel SFM 98</t>
  </si>
  <si>
    <t>985233131</t>
  </si>
  <si>
    <t>Úprava spár po spárování zdiva kamenného nebo cihelného délky spáry na 1 m2 upravované plochy přes 12 m uhlazením</t>
  </si>
  <si>
    <t>-782981051</t>
  </si>
  <si>
    <t>985311312</t>
  </si>
  <si>
    <t>Reprofilace betonu sanačními maltami na cementové bázi ručně rubu kleneb a podlah, tloušťky přes 10 do 20 mm</t>
  </si>
  <si>
    <t>-88835729</t>
  </si>
  <si>
    <t>985311912</t>
  </si>
  <si>
    <t>Reprofilace betonu sanačními maltami na cementové bázi ručně Příplatek k cenám za plochu do 10 m2 jednotlivě</t>
  </si>
  <si>
    <t>780826148</t>
  </si>
  <si>
    <t>985311913</t>
  </si>
  <si>
    <t>Reprofilace betonu sanačními maltami na cementové bázi ručně Příplatek k cenám za větší členitost povrchu (sloupy, výklenky)</t>
  </si>
  <si>
    <t>2145611644</t>
  </si>
  <si>
    <t>985323111</t>
  </si>
  <si>
    <t>Spojovací můstek reprofilovaného betonu na cementové bázi, tloušťky 1 mm</t>
  </si>
  <si>
    <t>1170686249</t>
  </si>
  <si>
    <t>985323912</t>
  </si>
  <si>
    <t>Spojovací můstek reprofilovaného betonu Příplatek k cenám za plochu do 10 m2 jednotlivě</t>
  </si>
  <si>
    <t>1521339102</t>
  </si>
  <si>
    <t>985324211</t>
  </si>
  <si>
    <t>Ochranný nátěr betonu akrylátový dvojnásobný s impregnací (OS-B)</t>
  </si>
  <si>
    <t>1879880403</t>
  </si>
  <si>
    <t>"vstupní schody 100% plochy" 3,72+1,77*0,15*6</t>
  </si>
  <si>
    <t>262012936</t>
  </si>
  <si>
    <t>764004863</t>
  </si>
  <si>
    <t>Demontáž klempířských konstrukcí svodu k dalšímu použití</t>
  </si>
  <si>
    <t>-1687754528</t>
  </si>
  <si>
    <t>764508131</t>
  </si>
  <si>
    <t>Montáž svodu kruhového, průměru svodu</t>
  </si>
  <si>
    <t>-1491869128</t>
  </si>
  <si>
    <t>783801403</t>
  </si>
  <si>
    <t>Příprava podkladu omítek před provedením nátěru oprášení</t>
  </si>
  <si>
    <t>-1459644942</t>
  </si>
  <si>
    <t>783823131</t>
  </si>
  <si>
    <t>Penetrační nátěr omítek hladkých omítek hladkých, zrnitých tenkovrstvých nebo štukových stupně členitosti 1 a 2 akrylátový</t>
  </si>
  <si>
    <t>-1509888424</t>
  </si>
  <si>
    <t>Poznámka k položce:_x000d_
ref. BAUMIT Multiprimer</t>
  </si>
  <si>
    <t>783827421</t>
  </si>
  <si>
    <t>Krycí (ochranný ) nátěr omítek dvojnásobný hladkých omítek hladkých, zrnitých tenkovrstvých nebo štukových stupně členitosti 1 a 2 akrylátový</t>
  </si>
  <si>
    <t>-1960434194</t>
  </si>
  <si>
    <t>Poznámka k položce:_x000d_
ref. BAUMIT Nanopor Color</t>
  </si>
  <si>
    <t>183,744-67,34</t>
  </si>
  <si>
    <t>783827449</t>
  </si>
  <si>
    <t>Krycí (ochranný ) nátěr omítek dvojnásobný hladkých omítek hladkých, zrnitých tenkovrstvých nebo štukových stupně členitosti 3 Příplatek k cenám -7441 až -7447 za biocidní přísadu</t>
  </si>
  <si>
    <t>1535388975</t>
  </si>
  <si>
    <t>783897607</t>
  </si>
  <si>
    <t>Krycí (ochranný ) nátěr omítek Příplatek k cenám za provádění barevného nátěru v odstínu světlém dvojnásobného</t>
  </si>
  <si>
    <t>-1737577030</t>
  </si>
  <si>
    <t>Práce a dodávky M</t>
  </si>
  <si>
    <t>46-M</t>
  </si>
  <si>
    <t>Zemní práce při extr.mont.pracích</t>
  </si>
  <si>
    <t>460620007</t>
  </si>
  <si>
    <t>Úprava terénu zatravnění, včetně dodání osiva a zalití vodou na rovině</t>
  </si>
  <si>
    <t>1189511552</t>
  </si>
  <si>
    <t>"úprava terénu v místě výkopů" 200,0</t>
  </si>
  <si>
    <t>460620011</t>
  </si>
  <si>
    <t>Úprava terénu provizorní úprava terénu včetně odkopání drobných nerovností a zásypu prohlubní se zhutněním, v hornině třídy 1</t>
  </si>
  <si>
    <t>1526858008</t>
  </si>
  <si>
    <t>400 - Konstrukční část</t>
  </si>
  <si>
    <t>ZVA - Zesílení vaznic</t>
  </si>
  <si>
    <t>ZVT - Zesílení vazných trámů</t>
  </si>
  <si>
    <t>DSL - Doplnění sloupku</t>
  </si>
  <si>
    <t>PSK - Příčné svázání krovu</t>
  </si>
  <si>
    <t>VCV - Vykonzolovaná část vaznice</t>
  </si>
  <si>
    <t>ZVA</t>
  </si>
  <si>
    <t>Zesílení vaznic</t>
  </si>
  <si>
    <t>762332932</t>
  </si>
  <si>
    <t>Vázané konstrukce krovů doplnění části střešní vazby montáž z nehoblovaného řeziva (materiál ve specifikaci), průřezové plochy přes 120 do 224 cm2</t>
  </si>
  <si>
    <t>-220856945</t>
  </si>
  <si>
    <t>"příložky 10/16" 4,2*4</t>
  </si>
  <si>
    <t>60512130</t>
  </si>
  <si>
    <t>hranol stavební řezivo průřezu do 224cm2 do dl 6m</t>
  </si>
  <si>
    <t>1109621973</t>
  </si>
  <si>
    <t>16,8*0,01728 'Přepočtené koeficientem množství</t>
  </si>
  <si>
    <t>-55290853</t>
  </si>
  <si>
    <t>762085113</t>
  </si>
  <si>
    <t>Práce společné pro tesařské konstrukce montáž ocelových spojovacích prostředků (materiál ve specifikaci) svorníků, šroubů délky přes 300 do 450 mm</t>
  </si>
  <si>
    <t>-496007399</t>
  </si>
  <si>
    <t>11*4</t>
  </si>
  <si>
    <t>31197004</t>
  </si>
  <si>
    <t>tyč závitová Pz 4,6 M12</t>
  </si>
  <si>
    <t>239859624</t>
  </si>
  <si>
    <t>44*0,4 'Přepočtené koeficientem množství</t>
  </si>
  <si>
    <t>31111006</t>
  </si>
  <si>
    <t>matice přesná šestihranná Pz DIN 934-8 M12</t>
  </si>
  <si>
    <t>100 kus</t>
  </si>
  <si>
    <t>1161684523</t>
  </si>
  <si>
    <t>44*0,02 'Přepočtené koeficientem množství</t>
  </si>
  <si>
    <t>31120006</t>
  </si>
  <si>
    <t>podložka DIN 125-A ZB D 12mm</t>
  </si>
  <si>
    <t>-1964868852</t>
  </si>
  <si>
    <t>31121999.1</t>
  </si>
  <si>
    <t>ocelová podložka BULLDOG 95/36</t>
  </si>
  <si>
    <t>-1556323010</t>
  </si>
  <si>
    <t>-1862331638</t>
  </si>
  <si>
    <t>ZVT</t>
  </si>
  <si>
    <t>Zesílení vazných trámů</t>
  </si>
  <si>
    <t>953951123</t>
  </si>
  <si>
    <t>Dodání a osazení jednotlivých dřevěných výrobků špalíků do vynechaných nebo vysekaných kapes na maltu cementovou nebo do betonu konstrukcí i do mazanin se zajištěním polohy velikosti od 100x100x50 mm do 150x150x100 mm</t>
  </si>
  <si>
    <t>10498293</t>
  </si>
  <si>
    <t>"analog. podkladky pro uložení příložek" 2*2*2</t>
  </si>
  <si>
    <t>762332933</t>
  </si>
  <si>
    <t>Vázané konstrukce krovů doplnění části střešní vazby montáž z nehoblovaného řeziva (materiál ve specifikaci), průřezové plochy přes 224 do 288 cm2</t>
  </si>
  <si>
    <t>590874529</t>
  </si>
  <si>
    <t>"příložky 13/21" 4,1*8</t>
  </si>
  <si>
    <t>60512135</t>
  </si>
  <si>
    <t>hranol stavební řezivo průřezu do 288cm2 do dl 6m</t>
  </si>
  <si>
    <t>2072594710</t>
  </si>
  <si>
    <t>32,8*0,02948 'Přepočtené koeficientem množství</t>
  </si>
  <si>
    <t>-1965840499</t>
  </si>
  <si>
    <t>556018419</t>
  </si>
  <si>
    <t>12*4</t>
  </si>
  <si>
    <t>31197006</t>
  </si>
  <si>
    <t>tyč závitová Pz 4.6 M16</t>
  </si>
  <si>
    <t>163265719</t>
  </si>
  <si>
    <t>48*0,55 'Přepočtené koeficientem množství</t>
  </si>
  <si>
    <t>31111008</t>
  </si>
  <si>
    <t>matice přesná šestihranná Pz DIN 934-8 M16</t>
  </si>
  <si>
    <t>-1953887173</t>
  </si>
  <si>
    <t>48*0,02 'Přepočtené koeficientem množství</t>
  </si>
  <si>
    <t>31120008</t>
  </si>
  <si>
    <t>podložka DIN 125-A ZB D 16mm</t>
  </si>
  <si>
    <t>467503699</t>
  </si>
  <si>
    <t>-1723684863</t>
  </si>
  <si>
    <t>48*2 'Přepočtené koeficientem množství</t>
  </si>
  <si>
    <t>-590437107</t>
  </si>
  <si>
    <t>DSL</t>
  </si>
  <si>
    <t>Doplnění sloupku</t>
  </si>
  <si>
    <t>503416620</t>
  </si>
  <si>
    <t>"sloupek 16/16" 0,9</t>
  </si>
  <si>
    <t>1758731771</t>
  </si>
  <si>
    <t>0,9*0,02765 'Přepočtené koeficientem množství</t>
  </si>
  <si>
    <t>-1027378957</t>
  </si>
  <si>
    <t>1448458847</t>
  </si>
  <si>
    <t>PSK</t>
  </si>
  <si>
    <t>Příčné svázání krovu</t>
  </si>
  <si>
    <t>762086111</t>
  </si>
  <si>
    <t>Práce společné pro tesařské konstrukce montáž kovových doplňkových konstrukcí (materiál ve specifikaci) hmotnosti prvku do 5 kg</t>
  </si>
  <si>
    <t>-1041983572</t>
  </si>
  <si>
    <t xml:space="preserve">Poznámka k položce:_x000d_
Po odstranění všech zbytných vestaveb a podlah se zkontroluje, zda stažení existuje. _x000d_
Pokud ne, pak je třeba příslušné stažení vytvořit. _x000d_
To lze provést např. připáskováním pozednice ke stropním trámům. _x000d_
</t>
  </si>
  <si>
    <t>"předběžně pásovina 50/5" 18*1,5*1,96</t>
  </si>
  <si>
    <t>13010218</t>
  </si>
  <si>
    <t>tyč ocelová plochá jakost 11 375 50x5mm</t>
  </si>
  <si>
    <t>169711371</t>
  </si>
  <si>
    <t>Poznámka k položce:_x000d_
ztratné 7%</t>
  </si>
  <si>
    <t>52,92*0,00107 'Přepočtené koeficientem množství</t>
  </si>
  <si>
    <t>-373232998</t>
  </si>
  <si>
    <t>-2124834280</t>
  </si>
  <si>
    <t>"předběžně pásovina 50/5" 18*1,5*0,11</t>
  </si>
  <si>
    <t>VCV</t>
  </si>
  <si>
    <t>Vykonzolovaná část vaznice</t>
  </si>
  <si>
    <t>762081410</t>
  </si>
  <si>
    <t>Práce společné pro tesařské konstrukce hoblování hraněného řeziva zabudovaného do konstrukce vícestranné hranoly</t>
  </si>
  <si>
    <t>1775895628</t>
  </si>
  <si>
    <t>"předběžně viditelná část vaznice 16/18" (0,16+0,18)*2*0,7</t>
  </si>
  <si>
    <t>762082130</t>
  </si>
  <si>
    <t>Práce společné pro tesařské konstrukce profilování zhlaví trámů a ozdobných konců jednoduché seříznutí jedním řezem, plochy přes 160 do 320 cm2</t>
  </si>
  <si>
    <t>-672442899</t>
  </si>
  <si>
    <t>1033575472</t>
  </si>
  <si>
    <t>"předběžně příložky 10/16" 1,5*2</t>
  </si>
  <si>
    <t>-1073051603</t>
  </si>
  <si>
    <t>3*0,01728 'Přepočtené koeficientem množství</t>
  </si>
  <si>
    <t>1981863245</t>
  </si>
  <si>
    <t>Poznámka k položce:_x000d_
Na zadním štítu je vaznice vytažená z přístavku vchodu napadena dřevokaznými škůdci a prakticky destruována. Napadenou část je nutno odstranit, přitom je nutno odstranit i cca 0,50 m zdánlivě již zdravého dřeva. _x000d_
Odstraněná část bude ve stejné geometrii vyrobena a k _x000d_
neporušené části vaznice připojena přes příložky a svorníky.</t>
  </si>
  <si>
    <t>"předběžně vaznice 16/18" 1,5</t>
  </si>
  <si>
    <t>-1599936652</t>
  </si>
  <si>
    <t>1,5*0,0311 'Přepočtené koeficientem množství</t>
  </si>
  <si>
    <t>762083122</t>
  </si>
  <si>
    <t>Práce společné pro tesařské konstrukce impregnace řeziva máčením proti dřevokaznému hmyzu, houbám a plísním, třída ohrožení 3 a 4 (dřevo v exteriéru)</t>
  </si>
  <si>
    <t>1828486259</t>
  </si>
  <si>
    <t>366236445</t>
  </si>
  <si>
    <t>-115306947</t>
  </si>
  <si>
    <t>4*0,45 'Přepočtené koeficientem množství</t>
  </si>
  <si>
    <t>850656521</t>
  </si>
  <si>
    <t>4*0,02 'Přepočtené koeficientem množství</t>
  </si>
  <si>
    <t>1940602041</t>
  </si>
  <si>
    <t>-1711638495</t>
  </si>
  <si>
    <t>f0</t>
  </si>
  <si>
    <t>12,96</t>
  </si>
  <si>
    <t>f1</t>
  </si>
  <si>
    <t>0,78</t>
  </si>
  <si>
    <t>f10</t>
  </si>
  <si>
    <t>11,25</t>
  </si>
  <si>
    <t>f12</t>
  </si>
  <si>
    <t>1,2</t>
  </si>
  <si>
    <t>f13</t>
  </si>
  <si>
    <t>f2</t>
  </si>
  <si>
    <t>3,12</t>
  </si>
  <si>
    <t>f3</t>
  </si>
  <si>
    <t>13,61</t>
  </si>
  <si>
    <t>500 - Profese PSV</t>
  </si>
  <si>
    <t>f4</t>
  </si>
  <si>
    <t>10,6</t>
  </si>
  <si>
    <t>f7</t>
  </si>
  <si>
    <t>24,21</t>
  </si>
  <si>
    <t>010 - Kanalizační přípojka a ČOV</t>
  </si>
  <si>
    <t>f9</t>
  </si>
  <si>
    <t>0,6</t>
  </si>
  <si>
    <t xml:space="preserve">    1 - Zemní práce</t>
  </si>
  <si>
    <t xml:space="preserve">    4 - Vodorovné konstrukce</t>
  </si>
  <si>
    <t xml:space="preserve">    8 - Trubní vedení</t>
  </si>
  <si>
    <t>Zemní práce</t>
  </si>
  <si>
    <t>131201101</t>
  </si>
  <si>
    <t>Hloubení nezapažených jam a zářezů s urovnáním dna do předepsaného profilu a spádu v hornině tř. 3 do 100 m3</t>
  </si>
  <si>
    <t>1850816041</t>
  </si>
  <si>
    <t>2,5*4,5</t>
  </si>
  <si>
    <t>131201109</t>
  </si>
  <si>
    <t>Hloubení nezapažených jam a zářezů s urovnáním dna do předepsaného profilu a spádu Příplatek k cenám za lepivost horniny tř. 3</t>
  </si>
  <si>
    <t>-95621073</t>
  </si>
  <si>
    <t>30% z výkopku</t>
  </si>
  <si>
    <t>11,25*0,3 'Přepočtené koeficientem množství</t>
  </si>
  <si>
    <t>132201101</t>
  </si>
  <si>
    <t>Hloubení zapažených i nezapažených rýh šířky do 600 mm s urovnáním dna do předepsaného profilu a spádu v hornině tř. 3 do 100 m3</t>
  </si>
  <si>
    <t>CS ÚRS 2018 01</t>
  </si>
  <si>
    <t>-708099529</t>
  </si>
  <si>
    <t>13*0,6*1,2+2*1,2*1,5</t>
  </si>
  <si>
    <t>132201109</t>
  </si>
  <si>
    <t>Hloubení zapažených i nezapažených rýh šířky do 600 mm s urovnáním dna do předepsaného profilu a spádu v hornině tř. 3 Příplatek k cenám za lepivost horniny tř. 3</t>
  </si>
  <si>
    <t>1883610034</t>
  </si>
  <si>
    <t>12,96*0,3 'Přepočtené koeficientem množství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</si>
  <si>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</si>
  <si>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</si>
  <si>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739825515</t>
  </si>
  <si>
    <t>vytěžená zemina</t>
  </si>
  <si>
    <t>f0+f10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</si>
  <si>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</si>
  <si>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</si>
  <si>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722118597</t>
  </si>
  <si>
    <t>zemina ponechaná na zásyp</t>
  </si>
  <si>
    <t>zemina zpět na zásyp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</si>
  <si>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</si>
  <si>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</si>
  <si>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1988934150</t>
  </si>
  <si>
    <t>odvoz na skládku</t>
  </si>
  <si>
    <t>f7-f3</t>
  </si>
  <si>
    <t>167101102</t>
  </si>
  <si>
    <t>Nakládání, skládání a překládání neulehlého výkopku nebo sypaniny nakládání, množství přes 100 m3, z hornin tř. 1 až 4</t>
  </si>
  <si>
    <t>-408180047</t>
  </si>
  <si>
    <t>na skládku</t>
  </si>
  <si>
    <t>na zásyp</t>
  </si>
  <si>
    <t>171201201</t>
  </si>
  <si>
    <t>Uložení sypaniny na skládky</t>
  </si>
  <si>
    <t>1707303747</t>
  </si>
  <si>
    <t>171201211</t>
  </si>
  <si>
    <t>-926906324</t>
  </si>
  <si>
    <t>10,6*2 'Přepočtené koeficientem množství</t>
  </si>
  <si>
    <t>174101101</t>
  </si>
  <si>
    <t>Zásyp sypaninou z jakékoliv horniny s uložením výkopku ve vrstvách se zhutněním jam, šachet, rýh nebo kolem objektů v těchto vykopávkách</t>
  </si>
  <si>
    <t>2090818458</t>
  </si>
  <si>
    <t>f7-f1-f2-f9-3,7-f12-f13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</si>
  <si>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</si>
  <si>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</si>
  <si>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339106180</t>
  </si>
  <si>
    <t>13*0,6*0,4</t>
  </si>
  <si>
    <t>2*1,2*0,5</t>
  </si>
  <si>
    <t>58337303</t>
  </si>
  <si>
    <t>štěrkopísek frakce 0-8</t>
  </si>
  <si>
    <t>-896011263</t>
  </si>
  <si>
    <t>3,12*2 'Přepočtené koeficientem množství</t>
  </si>
  <si>
    <t>5834381R</t>
  </si>
  <si>
    <t>kamenivo drcené hrubé frakce 4/16</t>
  </si>
  <si>
    <t>-1277812514</t>
  </si>
  <si>
    <t>1,2*2 'Přepočtené koeficientem množství</t>
  </si>
  <si>
    <t>583373R2</t>
  </si>
  <si>
    <t>štěrkopísek frakce 8/32</t>
  </si>
  <si>
    <t>207823421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</si>
  <si>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</si>
  <si>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</si>
  <si>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320085808</t>
  </si>
  <si>
    <t>386411111</t>
  </si>
  <si>
    <t>Čistírny odpadních vod (ČOV) z polypropylenu PP domovní počet ekvivalentních obyvatel (EO) 1 - 4</t>
  </si>
  <si>
    <t>-966860586</t>
  </si>
  <si>
    <t>Vodorovné konstrukce</t>
  </si>
  <si>
    <t>451573111</t>
  </si>
  <si>
    <t>Lože pod potrubí, stoky a drobné objekty v otevřeném výkopu z písku a štěrkopísku do 63 mm</t>
  </si>
  <si>
    <t>-1439651547</t>
  </si>
  <si>
    <t>13*0,6*0,1</t>
  </si>
  <si>
    <t>452311161</t>
  </si>
  <si>
    <t>Podkladní a zajišťovací konstrukce z betonu prostého v otevřeném výkopu desky pod potrubí, stoky a drobné objekty z betonu tř. C 25/30</t>
  </si>
  <si>
    <t>1599313200</t>
  </si>
  <si>
    <t>2*2*0,15</t>
  </si>
  <si>
    <t>Trubní vedení</t>
  </si>
  <si>
    <t>871315211</t>
  </si>
  <si>
    <t>Kanalizační potrubí z tvrdého PVC v otevřeném výkopu ve sklonu do 20 %, hladkého plnostěnného jednovrstvého, tuhost třídy SN 4 DN 160</t>
  </si>
  <si>
    <t>-296352326</t>
  </si>
  <si>
    <t>919726122</t>
  </si>
  <si>
    <t>Geotextilie netkaná pro ochranu, separaci nebo filtraci měrná hmotnost přes 200 do 300 g/m2</t>
  </si>
  <si>
    <t>669937666</t>
  </si>
  <si>
    <t>998276101</t>
  </si>
  <si>
    <t>Přesun hmot pro trubní vedení hloubené z trub z plastických hmot nebo sklolaminátových pro vodovody nebo kanalizace v otevřeném výkopu dopravní vzdálenost do 15 m</t>
  </si>
  <si>
    <t>-499253170</t>
  </si>
  <si>
    <t>27,44</t>
  </si>
  <si>
    <t>1,62</t>
  </si>
  <si>
    <t>6,48</t>
  </si>
  <si>
    <t>25,74</t>
  </si>
  <si>
    <t>19,7</t>
  </si>
  <si>
    <t>45,44</t>
  </si>
  <si>
    <t>020 - ZTI</t>
  </si>
  <si>
    <t>0,9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</si>
  <si>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</si>
  <si>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</si>
  <si>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</si>
  <si>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</si>
  <si>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1732395788</t>
  </si>
  <si>
    <t>4*4,5</t>
  </si>
  <si>
    <t>-2089485084</t>
  </si>
  <si>
    <t>18*0,3 'Přepočtené koeficientem množství</t>
  </si>
  <si>
    <t>831805796</t>
  </si>
  <si>
    <t>27*0,6*1,2+8</t>
  </si>
  <si>
    <t>643735854</t>
  </si>
  <si>
    <t>27,44*0,3 'Přepočtené koeficientem množství</t>
  </si>
  <si>
    <t>-200595338</t>
  </si>
  <si>
    <t>695412829</t>
  </si>
  <si>
    <t>2124826492</t>
  </si>
  <si>
    <t>835117127</t>
  </si>
  <si>
    <t>-1675689250</t>
  </si>
  <si>
    <t>-1085364593</t>
  </si>
  <si>
    <t>19,7*2 'Přepočtené koeficientem množství</t>
  </si>
  <si>
    <t>670122224</t>
  </si>
  <si>
    <t>1409919859</t>
  </si>
  <si>
    <t>27*0,6*0,4</t>
  </si>
  <si>
    <t>1957651280</t>
  </si>
  <si>
    <t>6,48*2 'Přepočtené koeficientem množství</t>
  </si>
  <si>
    <t>2081209183</t>
  </si>
  <si>
    <t>3*2 'Přepočtené koeficientem množství</t>
  </si>
  <si>
    <t>-1476347659</t>
  </si>
  <si>
    <t>4*2 'Přepočtené koeficientem množství</t>
  </si>
  <si>
    <t>1943963184</t>
  </si>
  <si>
    <t>382411113</t>
  </si>
  <si>
    <t>Zemní nádrž z polyetylenu PE na dešťovou a splaškovou vodu univerzální samonosná pro běžné zatížení, objemu 3700 l</t>
  </si>
  <si>
    <t>-1098031558</t>
  </si>
  <si>
    <t>1861181841</t>
  </si>
  <si>
    <t>27*0,6*0,1</t>
  </si>
  <si>
    <t>-1596185014</t>
  </si>
  <si>
    <t>3*2*0,15</t>
  </si>
  <si>
    <t>-2121747667</t>
  </si>
  <si>
    <t>-479858362</t>
  </si>
  <si>
    <t>721</t>
  </si>
  <si>
    <t>Zdravotechnika - vnitřní kanalizace</t>
  </si>
  <si>
    <t>721171808</t>
  </si>
  <si>
    <t>Demontáž potrubí z novodurových trub odpadních nebo připojovacích přes 75 do D 114</t>
  </si>
  <si>
    <t>954231177</t>
  </si>
  <si>
    <t>721173315</t>
  </si>
  <si>
    <t>Potrubí z plastových trub PVC SN4 dešťové DN 110</t>
  </si>
  <si>
    <t>-1788567289</t>
  </si>
  <si>
    <t>721174025</t>
  </si>
  <si>
    <t>Potrubí z plastových trub polypropylenové odpadní (svislé) DN 110</t>
  </si>
  <si>
    <t>-1001918606</t>
  </si>
  <si>
    <t>721174026</t>
  </si>
  <si>
    <t>Potrubí z plastových trub polypropylenové odpadní (svislé) DN 125</t>
  </si>
  <si>
    <t>-844063405</t>
  </si>
  <si>
    <t>721174042</t>
  </si>
  <si>
    <t>Potrubí z plastových trub polypropylenové připojovací DN 40</t>
  </si>
  <si>
    <t>912733217</t>
  </si>
  <si>
    <t>721174043</t>
  </si>
  <si>
    <t>Potrubí z plastových trub polypropylenové připojovací DN 50</t>
  </si>
  <si>
    <t>491826077</t>
  </si>
  <si>
    <t>721174044</t>
  </si>
  <si>
    <t>Potrubí z plastových trub polypropylenové připojovací DN 75</t>
  </si>
  <si>
    <t>-333041749</t>
  </si>
  <si>
    <t>28615602</t>
  </si>
  <si>
    <t>čistící tvarovka odpadní PP DN 75 pro vysoké teploty</t>
  </si>
  <si>
    <t>-1474658685</t>
  </si>
  <si>
    <t>28615603</t>
  </si>
  <si>
    <t>čistící tvarovka odpadní PP DN 110 pro vysoké teploty</t>
  </si>
  <si>
    <t>1780956744</t>
  </si>
  <si>
    <t>28615604</t>
  </si>
  <si>
    <t>čistící tvarovka odpadní PP DN 125 pro vysoké teploty</t>
  </si>
  <si>
    <t>322341883</t>
  </si>
  <si>
    <t>721194105</t>
  </si>
  <si>
    <t>Vyměření přípojek na potrubí vyvedení a upevnění odpadních výpustek DN 40/50</t>
  </si>
  <si>
    <t>1899056275</t>
  </si>
  <si>
    <t>721194109</t>
  </si>
  <si>
    <t>Vyměření přípojek na potrubí vyvedení a upevnění odpadních výpustek DN 100</t>
  </si>
  <si>
    <t>-1210716111</t>
  </si>
  <si>
    <t>721226511</t>
  </si>
  <si>
    <t>Zápachové uzávěrky podomítkové (Pe) s krycí deskou pro pračku a myčku DN 40/50</t>
  </si>
  <si>
    <t>1378848683</t>
  </si>
  <si>
    <t>721226R03</t>
  </si>
  <si>
    <t>Kalich pro úkapy DN 32 se zápachovou uzávěrkou a přídavnou mechanickou uzávěrkou - kuličkou pro suchý stav</t>
  </si>
  <si>
    <t>-31699925</t>
  </si>
  <si>
    <t>721242115</t>
  </si>
  <si>
    <t>Lapače střešních splavenin polypropylenové (PP) s kulovým kloubem na odtoku DN 110</t>
  </si>
  <si>
    <t>-277420092</t>
  </si>
  <si>
    <t>721273153</t>
  </si>
  <si>
    <t>Ventilační hlavice z polypropylenu (PP) DN 110</t>
  </si>
  <si>
    <t>359160188</t>
  </si>
  <si>
    <t>721290111</t>
  </si>
  <si>
    <t>Zkouška těsnosti kanalizace v objektech vodou do DN 125</t>
  </si>
  <si>
    <t>786603018</t>
  </si>
  <si>
    <t>998721201</t>
  </si>
  <si>
    <t>Přesun hmot pro vnitřní kanalizace stanovený procentní sazbou (%) z ceny vodorovná dopravní vzdálenost do 50 m v objektech výšky do 6 m</t>
  </si>
  <si>
    <t>%</t>
  </si>
  <si>
    <t>2037406687</t>
  </si>
  <si>
    <t>722</t>
  </si>
  <si>
    <t>Zdravotechnika - vnitřní vodovod</t>
  </si>
  <si>
    <t>722170804</t>
  </si>
  <si>
    <t>Demontáž rozvodů vody z plastů přes 25 do Ø 50 mm</t>
  </si>
  <si>
    <t>-1463565225</t>
  </si>
  <si>
    <t>722174002</t>
  </si>
  <si>
    <t>Potrubí z plastových trubek z polypropylenu (PPR) svařovaných polyfuzně PN 16 (SDR 7,4) D 20 x 2,8</t>
  </si>
  <si>
    <t>-907962592</t>
  </si>
  <si>
    <t>722174003</t>
  </si>
  <si>
    <t>Potrubí z plastových trubek z polypropylenu (PPR) svařovaných polyfuzně PN 16 (SDR 7,4) D 25 x 3,5</t>
  </si>
  <si>
    <t>1492390283</t>
  </si>
  <si>
    <t>722174004</t>
  </si>
  <si>
    <t>Potrubí z plastových trubek z polypropylenu (PPR) svařovaných polyfuzně PN 16 (SDR 7,4) D 32 x 4,4</t>
  </si>
  <si>
    <t>-1625697407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</si>
  <si>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</si>
  <si>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</si>
  <si>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-191978198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</si>
  <si>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</si>
  <si>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</si>
  <si>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-1993080721</t>
  </si>
  <si>
    <t>722190401</t>
  </si>
  <si>
    <t>Zřízení přípojek na potrubí vyvedení a upevnění výpustek do DN 25</t>
  </si>
  <si>
    <t>-517046538</t>
  </si>
  <si>
    <t>722221135</t>
  </si>
  <si>
    <t>Armatury s jedním závitem ventily výtokové G 3/4, s připojením na hadici</t>
  </si>
  <si>
    <t>soubor</t>
  </si>
  <si>
    <t>-179995105</t>
  </si>
  <si>
    <t>722221R02</t>
  </si>
  <si>
    <t>Armatury s jedním závitem ventily výtokové G 3/4, s připojením na hadici, nezámrzné</t>
  </si>
  <si>
    <t>801146306</t>
  </si>
  <si>
    <t>722232044</t>
  </si>
  <si>
    <t>Armatury se dvěma závity kulové kohouty PN 42 do 185 °C přímé vnitřní závit G 3/4</t>
  </si>
  <si>
    <t>-1336662463</t>
  </si>
  <si>
    <t>722232046</t>
  </si>
  <si>
    <t>Armatury se dvěma závity kulové kohouty PN 42 do 185 °C přímé vnitřní závit G 5/4</t>
  </si>
  <si>
    <t>-759031928</t>
  </si>
  <si>
    <t>722232062</t>
  </si>
  <si>
    <t>Armatury se dvěma závity kulové kohouty PN 42 do 185 °C přímé vnitřní závit s vypouštěním G 3/4</t>
  </si>
  <si>
    <t>-570591232</t>
  </si>
  <si>
    <t>722232064</t>
  </si>
  <si>
    <t>Armatury se dvěma závity kulové kohouty PN 42 do 185 °C přímé vnitřní závit s vypouštěním G 5/4</t>
  </si>
  <si>
    <t>-1934981834</t>
  </si>
  <si>
    <t>722232R90</t>
  </si>
  <si>
    <t xml:space="preserve">Sada pro napojení vody na zásobník TV (nepřímotopný ohřívač teplé vody 160L, dodávka ÚT), včetně uzavíracích a bezpečnostních armatur _x000d_
</t>
  </si>
  <si>
    <t>-289958372</t>
  </si>
  <si>
    <t>722232R91</t>
  </si>
  <si>
    <t>Podzemní šachta se šroubením na připojení zahradní hadice DN15</t>
  </si>
  <si>
    <t>-1822324309</t>
  </si>
  <si>
    <t>734295012</t>
  </si>
  <si>
    <t>Směšovací armatury závitové trojcestné s ručním ovládáním DN 25</t>
  </si>
  <si>
    <t>-220100547</t>
  </si>
  <si>
    <t>722290226</t>
  </si>
  <si>
    <t>Zkoušky, proplach a desinfekce vodovodního potrubí zkoušky těsnosti vodovodního potrubí závitového do DN 50</t>
  </si>
  <si>
    <t>507711186</t>
  </si>
  <si>
    <t>722290234</t>
  </si>
  <si>
    <t>Zkoušky, proplach a desinfekce vodovodního potrubí proplach a desinfekce vodovodního potrubí do DN 80</t>
  </si>
  <si>
    <t>-479985672</t>
  </si>
  <si>
    <t>998722201</t>
  </si>
  <si>
    <t>Přesun hmot pro vnitřní vodovod stanovený procentní sazbou (%) z ceny vodorovná dopravní vzdálenost do 50 m v objektech výšky do 6 m</t>
  </si>
  <si>
    <t>1307618299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</si>
  <si>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</si>
  <si>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</si>
  <si>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</si>
  <si>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</si>
  <si>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619144193</t>
  </si>
  <si>
    <t>725211602</t>
  </si>
  <si>
    <t>Umyvadla keramická bílá bez výtokových armatur připevněná na stěnu šrouby bez sloupu nebo krytu na sifon 550 mm</t>
  </si>
  <si>
    <t>66958892</t>
  </si>
  <si>
    <t>725211703</t>
  </si>
  <si>
    <t>Umyvadla keramická bílá bez výtokových armatur připevněná na stěnu šrouby malá (umývátka) stěnová 450 mm</t>
  </si>
  <si>
    <t>-1928109563</t>
  </si>
  <si>
    <t>725222116</t>
  </si>
  <si>
    <t>Vany bez výtokových armatur akrylátové se zápachovou uzávěrkou klasické 1600x700 mm</t>
  </si>
  <si>
    <t>1261106975</t>
  </si>
  <si>
    <t>725241112</t>
  </si>
  <si>
    <t>Sprchové vaničky akrylátové čtvercové 900x900 mm</t>
  </si>
  <si>
    <t>-757333249</t>
  </si>
  <si>
    <t>725244103</t>
  </si>
  <si>
    <t>Sprchové dveře a zástěny dveře sprchové do niky rámové se skleněnou výplní tl. 5 mm otvíravé jednokřídlové, na vaničku šířky 900 mm</t>
  </si>
  <si>
    <t>1327470152</t>
  </si>
  <si>
    <t>725244203</t>
  </si>
  <si>
    <t>Sprchové dveře a zástěny zástěny sprchové ke stěně bezdveřové, pevná stěna sklo tl. 6 mm, na vaničku šířky 900 mm</t>
  </si>
  <si>
    <t>-234164295</t>
  </si>
  <si>
    <t>725311125</t>
  </si>
  <si>
    <t xml:space="preserve">Dřezy bez výtokových armatur jednoduché nerezové rohové a vestavné </t>
  </si>
  <si>
    <t>182386614</t>
  </si>
  <si>
    <t>725813111</t>
  </si>
  <si>
    <t>Ventily rohové bez připojovací trubičky nebo flexi hadičky G 1/2</t>
  </si>
  <si>
    <t>-1144831847</t>
  </si>
  <si>
    <t>725813112</t>
  </si>
  <si>
    <t>Ventily rohové bez připojovací trubičky nebo flexi hadičky pračkové, myčkové G 3/4</t>
  </si>
  <si>
    <t>2049939943</t>
  </si>
  <si>
    <t>725821326</t>
  </si>
  <si>
    <t>Baterie dřezové stojánkové pákové s otáčivým ústím a délkou ramínka 265 mm</t>
  </si>
  <si>
    <t>-2093578129</t>
  </si>
  <si>
    <t>725822612</t>
  </si>
  <si>
    <t>Baterie umyvadlové stojánkové pákové s výpustí</t>
  </si>
  <si>
    <t>551039683</t>
  </si>
  <si>
    <t>725831315</t>
  </si>
  <si>
    <t>Baterie vanové nástěnné pákové s automatickým přepínačem a sprchou</t>
  </si>
  <si>
    <t>243947715</t>
  </si>
  <si>
    <t>725841311</t>
  </si>
  <si>
    <t>Baterie sprchové nástěnné pákové</t>
  </si>
  <si>
    <t>-1101586164</t>
  </si>
  <si>
    <t>725861102</t>
  </si>
  <si>
    <t>Zápachové uzávěrky zařizovacích předmětů pro umyvadla DN 40</t>
  </si>
  <si>
    <t>1722967279</t>
  </si>
  <si>
    <t>725862113</t>
  </si>
  <si>
    <t>Zápachové uzávěrky zařizovacích předmětů pro dřezy s přípojkou pro pračku nebo myčku DN 40/50</t>
  </si>
  <si>
    <t>1815063917</t>
  </si>
  <si>
    <t>725864311</t>
  </si>
  <si>
    <t>Zápachové uzávěrky zařizovacích předmětů pro koupací vany s kulovým kloubem na odtoku DN 40/50</t>
  </si>
  <si>
    <t>-1218662747</t>
  </si>
  <si>
    <t>725865311</t>
  </si>
  <si>
    <t>Zápachové uzávěrky zařizovacích předmětů pro vany sprchových koutů s kulovým kloubem na odtoku DN 40/50</t>
  </si>
  <si>
    <t>926565510</t>
  </si>
  <si>
    <t>725980123</t>
  </si>
  <si>
    <t>Dvířka 30/30</t>
  </si>
  <si>
    <t>-753228151</t>
  </si>
  <si>
    <t>998725201</t>
  </si>
  <si>
    <t>Přesun hmot pro zařizovací předměty stanovený procentní sazbou (%) z ceny vodorovná dopravní vzdálenost do 50 m v objektech výšky do 6 m</t>
  </si>
  <si>
    <t>-1300353021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</si>
  <si>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</si>
  <si>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</si>
  <si>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</si>
  <si>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</si>
  <si>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1085539917</t>
  </si>
  <si>
    <t>998726211</t>
  </si>
  <si>
    <t>Přesun hmot pro instalační prefabrikáty stanovený procentní sazbou (%) z ceny vodorovná dopravní vzdálenost do 50 m v objektech výšky do 6 m</t>
  </si>
  <si>
    <t>-1366321061</t>
  </si>
  <si>
    <t>Hodinové zúčtovací sazby profesí PSV zednické výpomoci a pomocné práce PSV dělník zednických výpomocí, sekání drážek a prostupů, hrubé zapravení</t>
  </si>
  <si>
    <t>-1489201961</t>
  </si>
  <si>
    <t>030 - UT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</si>
  <si>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</si>
  <si>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</si>
  <si>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</si>
  <si>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</si>
  <si>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</si>
  <si>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</si>
  <si>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1857974389</t>
  </si>
  <si>
    <t>28377095</t>
  </si>
  <si>
    <t>izolace tepelná potrubí z pěnového polyetylenu 15 x 13 mm</t>
  </si>
  <si>
    <t>1784555867</t>
  </si>
  <si>
    <t>28377105</t>
  </si>
  <si>
    <t>izolace tepelná potrubí z pěnového polyetylenu 18 x 13 mm</t>
  </si>
  <si>
    <t>-906245276</t>
  </si>
  <si>
    <t>28377104</t>
  </si>
  <si>
    <t>izolace tepelná potrubí z pěnového polyetylenu 22 x 13 mm</t>
  </si>
  <si>
    <t>-468265358</t>
  </si>
  <si>
    <t>28377112</t>
  </si>
  <si>
    <t>izolace tepelná potrubí z pěnového polyetylenu 28 x 13 mm</t>
  </si>
  <si>
    <t>-388049794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</si>
  <si>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</si>
  <si>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</si>
  <si>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-1156184395</t>
  </si>
  <si>
    <t>63154013</t>
  </si>
  <si>
    <t>pouzdro izolační potrubní s jednostrannou Al fólií max. 250/100 °C 18/30 mm</t>
  </si>
  <si>
    <t>668635254</t>
  </si>
  <si>
    <t>63154530</t>
  </si>
  <si>
    <t>pouzdro izolační potrubní s jednostrannou Al fólií max. 250/100 °C 22/30 mm</t>
  </si>
  <si>
    <t>-83598900</t>
  </si>
  <si>
    <t>63154531</t>
  </si>
  <si>
    <t>pouzdro izolační potrubní s jednostrannou Al fólií max. 250/100 °C 28/30 mm</t>
  </si>
  <si>
    <t>-2011508533</t>
  </si>
  <si>
    <t>63154532</t>
  </si>
  <si>
    <t>pouzdro izolační potrubní s jednostrannou Al fólií max. 250/100 °C 35/30 mm</t>
  </si>
  <si>
    <t>236729196</t>
  </si>
  <si>
    <t>998713201</t>
  </si>
  <si>
    <t>Přesun hmot pro izolace tepelné stanovený procentní sazbou (%) z ceny vodorovná dopravní vzdálenost do 50 m v objektech výšky do 6 m</t>
  </si>
  <si>
    <t>1987515905</t>
  </si>
  <si>
    <t>732</t>
  </si>
  <si>
    <t>Ústřední vytápění - strojovny</t>
  </si>
  <si>
    <t>732521R01</t>
  </si>
  <si>
    <t>Krbová kamna, odkouření, revize komínu (případně nové vložkování některého ze stávajících průduchů)</t>
  </si>
  <si>
    <t>306202967</t>
  </si>
  <si>
    <t>732522R01</t>
  </si>
  <si>
    <t>Tepelné čerpadlo vzduch/voda venkovní jednotka NIBE F2040-8</t>
  </si>
  <si>
    <t>-125345409</t>
  </si>
  <si>
    <t>732522R02</t>
  </si>
  <si>
    <t>Tepelné čerpadlo vzduch/voda vnitřní jednotka se zásobníkem NIBE VVM320</t>
  </si>
  <si>
    <t>-1123523418</t>
  </si>
  <si>
    <t>998732201</t>
  </si>
  <si>
    <t>Přesun hmot pro strojovny stanovený procentní sazbou (%) z ceny vodorovná dopravní vzdálenost do 50 m v objektech výšky do 6 m</t>
  </si>
  <si>
    <t>-1766911595</t>
  </si>
  <si>
    <t>733</t>
  </si>
  <si>
    <t>Ústřední vytápění - rozvodné potrubí</t>
  </si>
  <si>
    <t>733223202</t>
  </si>
  <si>
    <t>Potrubí z trubek měděných tvrdých spojovaných tvrdým pájením Ø 15/1</t>
  </si>
  <si>
    <t>-1945442711</t>
  </si>
  <si>
    <t>733223203</t>
  </si>
  <si>
    <t>Potrubí z trubek měděných tvrdých spojovaných tvrdým pájením Ø 18/1</t>
  </si>
  <si>
    <t>107944274</t>
  </si>
  <si>
    <t>733223204</t>
  </si>
  <si>
    <t>Potrubí z trubek měděných tvrdých spojovaných tvrdým pájením Ø 22/1</t>
  </si>
  <si>
    <t>1360357787</t>
  </si>
  <si>
    <t>733223205</t>
  </si>
  <si>
    <t>Potrubí z trubek měděných tvrdých spojovaných tvrdým pájením Ø 28/1,5</t>
  </si>
  <si>
    <t>-246108219</t>
  </si>
  <si>
    <t>733223206</t>
  </si>
  <si>
    <t>Potrubí z trubek měděných tvrdých spojovaných tvrdým pájením Ø 35/1,5</t>
  </si>
  <si>
    <t>-1213905096</t>
  </si>
  <si>
    <t>733223R10</t>
  </si>
  <si>
    <t>Samoregulační topný kabel</t>
  </si>
  <si>
    <t>-728828331</t>
  </si>
  <si>
    <t>733291101</t>
  </si>
  <si>
    <t>Zkoušky těsnosti potrubí z trubek měděných Ø do 35/1,5</t>
  </si>
  <si>
    <t>169173227</t>
  </si>
  <si>
    <t>998733201</t>
  </si>
  <si>
    <t>Přesun hmot pro rozvody potrubí stanovený procentní sazbou z ceny vodorovná dopravní vzdálenost do 50 m v objektech výšky do 6 m</t>
  </si>
  <si>
    <t>1055528606</t>
  </si>
  <si>
    <t>734</t>
  </si>
  <si>
    <t>Ústřední vytápění - armatury</t>
  </si>
  <si>
    <t>734211120</t>
  </si>
  <si>
    <t>Ventily odvzdušňovací závitové automatické PN 14 do 120°C G 1/2</t>
  </si>
  <si>
    <t>-846858659</t>
  </si>
  <si>
    <t>734221682</t>
  </si>
  <si>
    <t>Ventily regulační závitové hlavice termostatické, pro ovládání ventilů PN 10 do 110°C kapalinové otopných těles VK</t>
  </si>
  <si>
    <t>-1298804595</t>
  </si>
  <si>
    <t>734261402</t>
  </si>
  <si>
    <t>Šroubení připojovací armatury radiátorů VK PN 10 do 110°C, regulační uzavíratelné rohové G 1/2 x 18</t>
  </si>
  <si>
    <t>-578187811</t>
  </si>
  <si>
    <t>734261R01</t>
  </si>
  <si>
    <t>Armatura připojovací pro středové spodní připojení koupelnových těles, včetně termostatické hlavice</t>
  </si>
  <si>
    <t>360050200</t>
  </si>
  <si>
    <t>734291123</t>
  </si>
  <si>
    <t>Ostatní armatury kohouty plnicí a vypouštěcí PN 10 do 90°C G 1/2</t>
  </si>
  <si>
    <t>1850888774</t>
  </si>
  <si>
    <t>734291245</t>
  </si>
  <si>
    <t>Ostatní armatury filtry závitové PN 16 do 130°C přímé s vnitřními závity G 1 1/4</t>
  </si>
  <si>
    <t>-1083675912</t>
  </si>
  <si>
    <t>734292715</t>
  </si>
  <si>
    <t>Ostatní armatury kulové kohouty PN 42 do 185°C přímé vnitřní závit G 1</t>
  </si>
  <si>
    <t>1965458546</t>
  </si>
  <si>
    <t>734292716</t>
  </si>
  <si>
    <t>Ostatní armatury kulové kohouty PN 42 do 185°C přímé vnitřní závit G 1 1/4</t>
  </si>
  <si>
    <t>-388054692</t>
  </si>
  <si>
    <t>734292R03</t>
  </si>
  <si>
    <t>Ostatní armatury kulové kohouty PN 42 do 185°C s filtrem v kouli vnitřní závit G 1 (filtrball)</t>
  </si>
  <si>
    <t>-389191448</t>
  </si>
  <si>
    <t>998734201</t>
  </si>
  <si>
    <t>Přesun hmot pro armatury stanovený procentní sazbou (%) z ceny vodorovná dopravní vzdálenost do 50 m v objektech výšky do 6 m</t>
  </si>
  <si>
    <t>1856738483</t>
  </si>
  <si>
    <t>735</t>
  </si>
  <si>
    <t>Ústřední vytápění - otopná tělesa</t>
  </si>
  <si>
    <t>735152271</t>
  </si>
  <si>
    <t>Otopná tělesa panelová VK jednodesková PN 1,0 MPa, T do 110°C s jednou přídavnou přestupní plochou výšky tělesa 600 mm stavební délky / výkonu 400 mm / 401 W</t>
  </si>
  <si>
    <t>-415199458</t>
  </si>
  <si>
    <t>735152276</t>
  </si>
  <si>
    <t>Otopná tělesa panelová VK jednodesková PN 1,0 MPa, T do 110°C s jednou přídavnou přestupní plochou výšky tělesa 600 mm stavební délky / výkonu 900 mm / 902 W</t>
  </si>
  <si>
    <t>-903646342</t>
  </si>
  <si>
    <t>735152277</t>
  </si>
  <si>
    <t>Otopná tělesa panelová VK jednodesková PN 1,0 MPa, T do 110°C s jednou přídavnou přestupní plochou výšky tělesa 600 mm stavební délky / výkonu 1000 mm / 1002 W</t>
  </si>
  <si>
    <t>1560553043</t>
  </si>
  <si>
    <t>735152457</t>
  </si>
  <si>
    <t>Otopná tělesa panelová VK dvoudesková PN 1,0 MPa, T do 110°C s jednou přídavnou přestupní plochou výšky tělesa 500 mm stavební délky / výkonu 1000 mm / 1117 W</t>
  </si>
  <si>
    <t>-2076631821</t>
  </si>
  <si>
    <t>735152674</t>
  </si>
  <si>
    <t>Otopná tělesa panelová VK třídesková PN 1,0 MPa, T do 110°C se třemi přídavnými přestupními plochami výšky tělesa 600 mm stavební délky / výkonu 700 mm / 1684 W</t>
  </si>
  <si>
    <t>405429415</t>
  </si>
  <si>
    <t>735152675</t>
  </si>
  <si>
    <t>Otopná tělesa panelová VK třídesková PN 1,0 MPa, T do 110°C se třemi přídavnými přestupními plochami výšky tělesa 600 mm stavební délky / výkonu 800 mm / 1925 W</t>
  </si>
  <si>
    <t>-193260497</t>
  </si>
  <si>
    <t>735152677</t>
  </si>
  <si>
    <t>Otopná tělesa panelová VK třídesková PN 1,0 MPa, T do 110°C se třemi přídavnými přestupními plochami výšky tělesa 600 mm stavební délky / výkonu 1000 mm / 2406 W</t>
  </si>
  <si>
    <t>1664161625</t>
  </si>
  <si>
    <t>735164R01</t>
  </si>
  <si>
    <t>Otopná tělesa trubková se spodním středovým připojením na stěnu výšky tělesa 900 mm, délky 450 mm</t>
  </si>
  <si>
    <t>-1733786221</t>
  </si>
  <si>
    <t>735164R02</t>
  </si>
  <si>
    <t>Otopná tělesa trubková se spodním středovým připojením na stěnu výšky tělesa 1820 mm, délky 750 mm</t>
  </si>
  <si>
    <t>1168580395</t>
  </si>
  <si>
    <t>735164R03</t>
  </si>
  <si>
    <t>Otopná tělesa trubková se spodním středovým připojením na stěnu výšky tělesa 1500 mm, délky 450 mm</t>
  </si>
  <si>
    <t>-1946910893</t>
  </si>
  <si>
    <t>735164R10</t>
  </si>
  <si>
    <t>Elektrické topné těleso 700 W</t>
  </si>
  <si>
    <t>-1317040841</t>
  </si>
  <si>
    <t>998735201</t>
  </si>
  <si>
    <t>Přesun hmot pro otopná tělesa stanovený procentní sazbou (%) z ceny vodorovná dopravní vzdálenost do 50 m v objektech výšky do 6 m</t>
  </si>
  <si>
    <t>1462709036</t>
  </si>
  <si>
    <t>924455335</t>
  </si>
  <si>
    <t>043114R03</t>
  </si>
  <si>
    <t>Zkoušky topné, zaregulování, uvedení do provozu, zaškolení obsluhy, vypuštění, napuštění soustavy</t>
  </si>
  <si>
    <t>-46216236</t>
  </si>
  <si>
    <t>040 - VZT</t>
  </si>
  <si>
    <t xml:space="preserve">    751 - Vzduchotechnika</t>
  </si>
  <si>
    <t>751</t>
  </si>
  <si>
    <t>Vzduchotechnika</t>
  </si>
  <si>
    <t>751510R01</t>
  </si>
  <si>
    <t>Ventilátor do podhledu, vč. zpětné klapky</t>
  </si>
  <si>
    <t>360965639</t>
  </si>
  <si>
    <t>751510R02</t>
  </si>
  <si>
    <t>Protidešťová přetlaková žaluzie</t>
  </si>
  <si>
    <t>-860480429</t>
  </si>
  <si>
    <t>751510R03</t>
  </si>
  <si>
    <t>Digestoř</t>
  </si>
  <si>
    <t>-358907617</t>
  </si>
  <si>
    <t>751510041</t>
  </si>
  <si>
    <t>Vzduchotechnické potrubí z pozinkovaného plechu kruhové, trouba spirálně vinutá bez příruby, průměru do 100 mm</t>
  </si>
  <si>
    <t>458255111</t>
  </si>
  <si>
    <t>998751201</t>
  </si>
  <si>
    <t>Přesun hmot pro vzduchotechniku stanovený procentní sazbou (%) z ceny vodorovná dopravní vzdálenost do 50 m v objektech výšky do 12 m</t>
  </si>
  <si>
    <t>1625676804</t>
  </si>
  <si>
    <t>-33085987</t>
  </si>
  <si>
    <t>043134R01</t>
  </si>
  <si>
    <t>Zkoušky zatěžovací, komplexní a provozní; zaregulování, uvedení do provozu, zaškolení osluhy, měření hlučnosti, potřebné protokoly</t>
  </si>
  <si>
    <t>220847638</t>
  </si>
  <si>
    <t>050 - EI</t>
  </si>
  <si>
    <t>EI - ELEKTROINSTALACE</t>
  </si>
  <si>
    <t xml:space="preserve">    R - ROZVODNICE</t>
  </si>
  <si>
    <t xml:space="preserve">    V - VYPÍNAČE ,  ZÁSUVKY ,  SVÍTIDLA</t>
  </si>
  <si>
    <t xml:space="preserve">    KR - KRABICE</t>
  </si>
  <si>
    <t xml:space="preserve">    K - KABELY ,  VODIČE</t>
  </si>
  <si>
    <t xml:space="preserve">    U - UZEMNĚNÍ</t>
  </si>
  <si>
    <t>ELEKTROINSTALACE</t>
  </si>
  <si>
    <t>R</t>
  </si>
  <si>
    <t>ROZVODNICE</t>
  </si>
  <si>
    <t>R01</t>
  </si>
  <si>
    <t>elektroměrový rozvaděč pro dvousazbový elektroměr a HDO - pro distribuční oblast ČEZ Distribuce a osazení do pilíře, s hlavním jističem 3x 32 A</t>
  </si>
  <si>
    <t>ks</t>
  </si>
  <si>
    <t>R02</t>
  </si>
  <si>
    <t>rozvodnice zapuštěná pod omítku, 3 řady po 24 modulech, krytí min. IP 30 (HR)</t>
  </si>
  <si>
    <t>R03</t>
  </si>
  <si>
    <t>rozvodnice přisazená na omítku, 2 řady po 14 modulech, krytí min. IP 30 (RP)</t>
  </si>
  <si>
    <t>R04</t>
  </si>
  <si>
    <t>koordinovaný svodič bleskových proudů, SPD typ 1 pro LPL II, 1 pólový</t>
  </si>
  <si>
    <t>R05</t>
  </si>
  <si>
    <t>svodič přepětí, SPD typ 2 pro LPL II, 3 pólový</t>
  </si>
  <si>
    <t>R06</t>
  </si>
  <si>
    <t>vypínač 32 A, 3 pólový</t>
  </si>
  <si>
    <t>R07</t>
  </si>
  <si>
    <t>jistič 32 A, 3 pólový, char. B (hlavní jistič před elektroměrem)</t>
  </si>
  <si>
    <t>R08</t>
  </si>
  <si>
    <t>jistič 20 A, 3 pólový, char. B</t>
  </si>
  <si>
    <t>R09</t>
  </si>
  <si>
    <t>jistič 16 A, 3 pólový, char. B</t>
  </si>
  <si>
    <t>R10</t>
  </si>
  <si>
    <t>jistič 10 A, 3 pólový, char. B</t>
  </si>
  <si>
    <t>R11</t>
  </si>
  <si>
    <t>jistič 16 A, 1 pólový, char. C</t>
  </si>
  <si>
    <t>R12</t>
  </si>
  <si>
    <t>jistič 16 A, 1 pólový, char. B</t>
  </si>
  <si>
    <t>R13</t>
  </si>
  <si>
    <t>jistič 10 A, 1 pólový, char. B</t>
  </si>
  <si>
    <t>R14</t>
  </si>
  <si>
    <t>jistič 2 A, 1 pólový, char. B (jistič HDO)</t>
  </si>
  <si>
    <t>R15</t>
  </si>
  <si>
    <t>proudový chránič 25 A, 4 pólový, vybavovací proud 30 mA</t>
  </si>
  <si>
    <t>R16</t>
  </si>
  <si>
    <t>proudový chránič s nadproudovou ochranou 16 A, 1+N pólový, char. B, vybavovací proud 30 mA</t>
  </si>
  <si>
    <t>R17</t>
  </si>
  <si>
    <t>proudový chránič s nadproudovou ochranou 10 A, 1+N pólový, char. B, vybavovací proud 30 mA</t>
  </si>
  <si>
    <t>R18</t>
  </si>
  <si>
    <t>spínač motoru, 3 pólový, (velikost dle typu čerpadla)</t>
  </si>
  <si>
    <t>V</t>
  </si>
  <si>
    <t xml:space="preserve">VYPÍNAČE ,  ZÁSUVKY ,  SVÍTIDLA</t>
  </si>
  <si>
    <t>V01</t>
  </si>
  <si>
    <t>jednopólový vypínač (zapojení 1)</t>
  </si>
  <si>
    <t>V02</t>
  </si>
  <si>
    <t>jednopólový vypínač se zvýšeným krytím (zapojení 1)</t>
  </si>
  <si>
    <t>V03</t>
  </si>
  <si>
    <t>sériový vypínač (zapojení 5)</t>
  </si>
  <si>
    <t>V04</t>
  </si>
  <si>
    <t>střídavý přepínač (zapojení 6)</t>
  </si>
  <si>
    <t>V05</t>
  </si>
  <si>
    <t>střídavý přepínač se zvýšeným krytím (zapojení 6)</t>
  </si>
  <si>
    <t>V06</t>
  </si>
  <si>
    <t>křížový přepínač (zapojení 7)</t>
  </si>
  <si>
    <t>V07</t>
  </si>
  <si>
    <t>jednofázová zásuvka</t>
  </si>
  <si>
    <t>V08</t>
  </si>
  <si>
    <t>jednofázová zásuvka se zvýšeným krytím</t>
  </si>
  <si>
    <t>V09</t>
  </si>
  <si>
    <t>jednofázová dvojzásuvka</t>
  </si>
  <si>
    <t>V10</t>
  </si>
  <si>
    <t>datová zásuvka</t>
  </si>
  <si>
    <t>V11</t>
  </si>
  <si>
    <t>televizní zásuvka</t>
  </si>
  <si>
    <t>V12</t>
  </si>
  <si>
    <t>anténa WIFI</t>
  </si>
  <si>
    <t>V13</t>
  </si>
  <si>
    <t>autonomní hlásič kouře</t>
  </si>
  <si>
    <t>V14</t>
  </si>
  <si>
    <t>ventilátor s doběhem 5 min., krytí min. IP 43</t>
  </si>
  <si>
    <t>V15</t>
  </si>
  <si>
    <t>svítidlo stropní</t>
  </si>
  <si>
    <t>V16</t>
  </si>
  <si>
    <t>svítidlo nástěnné</t>
  </si>
  <si>
    <t>V17</t>
  </si>
  <si>
    <t>svítidlo nástěnné s vlastním vypínačem</t>
  </si>
  <si>
    <t>KR</t>
  </si>
  <si>
    <t>KRABICE</t>
  </si>
  <si>
    <t>KR01</t>
  </si>
  <si>
    <t>krabice KU 68</t>
  </si>
  <si>
    <t>KR02</t>
  </si>
  <si>
    <t>krabice KU 67/1</t>
  </si>
  <si>
    <t>KR03</t>
  </si>
  <si>
    <t>krabice KU 67/2</t>
  </si>
  <si>
    <t>KR04</t>
  </si>
  <si>
    <t>krabice KT 250 s víčkem</t>
  </si>
  <si>
    <t>KR05</t>
  </si>
  <si>
    <t>přípojková skříňka elektronický vedení MIS</t>
  </si>
  <si>
    <t>KR06</t>
  </si>
  <si>
    <t>víčko na krabici KU 68</t>
  </si>
  <si>
    <t>KR07</t>
  </si>
  <si>
    <t>drobný spojovací materiál - svorkovnice, WAGO svorky, ad.</t>
  </si>
  <si>
    <t xml:space="preserve">KABELY ,  VODIČE</t>
  </si>
  <si>
    <t>K01</t>
  </si>
  <si>
    <t>kabel CYKY-J 4x10 mm2</t>
  </si>
  <si>
    <t>K02</t>
  </si>
  <si>
    <t>kabel CYKY-J 5x2,5 mm2</t>
  </si>
  <si>
    <t>K03</t>
  </si>
  <si>
    <t>kabel CYKY-J 3x2,5 mm2</t>
  </si>
  <si>
    <t>K04</t>
  </si>
  <si>
    <t>kabel CYKY-J 3x1,5 mm2</t>
  </si>
  <si>
    <t>K05</t>
  </si>
  <si>
    <t>kabel CYKY-O 3x1,5 mm2</t>
  </si>
  <si>
    <t>K06</t>
  </si>
  <si>
    <t>kabel sdělovacího rozvodu venkovního TCEKPFLE 3x4x0,6</t>
  </si>
  <si>
    <t>K07</t>
  </si>
  <si>
    <t>kabel PC rozvodu UTP HDPE OUTDOOR 4x2x0,5</t>
  </si>
  <si>
    <t>K08</t>
  </si>
  <si>
    <t>kabel PC rozvodu UTP 5e 4x2x0,5</t>
  </si>
  <si>
    <t>K09</t>
  </si>
  <si>
    <t>kabel TV rozvodu koax KH 19</t>
  </si>
  <si>
    <t>K10</t>
  </si>
  <si>
    <t>kabel rozvodu vytápění JYTY 4x1</t>
  </si>
  <si>
    <t>K11</t>
  </si>
  <si>
    <t>kabel CYA 16 mm2, zelenožlutý</t>
  </si>
  <si>
    <t>K12</t>
  </si>
  <si>
    <t>vodič CY 10 mm2, zelenožlutý</t>
  </si>
  <si>
    <t>K13</t>
  </si>
  <si>
    <t>vodič CY 4 mm2, zelenožlutý</t>
  </si>
  <si>
    <t>K14</t>
  </si>
  <si>
    <t>trubka ohebná PVC 16 mm</t>
  </si>
  <si>
    <t>U</t>
  </si>
  <si>
    <t>UZEMNĚNÍ</t>
  </si>
  <si>
    <t>U01</t>
  </si>
  <si>
    <t>svorkovnice hlavního pospojování</t>
  </si>
  <si>
    <t>U02</t>
  </si>
  <si>
    <t>zemnící pásek FeZn 30x4 mm</t>
  </si>
  <si>
    <t>U03</t>
  </si>
  <si>
    <t>zemnící deska</t>
  </si>
  <si>
    <t>U04</t>
  </si>
  <si>
    <t>zemnící tyč, délka 2,0 m</t>
  </si>
  <si>
    <t>SEZNAM FIGUR</t>
  </si>
  <si>
    <t>Výměra</t>
  </si>
  <si>
    <t xml:space="preserve"> 500/ 010</t>
  </si>
  <si>
    <t>Použití figury:</t>
  </si>
  <si>
    <t>Hloubení rýh š do 600 mm v hornině tř. 3 objemu do 100 m3</t>
  </si>
  <si>
    <t>Příplatek za lepivost k hloubení rýh š do 600 mm v hornině tř. 3</t>
  </si>
  <si>
    <t>Svislé přemístění výkopku z horniny tř. 1 až 4 hl výkopu do 2,5 m</t>
  </si>
  <si>
    <t>Lože pod potrubí otevřený výkop ze štěrkopísku</t>
  </si>
  <si>
    <t>Zásyp jam, šachet rýh nebo kolem objektů sypaninou se zhutněním</t>
  </si>
  <si>
    <t>Hloubení jam nezapažených v hornině tř. 3 objemu do 100 m3</t>
  </si>
  <si>
    <t>Příplatek za lepivost u hloubení jam nezapažených v hornině tř. 3</t>
  </si>
  <si>
    <t>Obsypání potrubí strojně sypaninou bez prohození, uloženou do 3 m</t>
  </si>
  <si>
    <t>Vodorovné přemístění do 500 m výkopku/sypaniny z horniny tř. 1 až 4</t>
  </si>
  <si>
    <t>Vodorovné přemístění do 10000 m výkopku/sypaniny z horniny tř. 1 až 4</t>
  </si>
  <si>
    <t>Nakládání výkopku z hornin tř. 1 až 4 přes 100 m3</t>
  </si>
  <si>
    <t>Poplatek za uložení stavebního odpadu - zeminy a kameniva na skládce</t>
  </si>
  <si>
    <t>Podkladní desky z betonu prostého tř. C 25/30 otevřený výkop</t>
  </si>
  <si>
    <t xml:space="preserve"> 500/ 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</si>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</sst>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19039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objektu č.p. 55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parc. st. 160 a parc. č. 65/9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ČZU v Praze, ŠLP v Kostelci n. Černýmim lesy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arch. Tomáš Kužel, Ve Smrčinách 322, Jevany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NASTA GROUP s.r.o., Za Sokolovnou 92, Zdiby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ROUND(AG55+AG56+AG57+AG62+AG63,2)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ROUND(AS55+AS56+AS57+AS62+AS63,2)</f>
        <v>0</v>
      </c>
      <c r="AT54" s="108">
        <f>ROUND(SUM(AV54:AW54),2)</f>
        <v>0</v>
      </c>
      <c r="AU54" s="109">
        <f>ROUND(AU55+AU56+AU57+AU62+AU63,5)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ROUND(AZ55+AZ56+AZ57+AZ62+AZ63,2)</f>
        <v>0</v>
      </c>
      <c r="BA54" s="108">
        <f>ROUND(BA55+BA56+BA57+BA62+BA63,2)</f>
        <v>0</v>
      </c>
      <c r="BB54" s="108">
        <f>ROUND(BB55+BB56+BB57+BB62+BB63,2)</f>
        <v>0</v>
      </c>
      <c r="BC54" s="108">
        <f>ROUND(BC55+BC56+BC57+BC62+BC63,2)</f>
        <v>0</v>
      </c>
      <c r="BD54" s="110">
        <f>ROUND(BD55+BD56+BD57+BD62+BD63,2)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'100 -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'100 - VRN'!P84</f>
        <v>0</v>
      </c>
      <c r="AV55" s="122">
        <f>'100 - VRN'!J33</f>
        <v>0</v>
      </c>
      <c r="AW55" s="122">
        <f>'100 - VRN'!J34</f>
        <v>0</v>
      </c>
      <c r="AX55" s="122">
        <f>'100 - VRN'!J35</f>
        <v>0</v>
      </c>
      <c r="AY55" s="122">
        <f>'100 - VRN'!J36</f>
        <v>0</v>
      </c>
      <c r="AZ55" s="122">
        <f>'100 - VRN'!F33</f>
        <v>0</v>
      </c>
      <c r="BA55" s="122">
        <f>'100 - VRN'!F34</f>
        <v>0</v>
      </c>
      <c r="BB55" s="122">
        <f>'100 - VRN'!F35</f>
        <v>0</v>
      </c>
      <c r="BC55" s="122">
        <f>'100 - VRN'!F36</f>
        <v>0</v>
      </c>
      <c r="BD55" s="124">
        <f>'100 - VRN'!F37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79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'200 - Bourání'!J30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87</v>
      </c>
      <c r="AR56" s="120"/>
      <c r="AS56" s="121">
        <v>0</v>
      </c>
      <c r="AT56" s="122">
        <f>ROUND(SUM(AV56:AW56),2)</f>
        <v>0</v>
      </c>
      <c r="AU56" s="123">
        <f>'200 - Bourání'!P94</f>
        <v>0</v>
      </c>
      <c r="AV56" s="122">
        <f>'200 - Bourání'!J33</f>
        <v>0</v>
      </c>
      <c r="AW56" s="122">
        <f>'200 - Bourání'!J34</f>
        <v>0</v>
      </c>
      <c r="AX56" s="122">
        <f>'200 - Bourání'!J35</f>
        <v>0</v>
      </c>
      <c r="AY56" s="122">
        <f>'200 - Bourání'!J36</f>
        <v>0</v>
      </c>
      <c r="AZ56" s="122">
        <f>'200 - Bourání'!F33</f>
        <v>0</v>
      </c>
      <c r="BA56" s="122">
        <f>'200 - Bourání'!F34</f>
        <v>0</v>
      </c>
      <c r="BB56" s="122">
        <f>'200 - Bourání'!F35</f>
        <v>0</v>
      </c>
      <c r="BC56" s="122">
        <f>'200 - Bourání'!F36</f>
        <v>0</v>
      </c>
      <c r="BD56" s="124">
        <f>'200 - Bourání'!F37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7"/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26">
        <f>ROUND(SUM(AG58:AG61),2)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f>ROUND(SUM(AS58:AS61),2)</f>
        <v>0</v>
      </c>
      <c r="AT57" s="122">
        <f>ROUND(SUM(AV57:AW57),2)</f>
        <v>0</v>
      </c>
      <c r="AU57" s="123">
        <f>ROUND(SUM(AU58:AU61),5)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ROUND(SUM(AZ58:AZ61),2)</f>
        <v>0</v>
      </c>
      <c r="BA57" s="122">
        <f>ROUND(SUM(BA58:BA61),2)</f>
        <v>0</v>
      </c>
      <c r="BB57" s="122">
        <f>ROUND(SUM(BB58:BB61),2)</f>
        <v>0</v>
      </c>
      <c r="BC57" s="122">
        <f>ROUND(SUM(BC58:BC61),2)</f>
        <v>0</v>
      </c>
      <c r="BD57" s="124">
        <f>ROUND(SUM(BD58:BD61),2)</f>
        <v>0</v>
      </c>
      <c r="BE57" s="7"/>
      <c r="BS57" s="125" t="s">
        <v>74</v>
      </c>
      <c r="BT57" s="125" t="s">
        <v>83</v>
      </c>
      <c r="BU57" s="125" t="s">
        <v>76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83</v>
      </c>
    </row>
    <row r="58" s="4" customFormat="1" ht="16.5" customHeight="1">
      <c r="A58" s="113" t="s">
        <v>79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'010 - 1.PP'!J32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94</v>
      </c>
      <c r="AR58" s="67"/>
      <c r="AS58" s="131">
        <v>0</v>
      </c>
      <c r="AT58" s="132">
        <f>ROUND(SUM(AV58:AW58),2)</f>
        <v>0</v>
      </c>
      <c r="AU58" s="133">
        <f>'010 - 1.PP'!P97</f>
        <v>0</v>
      </c>
      <c r="AV58" s="132">
        <f>'010 - 1.PP'!J35</f>
        <v>0</v>
      </c>
      <c r="AW58" s="132">
        <f>'010 - 1.PP'!J36</f>
        <v>0</v>
      </c>
      <c r="AX58" s="132">
        <f>'010 - 1.PP'!J37</f>
        <v>0</v>
      </c>
      <c r="AY58" s="132">
        <f>'010 - 1.PP'!J38</f>
        <v>0</v>
      </c>
      <c r="AZ58" s="132">
        <f>'010 - 1.PP'!F35</f>
        <v>0</v>
      </c>
      <c r="BA58" s="132">
        <f>'010 - 1.PP'!F36</f>
        <v>0</v>
      </c>
      <c r="BB58" s="132">
        <f>'010 - 1.PP'!F37</f>
        <v>0</v>
      </c>
      <c r="BC58" s="132">
        <f>'010 - 1.PP'!F38</f>
        <v>0</v>
      </c>
      <c r="BD58" s="134">
        <f>'010 - 1.PP'!F39</f>
        <v>0</v>
      </c>
      <c r="BE58" s="4"/>
      <c r="BT58" s="135" t="s">
        <v>95</v>
      </c>
      <c r="BV58" s="135" t="s">
        <v>77</v>
      </c>
      <c r="BW58" s="135" t="s">
        <v>96</v>
      </c>
      <c r="BX58" s="135" t="s">
        <v>91</v>
      </c>
      <c r="CL58" s="135" t="s">
        <v>19</v>
      </c>
    </row>
    <row r="59" s="4" customFormat="1" ht="16.5" customHeight="1">
      <c r="A59" s="113" t="s">
        <v>79</v>
      </c>
      <c r="B59" s="65"/>
      <c r="C59" s="127"/>
      <c r="D59" s="127"/>
      <c r="E59" s="128" t="s">
        <v>97</v>
      </c>
      <c r="F59" s="128"/>
      <c r="G59" s="128"/>
      <c r="H59" s="128"/>
      <c r="I59" s="128"/>
      <c r="J59" s="127"/>
      <c r="K59" s="128" t="s">
        <v>98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'020 - 1.NP'!J32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94</v>
      </c>
      <c r="AR59" s="67"/>
      <c r="AS59" s="131">
        <v>0</v>
      </c>
      <c r="AT59" s="132">
        <f>ROUND(SUM(AV59:AW59),2)</f>
        <v>0</v>
      </c>
      <c r="AU59" s="133">
        <f>'020 - 1.NP'!P108</f>
        <v>0</v>
      </c>
      <c r="AV59" s="132">
        <f>'020 - 1.NP'!J35</f>
        <v>0</v>
      </c>
      <c r="AW59" s="132">
        <f>'020 - 1.NP'!J36</f>
        <v>0</v>
      </c>
      <c r="AX59" s="132">
        <f>'020 - 1.NP'!J37</f>
        <v>0</v>
      </c>
      <c r="AY59" s="132">
        <f>'020 - 1.NP'!J38</f>
        <v>0</v>
      </c>
      <c r="AZ59" s="132">
        <f>'020 - 1.NP'!F35</f>
        <v>0</v>
      </c>
      <c r="BA59" s="132">
        <f>'020 - 1.NP'!F36</f>
        <v>0</v>
      </c>
      <c r="BB59" s="132">
        <f>'020 - 1.NP'!F37</f>
        <v>0</v>
      </c>
      <c r="BC59" s="132">
        <f>'020 - 1.NP'!F38</f>
        <v>0</v>
      </c>
      <c r="BD59" s="134">
        <f>'020 - 1.NP'!F39</f>
        <v>0</v>
      </c>
      <c r="BE59" s="4"/>
      <c r="BT59" s="135" t="s">
        <v>95</v>
      </c>
      <c r="BV59" s="135" t="s">
        <v>77</v>
      </c>
      <c r="BW59" s="135" t="s">
        <v>99</v>
      </c>
      <c r="BX59" s="135" t="s">
        <v>91</v>
      </c>
      <c r="CL59" s="135" t="s">
        <v>19</v>
      </c>
    </row>
    <row r="60" s="4" customFormat="1" ht="16.5" customHeight="1">
      <c r="A60" s="113" t="s">
        <v>79</v>
      </c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101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'030 - 2.NP'!J32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94</v>
      </c>
      <c r="AR60" s="67"/>
      <c r="AS60" s="131">
        <v>0</v>
      </c>
      <c r="AT60" s="132">
        <f>ROUND(SUM(AV60:AW60),2)</f>
        <v>0</v>
      </c>
      <c r="AU60" s="133">
        <f>'030 - 2.NP'!P108</f>
        <v>0</v>
      </c>
      <c r="AV60" s="132">
        <f>'030 - 2.NP'!J35</f>
        <v>0</v>
      </c>
      <c r="AW60" s="132">
        <f>'030 - 2.NP'!J36</f>
        <v>0</v>
      </c>
      <c r="AX60" s="132">
        <f>'030 - 2.NP'!J37</f>
        <v>0</v>
      </c>
      <c r="AY60" s="132">
        <f>'030 - 2.NP'!J38</f>
        <v>0</v>
      </c>
      <c r="AZ60" s="132">
        <f>'030 - 2.NP'!F35</f>
        <v>0</v>
      </c>
      <c r="BA60" s="132">
        <f>'030 - 2.NP'!F36</f>
        <v>0</v>
      </c>
      <c r="BB60" s="132">
        <f>'030 - 2.NP'!F37</f>
        <v>0</v>
      </c>
      <c r="BC60" s="132">
        <f>'030 - 2.NP'!F38</f>
        <v>0</v>
      </c>
      <c r="BD60" s="134">
        <f>'030 - 2.NP'!F39</f>
        <v>0</v>
      </c>
      <c r="BE60" s="4"/>
      <c r="BT60" s="135" t="s">
        <v>95</v>
      </c>
      <c r="BV60" s="135" t="s">
        <v>77</v>
      </c>
      <c r="BW60" s="135" t="s">
        <v>102</v>
      </c>
      <c r="BX60" s="135" t="s">
        <v>91</v>
      </c>
      <c r="CL60" s="135" t="s">
        <v>19</v>
      </c>
    </row>
    <row r="61" s="4" customFormat="1" ht="16.5" customHeight="1">
      <c r="A61" s="113" t="s">
        <v>79</v>
      </c>
      <c r="B61" s="65"/>
      <c r="C61" s="127"/>
      <c r="D61" s="127"/>
      <c r="E61" s="128" t="s">
        <v>103</v>
      </c>
      <c r="F61" s="128"/>
      <c r="G61" s="128"/>
      <c r="H61" s="128"/>
      <c r="I61" s="128"/>
      <c r="J61" s="127"/>
      <c r="K61" s="128" t="s">
        <v>104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'040 - Fasáda'!J32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94</v>
      </c>
      <c r="AR61" s="67"/>
      <c r="AS61" s="131">
        <v>0</v>
      </c>
      <c r="AT61" s="132">
        <f>ROUND(SUM(AV61:AW61),2)</f>
        <v>0</v>
      </c>
      <c r="AU61" s="133">
        <f>'040 - Fasáda'!P96</f>
        <v>0</v>
      </c>
      <c r="AV61" s="132">
        <f>'040 - Fasáda'!J35</f>
        <v>0</v>
      </c>
      <c r="AW61" s="132">
        <f>'040 - Fasáda'!J36</f>
        <v>0</v>
      </c>
      <c r="AX61" s="132">
        <f>'040 - Fasáda'!J37</f>
        <v>0</v>
      </c>
      <c r="AY61" s="132">
        <f>'040 - Fasáda'!J38</f>
        <v>0</v>
      </c>
      <c r="AZ61" s="132">
        <f>'040 - Fasáda'!F35</f>
        <v>0</v>
      </c>
      <c r="BA61" s="132">
        <f>'040 - Fasáda'!F36</f>
        <v>0</v>
      </c>
      <c r="BB61" s="132">
        <f>'040 - Fasáda'!F37</f>
        <v>0</v>
      </c>
      <c r="BC61" s="132">
        <f>'040 - Fasáda'!F38</f>
        <v>0</v>
      </c>
      <c r="BD61" s="134">
        <f>'040 - Fasáda'!F39</f>
        <v>0</v>
      </c>
      <c r="BE61" s="4"/>
      <c r="BT61" s="135" t="s">
        <v>95</v>
      </c>
      <c r="BV61" s="135" t="s">
        <v>77</v>
      </c>
      <c r="BW61" s="135" t="s">
        <v>105</v>
      </c>
      <c r="BX61" s="135" t="s">
        <v>91</v>
      </c>
      <c r="CL61" s="135" t="s">
        <v>19</v>
      </c>
    </row>
    <row r="62" s="7" customFormat="1" ht="16.5" customHeight="1">
      <c r="A62" s="113" t="s">
        <v>79</v>
      </c>
      <c r="B62" s="114"/>
      <c r="C62" s="115"/>
      <c r="D62" s="116" t="s">
        <v>106</v>
      </c>
      <c r="E62" s="116"/>
      <c r="F62" s="116"/>
      <c r="G62" s="116"/>
      <c r="H62" s="116"/>
      <c r="I62" s="117"/>
      <c r="J62" s="116" t="s">
        <v>107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'400 - Konstrukční část'!J30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87</v>
      </c>
      <c r="AR62" s="120"/>
      <c r="AS62" s="121">
        <v>0</v>
      </c>
      <c r="AT62" s="122">
        <f>ROUND(SUM(AV62:AW62),2)</f>
        <v>0</v>
      </c>
      <c r="AU62" s="123">
        <f>'400 - Konstrukční část'!P90</f>
        <v>0</v>
      </c>
      <c r="AV62" s="122">
        <f>'400 - Konstrukční část'!J33</f>
        <v>0</v>
      </c>
      <c r="AW62" s="122">
        <f>'400 - Konstrukční část'!J34</f>
        <v>0</v>
      </c>
      <c r="AX62" s="122">
        <f>'400 - Konstrukční část'!J35</f>
        <v>0</v>
      </c>
      <c r="AY62" s="122">
        <f>'400 - Konstrukční část'!J36</f>
        <v>0</v>
      </c>
      <c r="AZ62" s="122">
        <f>'400 - Konstrukční část'!F33</f>
        <v>0</v>
      </c>
      <c r="BA62" s="122">
        <f>'400 - Konstrukční část'!F34</f>
        <v>0</v>
      </c>
      <c r="BB62" s="122">
        <f>'400 - Konstrukční část'!F35</f>
        <v>0</v>
      </c>
      <c r="BC62" s="122">
        <f>'400 - Konstrukční část'!F36</f>
        <v>0</v>
      </c>
      <c r="BD62" s="124">
        <f>'400 - Konstrukční část'!F37</f>
        <v>0</v>
      </c>
      <c r="BE62" s="7"/>
      <c r="BT62" s="125" t="s">
        <v>83</v>
      </c>
      <c r="BV62" s="125" t="s">
        <v>77</v>
      </c>
      <c r="BW62" s="125" t="s">
        <v>108</v>
      </c>
      <c r="BX62" s="125" t="s">
        <v>5</v>
      </c>
      <c r="CL62" s="125" t="s">
        <v>19</v>
      </c>
      <c r="CM62" s="125" t="s">
        <v>83</v>
      </c>
    </row>
    <row r="63" s="7" customFormat="1" ht="16.5" customHeight="1">
      <c r="A63" s="7"/>
      <c r="B63" s="114"/>
      <c r="C63" s="115"/>
      <c r="D63" s="116" t="s">
        <v>109</v>
      </c>
      <c r="E63" s="116"/>
      <c r="F63" s="116"/>
      <c r="G63" s="116"/>
      <c r="H63" s="116"/>
      <c r="I63" s="117"/>
      <c r="J63" s="116" t="s">
        <v>110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26">
        <f>ROUND(SUM(AG64:AG68),2)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f>ROUND(SUM(AS64:AS68),2)</f>
        <v>0</v>
      </c>
      <c r="AT63" s="122">
        <f>ROUND(SUM(AV63:AW63),2)</f>
        <v>0</v>
      </c>
      <c r="AU63" s="123">
        <f>ROUND(SUM(AU64:AU68),5)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ROUND(SUM(AZ64:AZ68),2)</f>
        <v>0</v>
      </c>
      <c r="BA63" s="122">
        <f>ROUND(SUM(BA64:BA68),2)</f>
        <v>0</v>
      </c>
      <c r="BB63" s="122">
        <f>ROUND(SUM(BB64:BB68),2)</f>
        <v>0</v>
      </c>
      <c r="BC63" s="122">
        <f>ROUND(SUM(BC64:BC68),2)</f>
        <v>0</v>
      </c>
      <c r="BD63" s="124">
        <f>ROUND(SUM(BD64:BD68),2)</f>
        <v>0</v>
      </c>
      <c r="BE63" s="7"/>
      <c r="BS63" s="125" t="s">
        <v>74</v>
      </c>
      <c r="BT63" s="125" t="s">
        <v>83</v>
      </c>
      <c r="BU63" s="125" t="s">
        <v>76</v>
      </c>
      <c r="BV63" s="125" t="s">
        <v>77</v>
      </c>
      <c r="BW63" s="125" t="s">
        <v>111</v>
      </c>
      <c r="BX63" s="125" t="s">
        <v>5</v>
      </c>
      <c r="CL63" s="125" t="s">
        <v>19</v>
      </c>
      <c r="CM63" s="125" t="s">
        <v>83</v>
      </c>
    </row>
    <row r="64" s="4" customFormat="1" ht="16.5" customHeight="1">
      <c r="A64" s="113" t="s">
        <v>79</v>
      </c>
      <c r="B64" s="65"/>
      <c r="C64" s="127"/>
      <c r="D64" s="127"/>
      <c r="E64" s="128" t="s">
        <v>92</v>
      </c>
      <c r="F64" s="128"/>
      <c r="G64" s="128"/>
      <c r="H64" s="128"/>
      <c r="I64" s="128"/>
      <c r="J64" s="127"/>
      <c r="K64" s="128" t="s">
        <v>112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'010 - Kanalizační přípojk...'!J32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94</v>
      </c>
      <c r="AR64" s="67"/>
      <c r="AS64" s="131">
        <v>0</v>
      </c>
      <c r="AT64" s="132">
        <f>ROUND(SUM(AV64:AW64),2)</f>
        <v>0</v>
      </c>
      <c r="AU64" s="133">
        <f>'010 - Kanalizační přípojk...'!P93</f>
        <v>0</v>
      </c>
      <c r="AV64" s="132">
        <f>'010 - Kanalizační přípojk...'!J35</f>
        <v>0</v>
      </c>
      <c r="AW64" s="132">
        <f>'010 - Kanalizační přípojk...'!J36</f>
        <v>0</v>
      </c>
      <c r="AX64" s="132">
        <f>'010 - Kanalizační přípojk...'!J37</f>
        <v>0</v>
      </c>
      <c r="AY64" s="132">
        <f>'010 - Kanalizační přípojk...'!J38</f>
        <v>0</v>
      </c>
      <c r="AZ64" s="132">
        <f>'010 - Kanalizační přípojk...'!F35</f>
        <v>0</v>
      </c>
      <c r="BA64" s="132">
        <f>'010 - Kanalizační přípojk...'!F36</f>
        <v>0</v>
      </c>
      <c r="BB64" s="132">
        <f>'010 - Kanalizační přípojk...'!F37</f>
        <v>0</v>
      </c>
      <c r="BC64" s="132">
        <f>'010 - Kanalizační přípojk...'!F38</f>
        <v>0</v>
      </c>
      <c r="BD64" s="134">
        <f>'010 - Kanalizační přípojk...'!F39</f>
        <v>0</v>
      </c>
      <c r="BE64" s="4"/>
      <c r="BT64" s="135" t="s">
        <v>95</v>
      </c>
      <c r="BV64" s="135" t="s">
        <v>77</v>
      </c>
      <c r="BW64" s="135" t="s">
        <v>113</v>
      </c>
      <c r="BX64" s="135" t="s">
        <v>111</v>
      </c>
      <c r="CL64" s="135" t="s">
        <v>19</v>
      </c>
    </row>
    <row r="65" s="4" customFormat="1" ht="16.5" customHeight="1">
      <c r="A65" s="113" t="s">
        <v>79</v>
      </c>
      <c r="B65" s="65"/>
      <c r="C65" s="127"/>
      <c r="D65" s="127"/>
      <c r="E65" s="128" t="s">
        <v>97</v>
      </c>
      <c r="F65" s="128"/>
      <c r="G65" s="128"/>
      <c r="H65" s="128"/>
      <c r="I65" s="128"/>
      <c r="J65" s="127"/>
      <c r="K65" s="128" t="s">
        <v>114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'020 - ZTI'!J32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94</v>
      </c>
      <c r="AR65" s="67"/>
      <c r="AS65" s="131">
        <v>0</v>
      </c>
      <c r="AT65" s="132">
        <f>ROUND(SUM(AV65:AW65),2)</f>
        <v>0</v>
      </c>
      <c r="AU65" s="133">
        <f>'020 - ZTI'!P98</f>
        <v>0</v>
      </c>
      <c r="AV65" s="132">
        <f>'020 - ZTI'!J35</f>
        <v>0</v>
      </c>
      <c r="AW65" s="132">
        <f>'020 - ZTI'!J36</f>
        <v>0</v>
      </c>
      <c r="AX65" s="132">
        <f>'020 - ZTI'!J37</f>
        <v>0</v>
      </c>
      <c r="AY65" s="132">
        <f>'020 - ZTI'!J38</f>
        <v>0</v>
      </c>
      <c r="AZ65" s="132">
        <f>'020 - ZTI'!F35</f>
        <v>0</v>
      </c>
      <c r="BA65" s="132">
        <f>'020 - ZTI'!F36</f>
        <v>0</v>
      </c>
      <c r="BB65" s="132">
        <f>'020 - ZTI'!F37</f>
        <v>0</v>
      </c>
      <c r="BC65" s="132">
        <f>'020 - ZTI'!F38</f>
        <v>0</v>
      </c>
      <c r="BD65" s="134">
        <f>'020 - ZTI'!F39</f>
        <v>0</v>
      </c>
      <c r="BE65" s="4"/>
      <c r="BT65" s="135" t="s">
        <v>95</v>
      </c>
      <c r="BV65" s="135" t="s">
        <v>77</v>
      </c>
      <c r="BW65" s="135" t="s">
        <v>115</v>
      </c>
      <c r="BX65" s="135" t="s">
        <v>111</v>
      </c>
      <c r="CL65" s="135" t="s">
        <v>19</v>
      </c>
    </row>
    <row r="66" s="4" customFormat="1" ht="16.5" customHeight="1">
      <c r="A66" s="113" t="s">
        <v>79</v>
      </c>
      <c r="B66" s="65"/>
      <c r="C66" s="127"/>
      <c r="D66" s="127"/>
      <c r="E66" s="128" t="s">
        <v>100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'030 - UT'!J32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94</v>
      </c>
      <c r="AR66" s="67"/>
      <c r="AS66" s="131">
        <v>0</v>
      </c>
      <c r="AT66" s="132">
        <f>ROUND(SUM(AV66:AW66),2)</f>
        <v>0</v>
      </c>
      <c r="AU66" s="133">
        <f>'030 - UT'!P94</f>
        <v>0</v>
      </c>
      <c r="AV66" s="132">
        <f>'030 - UT'!J35</f>
        <v>0</v>
      </c>
      <c r="AW66" s="132">
        <f>'030 - UT'!J36</f>
        <v>0</v>
      </c>
      <c r="AX66" s="132">
        <f>'030 - UT'!J37</f>
        <v>0</v>
      </c>
      <c r="AY66" s="132">
        <f>'030 - UT'!J38</f>
        <v>0</v>
      </c>
      <c r="AZ66" s="132">
        <f>'030 - UT'!F35</f>
        <v>0</v>
      </c>
      <c r="BA66" s="132">
        <f>'030 - UT'!F36</f>
        <v>0</v>
      </c>
      <c r="BB66" s="132">
        <f>'030 - UT'!F37</f>
        <v>0</v>
      </c>
      <c r="BC66" s="132">
        <f>'030 - UT'!F38</f>
        <v>0</v>
      </c>
      <c r="BD66" s="134">
        <f>'030 - UT'!F39</f>
        <v>0</v>
      </c>
      <c r="BE66" s="4"/>
      <c r="BT66" s="135" t="s">
        <v>95</v>
      </c>
      <c r="BV66" s="135" t="s">
        <v>77</v>
      </c>
      <c r="BW66" s="135" t="s">
        <v>117</v>
      </c>
      <c r="BX66" s="135" t="s">
        <v>111</v>
      </c>
      <c r="CL66" s="135" t="s">
        <v>19</v>
      </c>
    </row>
    <row r="67" s="4" customFormat="1" ht="16.5" customHeight="1">
      <c r="A67" s="113" t="s">
        <v>79</v>
      </c>
      <c r="B67" s="65"/>
      <c r="C67" s="127"/>
      <c r="D67" s="127"/>
      <c r="E67" s="128" t="s">
        <v>103</v>
      </c>
      <c r="F67" s="128"/>
      <c r="G67" s="128"/>
      <c r="H67" s="128"/>
      <c r="I67" s="128"/>
      <c r="J67" s="127"/>
      <c r="K67" s="128" t="s">
        <v>118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'040 - VZT'!J32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94</v>
      </c>
      <c r="AR67" s="67"/>
      <c r="AS67" s="131">
        <v>0</v>
      </c>
      <c r="AT67" s="132">
        <f>ROUND(SUM(AV67:AW67),2)</f>
        <v>0</v>
      </c>
      <c r="AU67" s="133">
        <f>'040 - VZT'!P90</f>
        <v>0</v>
      </c>
      <c r="AV67" s="132">
        <f>'040 - VZT'!J35</f>
        <v>0</v>
      </c>
      <c r="AW67" s="132">
        <f>'040 - VZT'!J36</f>
        <v>0</v>
      </c>
      <c r="AX67" s="132">
        <f>'040 - VZT'!J37</f>
        <v>0</v>
      </c>
      <c r="AY67" s="132">
        <f>'040 - VZT'!J38</f>
        <v>0</v>
      </c>
      <c r="AZ67" s="132">
        <f>'040 - VZT'!F35</f>
        <v>0</v>
      </c>
      <c r="BA67" s="132">
        <f>'040 - VZT'!F36</f>
        <v>0</v>
      </c>
      <c r="BB67" s="132">
        <f>'040 - VZT'!F37</f>
        <v>0</v>
      </c>
      <c r="BC67" s="132">
        <f>'040 - VZT'!F38</f>
        <v>0</v>
      </c>
      <c r="BD67" s="134">
        <f>'040 - VZT'!F39</f>
        <v>0</v>
      </c>
      <c r="BE67" s="4"/>
      <c r="BT67" s="135" t="s">
        <v>95</v>
      </c>
      <c r="BV67" s="135" t="s">
        <v>77</v>
      </c>
      <c r="BW67" s="135" t="s">
        <v>119</v>
      </c>
      <c r="BX67" s="135" t="s">
        <v>111</v>
      </c>
      <c r="CL67" s="135" t="s">
        <v>19</v>
      </c>
    </row>
    <row r="68" s="4" customFormat="1" ht="16.5" customHeight="1">
      <c r="A68" s="113" t="s">
        <v>79</v>
      </c>
      <c r="B68" s="65"/>
      <c r="C68" s="127"/>
      <c r="D68" s="127"/>
      <c r="E68" s="128" t="s">
        <v>120</v>
      </c>
      <c r="F68" s="128"/>
      <c r="G68" s="128"/>
      <c r="H68" s="128"/>
      <c r="I68" s="128"/>
      <c r="J68" s="127"/>
      <c r="K68" s="128" t="s">
        <v>121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'050 - EI'!J32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94</v>
      </c>
      <c r="AR68" s="67"/>
      <c r="AS68" s="136">
        <v>0</v>
      </c>
      <c r="AT68" s="137">
        <f>ROUND(SUM(AV68:AW68),2)</f>
        <v>0</v>
      </c>
      <c r="AU68" s="138">
        <f>'050 - EI'!P91</f>
        <v>0</v>
      </c>
      <c r="AV68" s="137">
        <f>'050 - EI'!J35</f>
        <v>0</v>
      </c>
      <c r="AW68" s="137">
        <f>'050 - EI'!J36</f>
        <v>0</v>
      </c>
      <c r="AX68" s="137">
        <f>'050 - EI'!J37</f>
        <v>0</v>
      </c>
      <c r="AY68" s="137">
        <f>'050 - EI'!J38</f>
        <v>0</v>
      </c>
      <c r="AZ68" s="137">
        <f>'050 - EI'!F35</f>
        <v>0</v>
      </c>
      <c r="BA68" s="137">
        <f>'050 - EI'!F36</f>
        <v>0</v>
      </c>
      <c r="BB68" s="137">
        <f>'050 - EI'!F37</f>
        <v>0</v>
      </c>
      <c r="BC68" s="137">
        <f>'050 - EI'!F38</f>
        <v>0</v>
      </c>
      <c r="BD68" s="139">
        <f>'050 - EI'!F39</f>
        <v>0</v>
      </c>
      <c r="BE68" s="4"/>
      <c r="BT68" s="135" t="s">
        <v>95</v>
      </c>
      <c r="BV68" s="135" t="s">
        <v>77</v>
      </c>
      <c r="BW68" s="135" t="s">
        <v>122</v>
      </c>
      <c r="BX68" s="135" t="s">
        <v>111</v>
      </c>
      <c r="CL68" s="135" t="s">
        <v>19</v>
      </c>
    </row>
    <row r="69" s="2" customFormat="1" ht="30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</sheetData>
  <sheetProtection sheet="1" formatColumns="0" formatRows="0" objects="1" scenarios="1" spinCount="100000" saltValue="PK6xqE3aJAIj4e/K9+dWdrz/Nf5fa2WSbCUBGojZ50lHwjwkASrfnVB6/4v/LaCXKfFWTsy3DGmffAEPQ/P8vw==" hashValue="ly6Hc+3W6MIoZ1tkTfXYXHLF/R3sAloFL0sr4i8oqFVr9/9licmr4jbTo0g2cJq4V3gy+wds/4tAS+08NRd6Qw==" algorithmName="SHA-512" password="CC35"/>
  <mergeCells count="94">
    <mergeCell ref="C52:G52"/>
    <mergeCell ref="D63:H63"/>
    <mergeCell ref="D62:H62"/>
    <mergeCell ref="D56:H56"/>
    <mergeCell ref="D57:H57"/>
    <mergeCell ref="D55:H55"/>
    <mergeCell ref="E60:I60"/>
    <mergeCell ref="E64:I64"/>
    <mergeCell ref="E61:I61"/>
    <mergeCell ref="E58:I58"/>
    <mergeCell ref="E59:I59"/>
    <mergeCell ref="I52:AF52"/>
    <mergeCell ref="J56:AF56"/>
    <mergeCell ref="J57:AF57"/>
    <mergeCell ref="J62:AF62"/>
    <mergeCell ref="J63:AF63"/>
    <mergeCell ref="J55:AF55"/>
    <mergeCell ref="K59:AF59"/>
    <mergeCell ref="K60:AF60"/>
    <mergeCell ref="K61:AF61"/>
    <mergeCell ref="K58:AF58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  <mergeCell ref="AM47:AN47"/>
    <mergeCell ref="AM50:AP50"/>
    <mergeCell ref="AM49:AP49"/>
    <mergeCell ref="AN52:AP52"/>
    <mergeCell ref="AN62:AP62"/>
    <mergeCell ref="AN61:AP61"/>
    <mergeCell ref="AN56:AP56"/>
    <mergeCell ref="AN63:AP63"/>
    <mergeCell ref="AN59:AP59"/>
    <mergeCell ref="AN60:AP60"/>
    <mergeCell ref="AN64:AP64"/>
    <mergeCell ref="AN57:AP57"/>
    <mergeCell ref="AN55:AP55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100 - VRN'!C2" display="/"/>
    <hyperlink ref="A56" location="'200 - Bourání'!C2" display="/"/>
    <hyperlink ref="A58" location="'010 - 1.PP'!C2" display="/"/>
    <hyperlink ref="A59" location="'020 - 1.NP'!C2" display="/"/>
    <hyperlink ref="A60" location="'030 - 2.NP'!C2" display="/"/>
    <hyperlink ref="A61" location="'040 - Fasáda'!C2" display="/"/>
    <hyperlink ref="A62" location="'400 - Konstrukční část'!C2" display="/"/>
    <hyperlink ref="A64" location="'010 - Kanalizační přípojk...'!C2" display="/"/>
    <hyperlink ref="A65" location="'020 - ZTI'!C2" display="/"/>
    <hyperlink ref="A66" location="'030 - UT'!C2" display="/"/>
    <hyperlink ref="A67" location="'040 - VZT'!C2" display="/"/>
    <hyperlink ref="A68" location="'050 - EI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2" customFormat="1" ht="12" customHeight="1">
      <c r="A8" s="40"/>
      <c r="B8" s="46"/>
      <c r="C8" s="40"/>
      <c r="D8" s="146" t="s">
        <v>124</v>
      </c>
      <c r="E8" s="40"/>
      <c r="F8" s="40"/>
      <c r="G8" s="40"/>
      <c r="H8" s="40"/>
      <c r="I8" s="148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125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51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51" t="s">
        <v>23</v>
      </c>
      <c r="J12" s="152" t="str">
        <f>'Rekapitulace stavby'!AN8</f>
        <v>24. 2. 2020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48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51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51" t="s">
        <v>29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48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30</v>
      </c>
      <c r="E17" s="40"/>
      <c r="F17" s="40"/>
      <c r="G17" s="40"/>
      <c r="H17" s="40"/>
      <c r="I17" s="151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51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48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32</v>
      </c>
      <c r="E20" s="40"/>
      <c r="F20" s="40"/>
      <c r="G20" s="40"/>
      <c r="H20" s="40"/>
      <c r="I20" s="151" t="s">
        <v>26</v>
      </c>
      <c r="J20" s="135" t="s">
        <v>33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51" t="s">
        <v>29</v>
      </c>
      <c r="J21" s="135" t="s">
        <v>19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48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36</v>
      </c>
      <c r="E23" s="40"/>
      <c r="F23" s="40"/>
      <c r="G23" s="40"/>
      <c r="H23" s="40"/>
      <c r="I23" s="151" t="s">
        <v>26</v>
      </c>
      <c r="J23" s="135" t="s">
        <v>37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51" t="s">
        <v>29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48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39</v>
      </c>
      <c r="E26" s="40"/>
      <c r="F26" s="40"/>
      <c r="G26" s="40"/>
      <c r="H26" s="40"/>
      <c r="I26" s="148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3"/>
      <c r="B27" s="154"/>
      <c r="C27" s="153"/>
      <c r="D27" s="153"/>
      <c r="E27" s="155" t="s">
        <v>19</v>
      </c>
      <c r="F27" s="155"/>
      <c r="G27" s="155"/>
      <c r="H27" s="155"/>
      <c r="I27" s="156"/>
      <c r="J27" s="153"/>
      <c r="K27" s="153"/>
      <c r="L27" s="157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8"/>
      <c r="E29" s="158"/>
      <c r="F29" s="158"/>
      <c r="G29" s="158"/>
      <c r="H29" s="158"/>
      <c r="I29" s="159"/>
      <c r="J29" s="158"/>
      <c r="K29" s="158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0" t="s">
        <v>41</v>
      </c>
      <c r="E30" s="40"/>
      <c r="F30" s="40"/>
      <c r="G30" s="40"/>
      <c r="H30" s="40"/>
      <c r="I30" s="148"/>
      <c r="J30" s="161">
        <f>ROUND(J84,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2" t="s">
        <v>43</v>
      </c>
      <c r="G32" s="40"/>
      <c r="H32" s="40"/>
      <c r="I32" s="163" t="s">
        <v>42</v>
      </c>
      <c r="J32" s="162" t="s">
        <v>44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45</v>
      </c>
      <c r="E33" s="146" t="s">
        <v>46</v>
      </c>
      <c r="F33" s="165">
        <f>ROUND((SUM(BE84:BE93)),  2)</f>
        <v>0</v>
      </c>
      <c r="G33" s="40"/>
      <c r="H33" s="40"/>
      <c r="I33" s="166">
        <v>0.20999999999999999</v>
      </c>
      <c r="J33" s="165">
        <f>ROUND(((SUM(BE84:BE93))*I33),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47</v>
      </c>
      <c r="F34" s="165">
        <f>ROUND((SUM(BF84:BF93)),  2)</f>
        <v>0</v>
      </c>
      <c r="G34" s="40"/>
      <c r="H34" s="40"/>
      <c r="I34" s="166">
        <v>0.14999999999999999</v>
      </c>
      <c r="J34" s="165">
        <f>ROUND(((SUM(BF84:BF93))*I34),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48</v>
      </c>
      <c r="F35" s="165">
        <f>ROUND((SUM(BG84:BG93)),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49</v>
      </c>
      <c r="F36" s="165">
        <f>ROUND((SUM(BH84:BH93)),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50</v>
      </c>
      <c r="F37" s="165">
        <f>ROUND((SUM(BI84:BI93)),  2)</f>
        <v>0</v>
      </c>
      <c r="G37" s="40"/>
      <c r="H37" s="40"/>
      <c r="I37" s="166">
        <v>0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48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51</v>
      </c>
      <c r="E39" s="169"/>
      <c r="F39" s="169"/>
      <c r="G39" s="170" t="s">
        <v>52</v>
      </c>
      <c r="H39" s="171" t="s">
        <v>53</v>
      </c>
      <c r="I39" s="172"/>
      <c r="J39" s="173">
        <f>SUM(J30:J37)</f>
        <v>0</v>
      </c>
      <c r="K39" s="174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5"/>
      <c r="C40" s="176"/>
      <c r="D40" s="176"/>
      <c r="E40" s="176"/>
      <c r="F40" s="176"/>
      <c r="G40" s="176"/>
      <c r="H40" s="176"/>
      <c r="I40" s="177"/>
      <c r="J40" s="176"/>
      <c r="K40" s="176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8"/>
      <c r="C44" s="179"/>
      <c r="D44" s="179"/>
      <c r="E44" s="179"/>
      <c r="F44" s="179"/>
      <c r="G44" s="179"/>
      <c r="H44" s="179"/>
      <c r="I44" s="180"/>
      <c r="J44" s="179"/>
      <c r="K44" s="179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126</v>
      </c>
      <c r="D45" s="42"/>
      <c r="E45" s="42"/>
      <c r="F45" s="42"/>
      <c r="G45" s="42"/>
      <c r="H45" s="42"/>
      <c r="I45" s="148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48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81" t="str">
        <f>E7</f>
        <v>Rekonstrukce objektu č.p. 55</v>
      </c>
      <c r="F48" s="34"/>
      <c r="G48" s="34"/>
      <c r="H48" s="34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124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100 - VRN</v>
      </c>
      <c r="F50" s="42"/>
      <c r="G50" s="42"/>
      <c r="H50" s="42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48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st. 160 a parc. č. 65/9</v>
      </c>
      <c r="G52" s="42"/>
      <c r="H52" s="42"/>
      <c r="I52" s="151" t="s">
        <v>23</v>
      </c>
      <c r="J52" s="74" t="str">
        <f>IF(J12="","",J12)</f>
        <v>24. 2. 2020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ČZU v Praze, ŠLP v Kostelci n. Černýmim lesy</v>
      </c>
      <c r="G54" s="42"/>
      <c r="H54" s="42"/>
      <c r="I54" s="151" t="s">
        <v>32</v>
      </c>
      <c r="J54" s="38" t="str">
        <f>E21</f>
        <v>ing. arch. Tomáš Kužel, Ve Smrčinách 322, Jevany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4.4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151" t="s">
        <v>36</v>
      </c>
      <c r="J55" s="38" t="str">
        <f>E24</f>
        <v>NASTA GROUP s.r.o., Za Sokolovnou 92, Zdiby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48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82" t="s">
        <v>127</v>
      </c>
      <c r="D57" s="183"/>
      <c r="E57" s="183"/>
      <c r="F57" s="183"/>
      <c r="G57" s="183"/>
      <c r="H57" s="183"/>
      <c r="I57" s="184"/>
      <c r="J57" s="185" t="s">
        <v>128</v>
      </c>
      <c r="K57" s="183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48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86" t="s">
        <v>73</v>
      </c>
      <c r="D59" s="42"/>
      <c r="E59" s="42"/>
      <c r="F59" s="42"/>
      <c r="G59" s="42"/>
      <c r="H59" s="42"/>
      <c r="I59" s="148"/>
      <c r="J59" s="104">
        <f>J84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129</v>
      </c>
    </row>
    <row r="60" s="9" customFormat="1" ht="24.96" customHeight="1">
      <c r="A60" s="9"/>
      <c r="B60" s="187"/>
      <c r="C60" s="188"/>
      <c r="D60" s="189" t="s">
        <v>130</v>
      </c>
      <c r="E60" s="190"/>
      <c r="F60" s="190"/>
      <c r="G60" s="190"/>
      <c r="H60" s="190"/>
      <c r="I60" s="191"/>
      <c r="J60" s="192">
        <f>J85</f>
        <v>0</v>
      </c>
      <c r="K60" s="188"/>
      <c r="L60" s="19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4"/>
      <c r="C61" s="127"/>
      <c r="D61" s="195" t="s">
        <v>131</v>
      </c>
      <c r="E61" s="196"/>
      <c r="F61" s="196"/>
      <c r="G61" s="196"/>
      <c r="H61" s="196"/>
      <c r="I61" s="197"/>
      <c r="J61" s="198">
        <f>J86</f>
        <v>0</v>
      </c>
      <c r="K61" s="127"/>
      <c r="L61" s="19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4"/>
      <c r="C62" s="127"/>
      <c r="D62" s="195" t="s">
        <v>132</v>
      </c>
      <c r="E62" s="196"/>
      <c r="F62" s="196"/>
      <c r="G62" s="196"/>
      <c r="H62" s="196"/>
      <c r="I62" s="197"/>
      <c r="J62" s="198">
        <f>J88</f>
        <v>0</v>
      </c>
      <c r="K62" s="127"/>
      <c r="L62" s="19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4"/>
      <c r="C63" s="127"/>
      <c r="D63" s="195" t="s">
        <v>133</v>
      </c>
      <c r="E63" s="196"/>
      <c r="F63" s="196"/>
      <c r="G63" s="196"/>
      <c r="H63" s="196"/>
      <c r="I63" s="197"/>
      <c r="J63" s="198">
        <f>J90</f>
        <v>0</v>
      </c>
      <c r="K63" s="127"/>
      <c r="L63" s="19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4"/>
      <c r="C64" s="127"/>
      <c r="D64" s="195" t="s">
        <v>134</v>
      </c>
      <c r="E64" s="196"/>
      <c r="F64" s="196"/>
      <c r="G64" s="196"/>
      <c r="H64" s="196"/>
      <c r="I64" s="197"/>
      <c r="J64" s="198">
        <f>J92</f>
        <v>0</v>
      </c>
      <c r="K64" s="127"/>
      <c r="L64" s="19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8"/>
      <c r="J65" s="42"/>
      <c r="K65" s="42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7"/>
      <c r="J66" s="62"/>
      <c r="K66" s="6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80"/>
      <c r="J70" s="64"/>
      <c r="K70" s="64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1" t="str">
        <f>E7</f>
        <v>Rekonstrukce objektu č.p. 55</v>
      </c>
      <c r="F74" s="34"/>
      <c r="G74" s="34"/>
      <c r="H74" s="34"/>
      <c r="I74" s="148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124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100 - VRN</v>
      </c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parc. st. 160 a parc. č. 65/9</v>
      </c>
      <c r="G78" s="42"/>
      <c r="H78" s="42"/>
      <c r="I78" s="151" t="s">
        <v>23</v>
      </c>
      <c r="J78" s="74" t="str">
        <f>IF(J12="","",J12)</f>
        <v>24. 2. 2020</v>
      </c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54.45" customHeight="1">
      <c r="A80" s="40"/>
      <c r="B80" s="41"/>
      <c r="C80" s="34" t="s">
        <v>25</v>
      </c>
      <c r="D80" s="42"/>
      <c r="E80" s="42"/>
      <c r="F80" s="29" t="str">
        <f>E15</f>
        <v>ČZU v Praze, ŠLP v Kostelci n. Černýmim lesy</v>
      </c>
      <c r="G80" s="42"/>
      <c r="H80" s="42"/>
      <c r="I80" s="151" t="s">
        <v>32</v>
      </c>
      <c r="J80" s="38" t="str">
        <f>E21</f>
        <v>ing. arch. Tomáš Kužel, Ve Smrčinách 322, Jevany</v>
      </c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54.4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151" t="s">
        <v>36</v>
      </c>
      <c r="J81" s="38" t="str">
        <f>E24</f>
        <v>NASTA GROUP s.r.o., Za Sokolovnou 92, Zdiby</v>
      </c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200"/>
      <c r="B83" s="201"/>
      <c r="C83" s="202" t="s">
        <v>136</v>
      </c>
      <c r="D83" s="203" t="s">
        <v>60</v>
      </c>
      <c r="E83" s="203" t="s">
        <v>56</v>
      </c>
      <c r="F83" s="203" t="s">
        <v>57</v>
      </c>
      <c r="G83" s="203" t="s">
        <v>137</v>
      </c>
      <c r="H83" s="203" t="s">
        <v>138</v>
      </c>
      <c r="I83" s="204" t="s">
        <v>139</v>
      </c>
      <c r="J83" s="203" t="s">
        <v>128</v>
      </c>
      <c r="K83" s="205" t="s">
        <v>140</v>
      </c>
      <c r="L83" s="206"/>
      <c r="M83" s="94" t="s">
        <v>19</v>
      </c>
      <c r="N83" s="95" t="s">
        <v>45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148"/>
      <c r="J84" s="207">
        <f>BK84</f>
        <v>0</v>
      </c>
      <c r="K84" s="42"/>
      <c r="L84" s="46"/>
      <c r="M84" s="97"/>
      <c r="N84" s="208"/>
      <c r="O84" s="98"/>
      <c r="P84" s="209">
        <f>P85</f>
        <v>0</v>
      </c>
      <c r="Q84" s="98"/>
      <c r="R84" s="209">
        <f>R85</f>
        <v>0</v>
      </c>
      <c r="S84" s="98"/>
      <c r="T84" s="210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129</v>
      </c>
      <c r="BK84" s="211">
        <f>BK85</f>
        <v>0</v>
      </c>
    </row>
    <row r="85" s="12" customFormat="1" ht="25.92" customHeight="1">
      <c r="A85" s="12"/>
      <c r="B85" s="212"/>
      <c r="C85" s="213"/>
      <c r="D85" s="214" t="s">
        <v>74</v>
      </c>
      <c r="E85" s="215" t="s">
        <v>81</v>
      </c>
      <c r="F85" s="215" t="s">
        <v>148</v>
      </c>
      <c r="G85" s="213"/>
      <c r="H85" s="213"/>
      <c r="I85" s="216"/>
      <c r="J85" s="217">
        <f>BK85</f>
        <v>0</v>
      </c>
      <c r="K85" s="213"/>
      <c r="L85" s="218"/>
      <c r="M85" s="219"/>
      <c r="N85" s="220"/>
      <c r="O85" s="220"/>
      <c r="P85" s="221">
        <f>P86+P88+P90+P92</f>
        <v>0</v>
      </c>
      <c r="Q85" s="220"/>
      <c r="R85" s="221">
        <f>R86+R88+R90+R92</f>
        <v>0</v>
      </c>
      <c r="S85" s="220"/>
      <c r="T85" s="222">
        <f>T86+T88+T90+T92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23" t="s">
        <v>149</v>
      </c>
      <c r="AT85" s="224" t="s">
        <v>74</v>
      </c>
      <c r="AU85" s="224" t="s">
        <v>75</v>
      </c>
      <c r="AY85" s="223" t="s">
        <v>150</v>
      </c>
      <c r="BK85" s="225">
        <f>BK86+BK88+BK90+BK92</f>
        <v>0</v>
      </c>
    </row>
    <row r="86" s="12" customFormat="1" ht="22.8" customHeight="1">
      <c r="A86" s="12"/>
      <c r="B86" s="212"/>
      <c r="C86" s="213"/>
      <c r="D86" s="214" t="s">
        <v>74</v>
      </c>
      <c r="E86" s="226" t="s">
        <v>151</v>
      </c>
      <c r="F86" s="226" t="s">
        <v>152</v>
      </c>
      <c r="G86" s="213"/>
      <c r="H86" s="213"/>
      <c r="I86" s="216"/>
      <c r="J86" s="227">
        <f>BK86</f>
        <v>0</v>
      </c>
      <c r="K86" s="213"/>
      <c r="L86" s="218"/>
      <c r="M86" s="219"/>
      <c r="N86" s="220"/>
      <c r="O86" s="220"/>
      <c r="P86" s="221">
        <f>P87</f>
        <v>0</v>
      </c>
      <c r="Q86" s="220"/>
      <c r="R86" s="221">
        <f>R87</f>
        <v>0</v>
      </c>
      <c r="S86" s="220"/>
      <c r="T86" s="222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3" t="s">
        <v>149</v>
      </c>
      <c r="AT86" s="224" t="s">
        <v>74</v>
      </c>
      <c r="AU86" s="224" t="s">
        <v>83</v>
      </c>
      <c r="AY86" s="223" t="s">
        <v>150</v>
      </c>
      <c r="BK86" s="225">
        <f>BK87</f>
        <v>0</v>
      </c>
    </row>
    <row r="87" s="2" customFormat="1" ht="16.5" customHeight="1">
      <c r="A87" s="40"/>
      <c r="B87" s="41"/>
      <c r="C87" s="228" t="s">
        <v>83</v>
      </c>
      <c r="D87" s="228" t="s">
        <v>153</v>
      </c>
      <c r="E87" s="229" t="s">
        <v>154</v>
      </c>
      <c r="F87" s="230" t="s">
        <v>152</v>
      </c>
      <c r="G87" s="231" t="s">
        <v>155</v>
      </c>
      <c r="H87" s="232">
        <v>1</v>
      </c>
      <c r="I87" s="233"/>
      <c r="J87" s="234">
        <f>ROUND(I87*H87,2)</f>
        <v>0</v>
      </c>
      <c r="K87" s="230" t="s">
        <v>156</v>
      </c>
      <c r="L87" s="46"/>
      <c r="M87" s="235" t="s">
        <v>19</v>
      </c>
      <c r="N87" s="236" t="s">
        <v>47</v>
      </c>
      <c r="O87" s="86"/>
      <c r="P87" s="237">
        <f>O87*H87</f>
        <v>0</v>
      </c>
      <c r="Q87" s="237">
        <v>0</v>
      </c>
      <c r="R87" s="237">
        <f>Q87*H87</f>
        <v>0</v>
      </c>
      <c r="S87" s="237">
        <v>0</v>
      </c>
      <c r="T87" s="23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9" t="s">
        <v>157</v>
      </c>
      <c r="AT87" s="239" t="s">
        <v>153</v>
      </c>
      <c r="AU87" s="239" t="s">
        <v>95</v>
      </c>
      <c r="AY87" s="19" t="s">
        <v>150</v>
      </c>
      <c r="BE87" s="240">
        <f>IF(N87="základní",J87,0)</f>
        <v>0</v>
      </c>
      <c r="BF87" s="240">
        <f>IF(N87="snížená",J87,0)</f>
        <v>0</v>
      </c>
      <c r="BG87" s="240">
        <f>IF(N87="zákl. přenesená",J87,0)</f>
        <v>0</v>
      </c>
      <c r="BH87" s="240">
        <f>IF(N87="sníž. přenesená",J87,0)</f>
        <v>0</v>
      </c>
      <c r="BI87" s="240">
        <f>IF(N87="nulová",J87,0)</f>
        <v>0</v>
      </c>
      <c r="BJ87" s="19" t="s">
        <v>95</v>
      </c>
      <c r="BK87" s="240">
        <f>ROUND(I87*H87,2)</f>
        <v>0</v>
      </c>
      <c r="BL87" s="19" t="s">
        <v>157</v>
      </c>
      <c r="BM87" s="239" t="s">
        <v>158</v>
      </c>
    </row>
    <row r="88" s="12" customFormat="1" ht="22.8" customHeight="1">
      <c r="A88" s="12"/>
      <c r="B88" s="212"/>
      <c r="C88" s="213"/>
      <c r="D88" s="214" t="s">
        <v>74</v>
      </c>
      <c r="E88" s="226" t="s">
        <v>159</v>
      </c>
      <c r="F88" s="226" t="s">
        <v>160</v>
      </c>
      <c r="G88" s="213"/>
      <c r="H88" s="213"/>
      <c r="I88" s="216"/>
      <c r="J88" s="227">
        <f>BK88</f>
        <v>0</v>
      </c>
      <c r="K88" s="213"/>
      <c r="L88" s="218"/>
      <c r="M88" s="219"/>
      <c r="N88" s="220"/>
      <c r="O88" s="220"/>
      <c r="P88" s="221">
        <f>P89</f>
        <v>0</v>
      </c>
      <c r="Q88" s="220"/>
      <c r="R88" s="221">
        <f>R89</f>
        <v>0</v>
      </c>
      <c r="S88" s="220"/>
      <c r="T88" s="22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3" t="s">
        <v>149</v>
      </c>
      <c r="AT88" s="224" t="s">
        <v>74</v>
      </c>
      <c r="AU88" s="224" t="s">
        <v>83</v>
      </c>
      <c r="AY88" s="223" t="s">
        <v>150</v>
      </c>
      <c r="BK88" s="225">
        <f>BK89</f>
        <v>0</v>
      </c>
    </row>
    <row r="89" s="2" customFormat="1" ht="16.5" customHeight="1">
      <c r="A89" s="40"/>
      <c r="B89" s="41"/>
      <c r="C89" s="228" t="s">
        <v>95</v>
      </c>
      <c r="D89" s="228" t="s">
        <v>153</v>
      </c>
      <c r="E89" s="229" t="s">
        <v>161</v>
      </c>
      <c r="F89" s="230" t="s">
        <v>160</v>
      </c>
      <c r="G89" s="231" t="s">
        <v>155</v>
      </c>
      <c r="H89" s="232">
        <v>1</v>
      </c>
      <c r="I89" s="233"/>
      <c r="J89" s="234">
        <f>ROUND(I89*H89,2)</f>
        <v>0</v>
      </c>
      <c r="K89" s="230" t="s">
        <v>156</v>
      </c>
      <c r="L89" s="46"/>
      <c r="M89" s="235" t="s">
        <v>19</v>
      </c>
      <c r="N89" s="236" t="s">
        <v>47</v>
      </c>
      <c r="O89" s="86"/>
      <c r="P89" s="237">
        <f>O89*H89</f>
        <v>0</v>
      </c>
      <c r="Q89" s="237">
        <v>0</v>
      </c>
      <c r="R89" s="237">
        <f>Q89*H89</f>
        <v>0</v>
      </c>
      <c r="S89" s="237">
        <v>0</v>
      </c>
      <c r="T89" s="23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9" t="s">
        <v>157</v>
      </c>
      <c r="AT89" s="239" t="s">
        <v>153</v>
      </c>
      <c r="AU89" s="239" t="s">
        <v>95</v>
      </c>
      <c r="AY89" s="19" t="s">
        <v>150</v>
      </c>
      <c r="BE89" s="240">
        <f>IF(N89="základní",J89,0)</f>
        <v>0</v>
      </c>
      <c r="BF89" s="240">
        <f>IF(N89="snížená",J89,0)</f>
        <v>0</v>
      </c>
      <c r="BG89" s="240">
        <f>IF(N89="zákl. přenesená",J89,0)</f>
        <v>0</v>
      </c>
      <c r="BH89" s="240">
        <f>IF(N89="sníž. přenesená",J89,0)</f>
        <v>0</v>
      </c>
      <c r="BI89" s="240">
        <f>IF(N89="nulová",J89,0)</f>
        <v>0</v>
      </c>
      <c r="BJ89" s="19" t="s">
        <v>95</v>
      </c>
      <c r="BK89" s="240">
        <f>ROUND(I89*H89,2)</f>
        <v>0</v>
      </c>
      <c r="BL89" s="19" t="s">
        <v>157</v>
      </c>
      <c r="BM89" s="239" t="s">
        <v>162</v>
      </c>
    </row>
    <row r="90" s="12" customFormat="1" ht="22.8" customHeight="1">
      <c r="A90" s="12"/>
      <c r="B90" s="212"/>
      <c r="C90" s="213"/>
      <c r="D90" s="214" t="s">
        <v>74</v>
      </c>
      <c r="E90" s="226" t="s">
        <v>163</v>
      </c>
      <c r="F90" s="226" t="s">
        <v>164</v>
      </c>
      <c r="G90" s="213"/>
      <c r="H90" s="213"/>
      <c r="I90" s="216"/>
      <c r="J90" s="227">
        <f>BK90</f>
        <v>0</v>
      </c>
      <c r="K90" s="213"/>
      <c r="L90" s="218"/>
      <c r="M90" s="219"/>
      <c r="N90" s="220"/>
      <c r="O90" s="220"/>
      <c r="P90" s="221">
        <f>P91</f>
        <v>0</v>
      </c>
      <c r="Q90" s="220"/>
      <c r="R90" s="221">
        <f>R91</f>
        <v>0</v>
      </c>
      <c r="S90" s="220"/>
      <c r="T90" s="222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3" t="s">
        <v>149</v>
      </c>
      <c r="AT90" s="224" t="s">
        <v>74</v>
      </c>
      <c r="AU90" s="224" t="s">
        <v>83</v>
      </c>
      <c r="AY90" s="223" t="s">
        <v>150</v>
      </c>
      <c r="BK90" s="225">
        <f>BK91</f>
        <v>0</v>
      </c>
    </row>
    <row r="91" s="2" customFormat="1" ht="16.5" customHeight="1">
      <c r="A91" s="40"/>
      <c r="B91" s="41"/>
      <c r="C91" s="228" t="s">
        <v>165</v>
      </c>
      <c r="D91" s="228" t="s">
        <v>153</v>
      </c>
      <c r="E91" s="229" t="s">
        <v>166</v>
      </c>
      <c r="F91" s="230" t="s">
        <v>164</v>
      </c>
      <c r="G91" s="231" t="s">
        <v>155</v>
      </c>
      <c r="H91" s="232">
        <v>1</v>
      </c>
      <c r="I91" s="233"/>
      <c r="J91" s="234">
        <f>ROUND(I91*H91,2)</f>
        <v>0</v>
      </c>
      <c r="K91" s="230" t="s">
        <v>156</v>
      </c>
      <c r="L91" s="46"/>
      <c r="M91" s="235" t="s">
        <v>19</v>
      </c>
      <c r="N91" s="236" t="s">
        <v>47</v>
      </c>
      <c r="O91" s="86"/>
      <c r="P91" s="237">
        <f>O91*H91</f>
        <v>0</v>
      </c>
      <c r="Q91" s="237">
        <v>0</v>
      </c>
      <c r="R91" s="237">
        <f>Q91*H91</f>
        <v>0</v>
      </c>
      <c r="S91" s="237">
        <v>0</v>
      </c>
      <c r="T91" s="23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9" t="s">
        <v>157</v>
      </c>
      <c r="AT91" s="239" t="s">
        <v>153</v>
      </c>
      <c r="AU91" s="239" t="s">
        <v>95</v>
      </c>
      <c r="AY91" s="19" t="s">
        <v>150</v>
      </c>
      <c r="BE91" s="240">
        <f>IF(N91="základní",J91,0)</f>
        <v>0</v>
      </c>
      <c r="BF91" s="240">
        <f>IF(N91="snížená",J91,0)</f>
        <v>0</v>
      </c>
      <c r="BG91" s="240">
        <f>IF(N91="zákl. přenesená",J91,0)</f>
        <v>0</v>
      </c>
      <c r="BH91" s="240">
        <f>IF(N91="sníž. přenesená",J91,0)</f>
        <v>0</v>
      </c>
      <c r="BI91" s="240">
        <f>IF(N91="nulová",J91,0)</f>
        <v>0</v>
      </c>
      <c r="BJ91" s="19" t="s">
        <v>95</v>
      </c>
      <c r="BK91" s="240">
        <f>ROUND(I91*H91,2)</f>
        <v>0</v>
      </c>
      <c r="BL91" s="19" t="s">
        <v>157</v>
      </c>
      <c r="BM91" s="239" t="s">
        <v>167</v>
      </c>
    </row>
    <row r="92" s="12" customFormat="1" ht="22.8" customHeight="1">
      <c r="A92" s="12"/>
      <c r="B92" s="212"/>
      <c r="C92" s="213"/>
      <c r="D92" s="214" t="s">
        <v>74</v>
      </c>
      <c r="E92" s="226" t="s">
        <v>168</v>
      </c>
      <c r="F92" s="226" t="s">
        <v>169</v>
      </c>
      <c r="G92" s="213"/>
      <c r="H92" s="213"/>
      <c r="I92" s="216"/>
      <c r="J92" s="227">
        <f>BK92</f>
        <v>0</v>
      </c>
      <c r="K92" s="213"/>
      <c r="L92" s="218"/>
      <c r="M92" s="219"/>
      <c r="N92" s="220"/>
      <c r="O92" s="220"/>
      <c r="P92" s="221">
        <f>P93</f>
        <v>0</v>
      </c>
      <c r="Q92" s="220"/>
      <c r="R92" s="221">
        <f>R93</f>
        <v>0</v>
      </c>
      <c r="S92" s="220"/>
      <c r="T92" s="22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149</v>
      </c>
      <c r="AT92" s="224" t="s">
        <v>74</v>
      </c>
      <c r="AU92" s="224" t="s">
        <v>83</v>
      </c>
      <c r="AY92" s="223" t="s">
        <v>150</v>
      </c>
      <c r="BK92" s="225">
        <f>BK93</f>
        <v>0</v>
      </c>
    </row>
    <row r="93" s="2" customFormat="1" ht="16.5" customHeight="1">
      <c r="A93" s="40"/>
      <c r="B93" s="41"/>
      <c r="C93" s="228" t="s">
        <v>170</v>
      </c>
      <c r="D93" s="228" t="s">
        <v>153</v>
      </c>
      <c r="E93" s="229" t="s">
        <v>171</v>
      </c>
      <c r="F93" s="230" t="s">
        <v>169</v>
      </c>
      <c r="G93" s="231" t="s">
        <v>155</v>
      </c>
      <c r="H93" s="232">
        <v>1</v>
      </c>
      <c r="I93" s="233"/>
      <c r="J93" s="234">
        <f>ROUND(I93*H93,2)</f>
        <v>0</v>
      </c>
      <c r="K93" s="230" t="s">
        <v>156</v>
      </c>
      <c r="L93" s="46"/>
      <c r="M93" s="241" t="s">
        <v>19</v>
      </c>
      <c r="N93" s="242" t="s">
        <v>47</v>
      </c>
      <c r="O93" s="243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157</v>
      </c>
      <c r="AT93" s="239" t="s">
        <v>153</v>
      </c>
      <c r="AU93" s="239" t="s">
        <v>95</v>
      </c>
      <c r="AY93" s="19" t="s">
        <v>150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95</v>
      </c>
      <c r="BK93" s="240">
        <f>ROUND(I93*H93,2)</f>
        <v>0</v>
      </c>
      <c r="BL93" s="19" t="s">
        <v>157</v>
      </c>
      <c r="BM93" s="239" t="s">
        <v>172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177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iU+F5YPcLZ+6zQzsa6bOch+8poUy0ls5XCaoteflqoyGoGXNzK0SgojZOEYgNzSrMZUpPRFIGyfRhhxXUPO/ig==" hashValue="wpOmog6Ira6EjsZHX604XrosnGamWRC1Pr7u1U2Ky15V+y85XLTJar607KR9u5AiV5+kiN1PP0Zh5vDJGaxp4A==" algorithmName="SHA-512" password="CC35"/>
  <autoFilter ref="C83:K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2" customFormat="1" ht="12" customHeight="1">
      <c r="A8" s="40"/>
      <c r="B8" s="46"/>
      <c r="C8" s="40"/>
      <c r="D8" s="146" t="s">
        <v>124</v>
      </c>
      <c r="E8" s="40"/>
      <c r="F8" s="40"/>
      <c r="G8" s="40"/>
      <c r="H8" s="40"/>
      <c r="I8" s="148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173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51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51" t="s">
        <v>23</v>
      </c>
      <c r="J12" s="152" t="str">
        <f>'Rekapitulace stavby'!AN8</f>
        <v>24. 2. 2020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48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51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51" t="s">
        <v>29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48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30</v>
      </c>
      <c r="E17" s="40"/>
      <c r="F17" s="40"/>
      <c r="G17" s="40"/>
      <c r="H17" s="40"/>
      <c r="I17" s="151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51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48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32</v>
      </c>
      <c r="E20" s="40"/>
      <c r="F20" s="40"/>
      <c r="G20" s="40"/>
      <c r="H20" s="40"/>
      <c r="I20" s="151" t="s">
        <v>26</v>
      </c>
      <c r="J20" s="135" t="s">
        <v>33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51" t="s">
        <v>29</v>
      </c>
      <c r="J21" s="135" t="s">
        <v>19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48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36</v>
      </c>
      <c r="E23" s="40"/>
      <c r="F23" s="40"/>
      <c r="G23" s="40"/>
      <c r="H23" s="40"/>
      <c r="I23" s="151" t="s">
        <v>26</v>
      </c>
      <c r="J23" s="135" t="s">
        <v>37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51" t="s">
        <v>29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48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39</v>
      </c>
      <c r="E26" s="40"/>
      <c r="F26" s="40"/>
      <c r="G26" s="40"/>
      <c r="H26" s="40"/>
      <c r="I26" s="148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3"/>
      <c r="B27" s="154"/>
      <c r="C27" s="153"/>
      <c r="D27" s="153"/>
      <c r="E27" s="155" t="s">
        <v>19</v>
      </c>
      <c r="F27" s="155"/>
      <c r="G27" s="155"/>
      <c r="H27" s="155"/>
      <c r="I27" s="156"/>
      <c r="J27" s="153"/>
      <c r="K27" s="153"/>
      <c r="L27" s="157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8"/>
      <c r="E29" s="158"/>
      <c r="F29" s="158"/>
      <c r="G29" s="158"/>
      <c r="H29" s="158"/>
      <c r="I29" s="159"/>
      <c r="J29" s="158"/>
      <c r="K29" s="158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0" t="s">
        <v>41</v>
      </c>
      <c r="E30" s="40"/>
      <c r="F30" s="40"/>
      <c r="G30" s="40"/>
      <c r="H30" s="40"/>
      <c r="I30" s="148"/>
      <c r="J30" s="161">
        <f>ROUND(J94,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2" t="s">
        <v>43</v>
      </c>
      <c r="G32" s="40"/>
      <c r="H32" s="40"/>
      <c r="I32" s="163" t="s">
        <v>42</v>
      </c>
      <c r="J32" s="162" t="s">
        <v>44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45</v>
      </c>
      <c r="E33" s="146" t="s">
        <v>46</v>
      </c>
      <c r="F33" s="165">
        <f>ROUND((SUM(BE94:BE345)),  2)</f>
        <v>0</v>
      </c>
      <c r="G33" s="40"/>
      <c r="H33" s="40"/>
      <c r="I33" s="166">
        <v>0.20999999999999999</v>
      </c>
      <c r="J33" s="165">
        <f>ROUND(((SUM(BE94:BE345))*I33),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47</v>
      </c>
      <c r="F34" s="165">
        <f>ROUND((SUM(BF94:BF345)),  2)</f>
        <v>0</v>
      </c>
      <c r="G34" s="40"/>
      <c r="H34" s="40"/>
      <c r="I34" s="166">
        <v>0.14999999999999999</v>
      </c>
      <c r="J34" s="165">
        <f>ROUND(((SUM(BF94:BF345))*I34),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48</v>
      </c>
      <c r="F35" s="165">
        <f>ROUND((SUM(BG94:BG345)),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49</v>
      </c>
      <c r="F36" s="165">
        <f>ROUND((SUM(BH94:BH345)),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50</v>
      </c>
      <c r="F37" s="165">
        <f>ROUND((SUM(BI94:BI345)),  2)</f>
        <v>0</v>
      </c>
      <c r="G37" s="40"/>
      <c r="H37" s="40"/>
      <c r="I37" s="166">
        <v>0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48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51</v>
      </c>
      <c r="E39" s="169"/>
      <c r="F39" s="169"/>
      <c r="G39" s="170" t="s">
        <v>52</v>
      </c>
      <c r="H39" s="171" t="s">
        <v>53</v>
      </c>
      <c r="I39" s="172"/>
      <c r="J39" s="173">
        <f>SUM(J30:J37)</f>
        <v>0</v>
      </c>
      <c r="K39" s="174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5"/>
      <c r="C40" s="176"/>
      <c r="D40" s="176"/>
      <c r="E40" s="176"/>
      <c r="F40" s="176"/>
      <c r="G40" s="176"/>
      <c r="H40" s="176"/>
      <c r="I40" s="177"/>
      <c r="J40" s="176"/>
      <c r="K40" s="176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8"/>
      <c r="C44" s="179"/>
      <c r="D44" s="179"/>
      <c r="E44" s="179"/>
      <c r="F44" s="179"/>
      <c r="G44" s="179"/>
      <c r="H44" s="179"/>
      <c r="I44" s="180"/>
      <c r="J44" s="179"/>
      <c r="K44" s="179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126</v>
      </c>
      <c r="D45" s="42"/>
      <c r="E45" s="42"/>
      <c r="F45" s="42"/>
      <c r="G45" s="42"/>
      <c r="H45" s="42"/>
      <c r="I45" s="148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48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81" t="str">
        <f>E7</f>
        <v>Rekonstrukce objektu č.p. 55</v>
      </c>
      <c r="F48" s="34"/>
      <c r="G48" s="34"/>
      <c r="H48" s="34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124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200 - Bourání</v>
      </c>
      <c r="F50" s="42"/>
      <c r="G50" s="42"/>
      <c r="H50" s="42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48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st. 160 a parc. č. 65/9</v>
      </c>
      <c r="G52" s="42"/>
      <c r="H52" s="42"/>
      <c r="I52" s="151" t="s">
        <v>23</v>
      </c>
      <c r="J52" s="74" t="str">
        <f>IF(J12="","",J12)</f>
        <v>24. 2. 2020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ČZU v Praze, ŠLP v Kostelci n. Černýmim lesy</v>
      </c>
      <c r="G54" s="42"/>
      <c r="H54" s="42"/>
      <c r="I54" s="151" t="s">
        <v>32</v>
      </c>
      <c r="J54" s="38" t="str">
        <f>E21</f>
        <v>ing. arch. Tomáš Kužel, Ve Smrčinách 322, Jevany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4.4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151" t="s">
        <v>36</v>
      </c>
      <c r="J55" s="38" t="str">
        <f>E24</f>
        <v>NASTA GROUP s.r.o., Za Sokolovnou 92, Zdiby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48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82" t="s">
        <v>127</v>
      </c>
      <c r="D57" s="183"/>
      <c r="E57" s="183"/>
      <c r="F57" s="183"/>
      <c r="G57" s="183"/>
      <c r="H57" s="183"/>
      <c r="I57" s="184"/>
      <c r="J57" s="185" t="s">
        <v>128</v>
      </c>
      <c r="K57" s="183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48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86" t="s">
        <v>73</v>
      </c>
      <c r="D59" s="42"/>
      <c r="E59" s="42"/>
      <c r="F59" s="42"/>
      <c r="G59" s="42"/>
      <c r="H59" s="42"/>
      <c r="I59" s="148"/>
      <c r="J59" s="104">
        <f>J94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129</v>
      </c>
    </row>
    <row r="60" s="9" customFormat="1" ht="24.96" customHeight="1">
      <c r="A60" s="9"/>
      <c r="B60" s="187"/>
      <c r="C60" s="188"/>
      <c r="D60" s="189" t="s">
        <v>174</v>
      </c>
      <c r="E60" s="190"/>
      <c r="F60" s="190"/>
      <c r="G60" s="190"/>
      <c r="H60" s="190"/>
      <c r="I60" s="191"/>
      <c r="J60" s="192">
        <f>J95</f>
        <v>0</v>
      </c>
      <c r="K60" s="188"/>
      <c r="L60" s="19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4"/>
      <c r="C61" s="127"/>
      <c r="D61" s="195" t="s">
        <v>175</v>
      </c>
      <c r="E61" s="196"/>
      <c r="F61" s="196"/>
      <c r="G61" s="196"/>
      <c r="H61" s="196"/>
      <c r="I61" s="197"/>
      <c r="J61" s="198">
        <f>J96</f>
        <v>0</v>
      </c>
      <c r="K61" s="127"/>
      <c r="L61" s="19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4"/>
      <c r="C62" s="127"/>
      <c r="D62" s="195" t="s">
        <v>176</v>
      </c>
      <c r="E62" s="196"/>
      <c r="F62" s="196"/>
      <c r="G62" s="196"/>
      <c r="H62" s="196"/>
      <c r="I62" s="197"/>
      <c r="J62" s="198">
        <f>J99</f>
        <v>0</v>
      </c>
      <c r="K62" s="127"/>
      <c r="L62" s="19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4"/>
      <c r="C63" s="127"/>
      <c r="D63" s="195" t="s">
        <v>177</v>
      </c>
      <c r="E63" s="196"/>
      <c r="F63" s="196"/>
      <c r="G63" s="196"/>
      <c r="H63" s="196"/>
      <c r="I63" s="197"/>
      <c r="J63" s="198">
        <f>J180</f>
        <v>0</v>
      </c>
      <c r="K63" s="127"/>
      <c r="L63" s="19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4"/>
      <c r="C64" s="127"/>
      <c r="D64" s="195" t="s">
        <v>178</v>
      </c>
      <c r="E64" s="196"/>
      <c r="F64" s="196"/>
      <c r="G64" s="196"/>
      <c r="H64" s="196"/>
      <c r="I64" s="197"/>
      <c r="J64" s="198">
        <f>J243</f>
        <v>0</v>
      </c>
      <c r="K64" s="127"/>
      <c r="L64" s="19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4"/>
      <c r="C65" s="127"/>
      <c r="D65" s="195" t="s">
        <v>179</v>
      </c>
      <c r="E65" s="196"/>
      <c r="F65" s="196"/>
      <c r="G65" s="196"/>
      <c r="H65" s="196"/>
      <c r="I65" s="197"/>
      <c r="J65" s="198">
        <f>J247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180</v>
      </c>
      <c r="E66" s="196"/>
      <c r="F66" s="196"/>
      <c r="G66" s="196"/>
      <c r="H66" s="196"/>
      <c r="I66" s="197"/>
      <c r="J66" s="198">
        <f>J260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87"/>
      <c r="C67" s="188"/>
      <c r="D67" s="189" t="s">
        <v>181</v>
      </c>
      <c r="E67" s="190"/>
      <c r="F67" s="190"/>
      <c r="G67" s="190"/>
      <c r="H67" s="190"/>
      <c r="I67" s="191"/>
      <c r="J67" s="192">
        <f>J262</f>
        <v>0</v>
      </c>
      <c r="K67" s="188"/>
      <c r="L67" s="19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94"/>
      <c r="C68" s="127"/>
      <c r="D68" s="195" t="s">
        <v>182</v>
      </c>
      <c r="E68" s="196"/>
      <c r="F68" s="196"/>
      <c r="G68" s="196"/>
      <c r="H68" s="196"/>
      <c r="I68" s="197"/>
      <c r="J68" s="198">
        <f>J263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183</v>
      </c>
      <c r="E69" s="196"/>
      <c r="F69" s="196"/>
      <c r="G69" s="196"/>
      <c r="H69" s="196"/>
      <c r="I69" s="197"/>
      <c r="J69" s="198">
        <f>J266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184</v>
      </c>
      <c r="E70" s="196"/>
      <c r="F70" s="196"/>
      <c r="G70" s="196"/>
      <c r="H70" s="196"/>
      <c r="I70" s="197"/>
      <c r="J70" s="198">
        <f>J280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185</v>
      </c>
      <c r="E71" s="196"/>
      <c r="F71" s="196"/>
      <c r="G71" s="196"/>
      <c r="H71" s="196"/>
      <c r="I71" s="197"/>
      <c r="J71" s="198">
        <f>J285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186</v>
      </c>
      <c r="E72" s="196"/>
      <c r="F72" s="196"/>
      <c r="G72" s="196"/>
      <c r="H72" s="196"/>
      <c r="I72" s="197"/>
      <c r="J72" s="198">
        <f>J310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187</v>
      </c>
      <c r="E73" s="196"/>
      <c r="F73" s="196"/>
      <c r="G73" s="196"/>
      <c r="H73" s="196"/>
      <c r="I73" s="197"/>
      <c r="J73" s="198">
        <f>J323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188</v>
      </c>
      <c r="E74" s="196"/>
      <c r="F74" s="196"/>
      <c r="G74" s="196"/>
      <c r="H74" s="196"/>
      <c r="I74" s="197"/>
      <c r="J74" s="198">
        <f>J340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135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Rekonstrukce objektu č.p. 55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124</v>
      </c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200 - Bourání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parc. st. 160 a parc. č. 65/9</v>
      </c>
      <c r="G88" s="42"/>
      <c r="H88" s="42"/>
      <c r="I88" s="151" t="s">
        <v>23</v>
      </c>
      <c r="J88" s="74" t="str">
        <f>IF(J12="","",J12)</f>
        <v>24. 2. 2020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E15</f>
        <v>ČZU v Praze, ŠLP v Kostelci n. Černýmim lesy</v>
      </c>
      <c r="G90" s="42"/>
      <c r="H90" s="42"/>
      <c r="I90" s="151" t="s">
        <v>32</v>
      </c>
      <c r="J90" s="38" t="str">
        <f>E21</f>
        <v>ing. arch. Tomáš Kužel, Ve Smrčinách 322, Jevany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4.45" customHeight="1">
      <c r="A91" s="40"/>
      <c r="B91" s="41"/>
      <c r="C91" s="34" t="s">
        <v>30</v>
      </c>
      <c r="D91" s="42"/>
      <c r="E91" s="42"/>
      <c r="F91" s="29" t="str">
        <f>IF(E18="","",E18)</f>
        <v>Vyplň údaj</v>
      </c>
      <c r="G91" s="42"/>
      <c r="H91" s="42"/>
      <c r="I91" s="151" t="s">
        <v>36</v>
      </c>
      <c r="J91" s="38" t="str">
        <f>E24</f>
        <v>NASTA GROUP s.r.o., Za Sokolovnou 92, Zdiby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200"/>
      <c r="B93" s="201"/>
      <c r="C93" s="202" t="s">
        <v>136</v>
      </c>
      <c r="D93" s="203" t="s">
        <v>60</v>
      </c>
      <c r="E93" s="203" t="s">
        <v>56</v>
      </c>
      <c r="F93" s="203" t="s">
        <v>57</v>
      </c>
      <c r="G93" s="203" t="s">
        <v>137</v>
      </c>
      <c r="H93" s="203" t="s">
        <v>138</v>
      </c>
      <c r="I93" s="204" t="s">
        <v>139</v>
      </c>
      <c r="J93" s="203" t="s">
        <v>128</v>
      </c>
      <c r="K93" s="205" t="s">
        <v>140</v>
      </c>
      <c r="L93" s="206"/>
      <c r="M93" s="94" t="s">
        <v>19</v>
      </c>
      <c r="N93" s="95" t="s">
        <v>45</v>
      </c>
      <c r="O93" s="95" t="s">
        <v>141</v>
      </c>
      <c r="P93" s="95" t="s">
        <v>142</v>
      </c>
      <c r="Q93" s="95" t="s">
        <v>143</v>
      </c>
      <c r="R93" s="95" t="s">
        <v>144</v>
      </c>
      <c r="S93" s="95" t="s">
        <v>145</v>
      </c>
      <c r="T93" s="96" t="s">
        <v>146</v>
      </c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</row>
    <row r="94" s="2" customFormat="1" ht="22.8" customHeight="1">
      <c r="A94" s="40"/>
      <c r="B94" s="41"/>
      <c r="C94" s="101" t="s">
        <v>147</v>
      </c>
      <c r="D94" s="42"/>
      <c r="E94" s="42"/>
      <c r="F94" s="42"/>
      <c r="G94" s="42"/>
      <c r="H94" s="42"/>
      <c r="I94" s="148"/>
      <c r="J94" s="207">
        <f>BK94</f>
        <v>0</v>
      </c>
      <c r="K94" s="42"/>
      <c r="L94" s="46"/>
      <c r="M94" s="97"/>
      <c r="N94" s="208"/>
      <c r="O94" s="98"/>
      <c r="P94" s="209">
        <f>P95+P262</f>
        <v>0</v>
      </c>
      <c r="Q94" s="98"/>
      <c r="R94" s="209">
        <f>R95+R262</f>
        <v>0.035970000000000002</v>
      </c>
      <c r="S94" s="98"/>
      <c r="T94" s="210">
        <f>T95+T262</f>
        <v>46.640411499999999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129</v>
      </c>
      <c r="BK94" s="211">
        <f>BK95+BK262</f>
        <v>0</v>
      </c>
    </row>
    <row r="95" s="12" customFormat="1" ht="25.92" customHeight="1">
      <c r="A95" s="12"/>
      <c r="B95" s="212"/>
      <c r="C95" s="213"/>
      <c r="D95" s="214" t="s">
        <v>74</v>
      </c>
      <c r="E95" s="215" t="s">
        <v>189</v>
      </c>
      <c r="F95" s="215" t="s">
        <v>190</v>
      </c>
      <c r="G95" s="213"/>
      <c r="H95" s="213"/>
      <c r="I95" s="216"/>
      <c r="J95" s="217">
        <f>BK95</f>
        <v>0</v>
      </c>
      <c r="K95" s="213"/>
      <c r="L95" s="218"/>
      <c r="M95" s="219"/>
      <c r="N95" s="220"/>
      <c r="O95" s="220"/>
      <c r="P95" s="221">
        <f>P96+P99+P180+P243+P247+P260</f>
        <v>0</v>
      </c>
      <c r="Q95" s="220"/>
      <c r="R95" s="221">
        <f>R96+R99+R180+R243+R247+R260</f>
        <v>0.035970000000000002</v>
      </c>
      <c r="S95" s="220"/>
      <c r="T95" s="222">
        <f>T96+T99+T180+T243+T247+T260</f>
        <v>39.038888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3" t="s">
        <v>83</v>
      </c>
      <c r="AT95" s="224" t="s">
        <v>74</v>
      </c>
      <c r="AU95" s="224" t="s">
        <v>75</v>
      </c>
      <c r="AY95" s="223" t="s">
        <v>150</v>
      </c>
      <c r="BK95" s="225">
        <f>BK96+BK99+BK180+BK243+BK247+BK260</f>
        <v>0</v>
      </c>
    </row>
    <row r="96" s="12" customFormat="1" ht="22.8" customHeight="1">
      <c r="A96" s="12"/>
      <c r="B96" s="212"/>
      <c r="C96" s="213"/>
      <c r="D96" s="214" t="s">
        <v>74</v>
      </c>
      <c r="E96" s="226" t="s">
        <v>165</v>
      </c>
      <c r="F96" s="226" t="s">
        <v>191</v>
      </c>
      <c r="G96" s="213"/>
      <c r="H96" s="213"/>
      <c r="I96" s="216"/>
      <c r="J96" s="227">
        <f>BK96</f>
        <v>0</v>
      </c>
      <c r="K96" s="213"/>
      <c r="L96" s="218"/>
      <c r="M96" s="219"/>
      <c r="N96" s="220"/>
      <c r="O96" s="220"/>
      <c r="P96" s="221">
        <f>SUM(P97:P98)</f>
        <v>0</v>
      </c>
      <c r="Q96" s="220"/>
      <c r="R96" s="221">
        <f>SUM(R97:R98)</f>
        <v>0.035970000000000002</v>
      </c>
      <c r="S96" s="220"/>
      <c r="T96" s="22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3" t="s">
        <v>83</v>
      </c>
      <c r="AT96" s="224" t="s">
        <v>74</v>
      </c>
      <c r="AU96" s="224" t="s">
        <v>83</v>
      </c>
      <c r="AY96" s="223" t="s">
        <v>150</v>
      </c>
      <c r="BK96" s="225">
        <f>SUM(BK97:BK98)</f>
        <v>0</v>
      </c>
    </row>
    <row r="97" s="2" customFormat="1" ht="16.5" customHeight="1">
      <c r="A97" s="40"/>
      <c r="B97" s="41"/>
      <c r="C97" s="228" t="s">
        <v>83</v>
      </c>
      <c r="D97" s="228" t="s">
        <v>153</v>
      </c>
      <c r="E97" s="229" t="s">
        <v>192</v>
      </c>
      <c r="F97" s="230" t="s">
        <v>193</v>
      </c>
      <c r="G97" s="231" t="s">
        <v>194</v>
      </c>
      <c r="H97" s="232">
        <v>0.033000000000000002</v>
      </c>
      <c r="I97" s="233"/>
      <c r="J97" s="234">
        <f>ROUND(I97*H97,2)</f>
        <v>0</v>
      </c>
      <c r="K97" s="230" t="s">
        <v>156</v>
      </c>
      <c r="L97" s="46"/>
      <c r="M97" s="235" t="s">
        <v>19</v>
      </c>
      <c r="N97" s="236" t="s">
        <v>47</v>
      </c>
      <c r="O97" s="86"/>
      <c r="P97" s="237">
        <f>O97*H97</f>
        <v>0</v>
      </c>
      <c r="Q97" s="237">
        <v>1.0900000000000001</v>
      </c>
      <c r="R97" s="237">
        <f>Q97*H97</f>
        <v>0.035970000000000002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170</v>
      </c>
      <c r="AT97" s="239" t="s">
        <v>153</v>
      </c>
      <c r="AU97" s="239" t="s">
        <v>95</v>
      </c>
      <c r="AY97" s="19" t="s">
        <v>150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95</v>
      </c>
      <c r="BK97" s="240">
        <f>ROUND(I97*H97,2)</f>
        <v>0</v>
      </c>
      <c r="BL97" s="19" t="s">
        <v>170</v>
      </c>
      <c r="BM97" s="239" t="s">
        <v>195</v>
      </c>
    </row>
    <row r="98" s="13" customFormat="1">
      <c r="A98" s="13"/>
      <c r="B98" s="246"/>
      <c r="C98" s="247"/>
      <c r="D98" s="248" t="s">
        <v>196</v>
      </c>
      <c r="E98" s="249" t="s">
        <v>19</v>
      </c>
      <c r="F98" s="250" t="s">
        <v>197</v>
      </c>
      <c r="G98" s="247"/>
      <c r="H98" s="251">
        <v>0.033000000000000002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7" t="s">
        <v>196</v>
      </c>
      <c r="AU98" s="257" t="s">
        <v>95</v>
      </c>
      <c r="AV98" s="13" t="s">
        <v>95</v>
      </c>
      <c r="AW98" s="13" t="s">
        <v>35</v>
      </c>
      <c r="AX98" s="13" t="s">
        <v>83</v>
      </c>
      <c r="AY98" s="257" t="s">
        <v>150</v>
      </c>
    </row>
    <row r="99" s="12" customFormat="1" ht="22.8" customHeight="1">
      <c r="A99" s="12"/>
      <c r="B99" s="212"/>
      <c r="C99" s="213"/>
      <c r="D99" s="214" t="s">
        <v>74</v>
      </c>
      <c r="E99" s="226" t="s">
        <v>198</v>
      </c>
      <c r="F99" s="226" t="s">
        <v>199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SUM(P100:P179)</f>
        <v>0</v>
      </c>
      <c r="Q99" s="220"/>
      <c r="R99" s="221">
        <f>SUM(R100:R179)</f>
        <v>0</v>
      </c>
      <c r="S99" s="220"/>
      <c r="T99" s="222">
        <f>SUM(T100:T179)</f>
        <v>32.495736000000001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83</v>
      </c>
      <c r="AT99" s="224" t="s">
        <v>74</v>
      </c>
      <c r="AU99" s="224" t="s">
        <v>83</v>
      </c>
      <c r="AY99" s="223" t="s">
        <v>150</v>
      </c>
      <c r="BK99" s="225">
        <f>SUM(BK100:BK179)</f>
        <v>0</v>
      </c>
    </row>
    <row r="100" s="2" customFormat="1" ht="16.5" customHeight="1">
      <c r="A100" s="40"/>
      <c r="B100" s="41"/>
      <c r="C100" s="228" t="s">
        <v>95</v>
      </c>
      <c r="D100" s="228" t="s">
        <v>153</v>
      </c>
      <c r="E100" s="229" t="s">
        <v>200</v>
      </c>
      <c r="F100" s="230" t="s">
        <v>201</v>
      </c>
      <c r="G100" s="231" t="s">
        <v>202</v>
      </c>
      <c r="H100" s="232">
        <v>1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47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203</v>
      </c>
      <c r="AT100" s="239" t="s">
        <v>153</v>
      </c>
      <c r="AU100" s="239" t="s">
        <v>95</v>
      </c>
      <c r="AY100" s="19" t="s">
        <v>150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95</v>
      </c>
      <c r="BK100" s="240">
        <f>ROUND(I100*H100,2)</f>
        <v>0</v>
      </c>
      <c r="BL100" s="19" t="s">
        <v>203</v>
      </c>
      <c r="BM100" s="239" t="s">
        <v>204</v>
      </c>
    </row>
    <row r="101" s="2" customFormat="1">
      <c r="A101" s="40"/>
      <c r="B101" s="41"/>
      <c r="C101" s="42"/>
      <c r="D101" s="248" t="s">
        <v>205</v>
      </c>
      <c r="E101" s="42"/>
      <c r="F101" s="258" t="s">
        <v>206</v>
      </c>
      <c r="G101" s="42"/>
      <c r="H101" s="42"/>
      <c r="I101" s="148"/>
      <c r="J101" s="42"/>
      <c r="K101" s="42"/>
      <c r="L101" s="46"/>
      <c r="M101" s="259"/>
      <c r="N101" s="260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205</v>
      </c>
      <c r="AU101" s="19" t="s">
        <v>95</v>
      </c>
    </row>
    <row r="102" s="2" customFormat="1" ht="16.5" customHeight="1">
      <c r="A102" s="40"/>
      <c r="B102" s="41"/>
      <c r="C102" s="228" t="s">
        <v>165</v>
      </c>
      <c r="D102" s="228" t="s">
        <v>153</v>
      </c>
      <c r="E102" s="229" t="s">
        <v>207</v>
      </c>
      <c r="F102" s="230" t="s">
        <v>208</v>
      </c>
      <c r="G102" s="231" t="s">
        <v>202</v>
      </c>
      <c r="H102" s="232">
        <v>1</v>
      </c>
      <c r="I102" s="233"/>
      <c r="J102" s="234">
        <f>ROUND(I102*H102,2)</f>
        <v>0</v>
      </c>
      <c r="K102" s="230" t="s">
        <v>19</v>
      </c>
      <c r="L102" s="46"/>
      <c r="M102" s="235" t="s">
        <v>19</v>
      </c>
      <c r="N102" s="236" t="s">
        <v>47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203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203</v>
      </c>
      <c r="BM102" s="239" t="s">
        <v>209</v>
      </c>
    </row>
    <row r="103" s="2" customFormat="1">
      <c r="A103" s="40"/>
      <c r="B103" s="41"/>
      <c r="C103" s="42"/>
      <c r="D103" s="248" t="s">
        <v>205</v>
      </c>
      <c r="E103" s="42"/>
      <c r="F103" s="258" t="s">
        <v>206</v>
      </c>
      <c r="G103" s="42"/>
      <c r="H103" s="42"/>
      <c r="I103" s="148"/>
      <c r="J103" s="42"/>
      <c r="K103" s="42"/>
      <c r="L103" s="46"/>
      <c r="M103" s="259"/>
      <c r="N103" s="260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205</v>
      </c>
      <c r="AU103" s="19" t="s">
        <v>95</v>
      </c>
    </row>
    <row r="104" s="2" customFormat="1" ht="16.5" customHeight="1">
      <c r="A104" s="40"/>
      <c r="B104" s="41"/>
      <c r="C104" s="228" t="s">
        <v>170</v>
      </c>
      <c r="D104" s="228" t="s">
        <v>153</v>
      </c>
      <c r="E104" s="229" t="s">
        <v>210</v>
      </c>
      <c r="F104" s="230" t="s">
        <v>211</v>
      </c>
      <c r="G104" s="231" t="s">
        <v>202</v>
      </c>
      <c r="H104" s="232">
        <v>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47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203</v>
      </c>
      <c r="AT104" s="239" t="s">
        <v>153</v>
      </c>
      <c r="AU104" s="239" t="s">
        <v>95</v>
      </c>
      <c r="AY104" s="19" t="s">
        <v>150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95</v>
      </c>
      <c r="BK104" s="240">
        <f>ROUND(I104*H104,2)</f>
        <v>0</v>
      </c>
      <c r="BL104" s="19" t="s">
        <v>203</v>
      </c>
      <c r="BM104" s="239" t="s">
        <v>212</v>
      </c>
    </row>
    <row r="105" s="2" customFormat="1">
      <c r="A105" s="40"/>
      <c r="B105" s="41"/>
      <c r="C105" s="42"/>
      <c r="D105" s="248" t="s">
        <v>205</v>
      </c>
      <c r="E105" s="42"/>
      <c r="F105" s="258" t="s">
        <v>213</v>
      </c>
      <c r="G105" s="42"/>
      <c r="H105" s="42"/>
      <c r="I105" s="148"/>
      <c r="J105" s="42"/>
      <c r="K105" s="42"/>
      <c r="L105" s="46"/>
      <c r="M105" s="259"/>
      <c r="N105" s="260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205</v>
      </c>
      <c r="AU105" s="19" t="s">
        <v>95</v>
      </c>
    </row>
    <row r="106" s="2" customFormat="1" ht="16.5" customHeight="1">
      <c r="A106" s="40"/>
      <c r="B106" s="41"/>
      <c r="C106" s="228" t="s">
        <v>149</v>
      </c>
      <c r="D106" s="228" t="s">
        <v>153</v>
      </c>
      <c r="E106" s="229" t="s">
        <v>214</v>
      </c>
      <c r="F106" s="230" t="s">
        <v>215</v>
      </c>
      <c r="G106" s="231" t="s">
        <v>202</v>
      </c>
      <c r="H106" s="232">
        <v>1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47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203</v>
      </c>
      <c r="AT106" s="239" t="s">
        <v>153</v>
      </c>
      <c r="AU106" s="239" t="s">
        <v>95</v>
      </c>
      <c r="AY106" s="19" t="s">
        <v>150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95</v>
      </c>
      <c r="BK106" s="240">
        <f>ROUND(I106*H106,2)</f>
        <v>0</v>
      </c>
      <c r="BL106" s="19" t="s">
        <v>203</v>
      </c>
      <c r="BM106" s="239" t="s">
        <v>216</v>
      </c>
    </row>
    <row r="107" s="2" customFormat="1">
      <c r="A107" s="40"/>
      <c r="B107" s="41"/>
      <c r="C107" s="42"/>
      <c r="D107" s="248" t="s">
        <v>205</v>
      </c>
      <c r="E107" s="42"/>
      <c r="F107" s="258" t="s">
        <v>206</v>
      </c>
      <c r="G107" s="42"/>
      <c r="H107" s="42"/>
      <c r="I107" s="148"/>
      <c r="J107" s="42"/>
      <c r="K107" s="42"/>
      <c r="L107" s="46"/>
      <c r="M107" s="259"/>
      <c r="N107" s="26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205</v>
      </c>
      <c r="AU107" s="19" t="s">
        <v>95</v>
      </c>
    </row>
    <row r="108" s="2" customFormat="1" ht="16.5" customHeight="1">
      <c r="A108" s="40"/>
      <c r="B108" s="41"/>
      <c r="C108" s="228" t="s">
        <v>217</v>
      </c>
      <c r="D108" s="228" t="s">
        <v>153</v>
      </c>
      <c r="E108" s="229" t="s">
        <v>218</v>
      </c>
      <c r="F108" s="230" t="s">
        <v>219</v>
      </c>
      <c r="G108" s="231" t="s">
        <v>202</v>
      </c>
      <c r="H108" s="232">
        <v>1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47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203</v>
      </c>
      <c r="AT108" s="239" t="s">
        <v>153</v>
      </c>
      <c r="AU108" s="239" t="s">
        <v>95</v>
      </c>
      <c r="AY108" s="19" t="s">
        <v>150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95</v>
      </c>
      <c r="BK108" s="240">
        <f>ROUND(I108*H108,2)</f>
        <v>0</v>
      </c>
      <c r="BL108" s="19" t="s">
        <v>203</v>
      </c>
      <c r="BM108" s="239" t="s">
        <v>220</v>
      </c>
    </row>
    <row r="109" s="2" customFormat="1">
      <c r="A109" s="40"/>
      <c r="B109" s="41"/>
      <c r="C109" s="42"/>
      <c r="D109" s="248" t="s">
        <v>205</v>
      </c>
      <c r="E109" s="42"/>
      <c r="F109" s="258" t="s">
        <v>206</v>
      </c>
      <c r="G109" s="42"/>
      <c r="H109" s="42"/>
      <c r="I109" s="148"/>
      <c r="J109" s="42"/>
      <c r="K109" s="42"/>
      <c r="L109" s="46"/>
      <c r="M109" s="259"/>
      <c r="N109" s="260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205</v>
      </c>
      <c r="AU109" s="19" t="s">
        <v>95</v>
      </c>
    </row>
    <row r="110" s="2" customFormat="1" ht="16.5" customHeight="1">
      <c r="A110" s="40"/>
      <c r="B110" s="41"/>
      <c r="C110" s="228" t="s">
        <v>221</v>
      </c>
      <c r="D110" s="228" t="s">
        <v>153</v>
      </c>
      <c r="E110" s="229" t="s">
        <v>222</v>
      </c>
      <c r="F110" s="230" t="s">
        <v>223</v>
      </c>
      <c r="G110" s="231" t="s">
        <v>202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47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203</v>
      </c>
      <c r="AT110" s="239" t="s">
        <v>153</v>
      </c>
      <c r="AU110" s="239" t="s">
        <v>95</v>
      </c>
      <c r="AY110" s="19" t="s">
        <v>150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95</v>
      </c>
      <c r="BK110" s="240">
        <f>ROUND(I110*H110,2)</f>
        <v>0</v>
      </c>
      <c r="BL110" s="19" t="s">
        <v>203</v>
      </c>
      <c r="BM110" s="239" t="s">
        <v>224</v>
      </c>
    </row>
    <row r="111" s="2" customFormat="1">
      <c r="A111" s="40"/>
      <c r="B111" s="41"/>
      <c r="C111" s="42"/>
      <c r="D111" s="248" t="s">
        <v>205</v>
      </c>
      <c r="E111" s="42"/>
      <c r="F111" s="258" t="s">
        <v>206</v>
      </c>
      <c r="G111" s="42"/>
      <c r="H111" s="42"/>
      <c r="I111" s="148"/>
      <c r="J111" s="42"/>
      <c r="K111" s="42"/>
      <c r="L111" s="46"/>
      <c r="M111" s="259"/>
      <c r="N111" s="260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205</v>
      </c>
      <c r="AU111" s="19" t="s">
        <v>95</v>
      </c>
    </row>
    <row r="112" s="2" customFormat="1" ht="16.5" customHeight="1">
      <c r="A112" s="40"/>
      <c r="B112" s="41"/>
      <c r="C112" s="228" t="s">
        <v>225</v>
      </c>
      <c r="D112" s="228" t="s">
        <v>153</v>
      </c>
      <c r="E112" s="229" t="s">
        <v>226</v>
      </c>
      <c r="F112" s="230" t="s">
        <v>227</v>
      </c>
      <c r="G112" s="231" t="s">
        <v>202</v>
      </c>
      <c r="H112" s="232">
        <v>1</v>
      </c>
      <c r="I112" s="233"/>
      <c r="J112" s="234">
        <f>ROUND(I112*H112,2)</f>
        <v>0</v>
      </c>
      <c r="K112" s="230" t="s">
        <v>19</v>
      </c>
      <c r="L112" s="46"/>
      <c r="M112" s="235" t="s">
        <v>19</v>
      </c>
      <c r="N112" s="236" t="s">
        <v>47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203</v>
      </c>
      <c r="AT112" s="239" t="s">
        <v>153</v>
      </c>
      <c r="AU112" s="239" t="s">
        <v>95</v>
      </c>
      <c r="AY112" s="19" t="s">
        <v>150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95</v>
      </c>
      <c r="BK112" s="240">
        <f>ROUND(I112*H112,2)</f>
        <v>0</v>
      </c>
      <c r="BL112" s="19" t="s">
        <v>203</v>
      </c>
      <c r="BM112" s="239" t="s">
        <v>228</v>
      </c>
    </row>
    <row r="113" s="2" customFormat="1">
      <c r="A113" s="40"/>
      <c r="B113" s="41"/>
      <c r="C113" s="42"/>
      <c r="D113" s="248" t="s">
        <v>205</v>
      </c>
      <c r="E113" s="42"/>
      <c r="F113" s="258" t="s">
        <v>206</v>
      </c>
      <c r="G113" s="42"/>
      <c r="H113" s="42"/>
      <c r="I113" s="148"/>
      <c r="J113" s="42"/>
      <c r="K113" s="42"/>
      <c r="L113" s="46"/>
      <c r="M113" s="259"/>
      <c r="N113" s="26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205</v>
      </c>
      <c r="AU113" s="19" t="s">
        <v>95</v>
      </c>
    </row>
    <row r="114" s="2" customFormat="1" ht="16.5" customHeight="1">
      <c r="A114" s="40"/>
      <c r="B114" s="41"/>
      <c r="C114" s="228" t="s">
        <v>198</v>
      </c>
      <c r="D114" s="228" t="s">
        <v>153</v>
      </c>
      <c r="E114" s="229" t="s">
        <v>229</v>
      </c>
      <c r="F114" s="230" t="s">
        <v>230</v>
      </c>
      <c r="G114" s="231" t="s">
        <v>202</v>
      </c>
      <c r="H114" s="232">
        <v>1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47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203</v>
      </c>
      <c r="AT114" s="239" t="s">
        <v>153</v>
      </c>
      <c r="AU114" s="239" t="s">
        <v>95</v>
      </c>
      <c r="AY114" s="19" t="s">
        <v>150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95</v>
      </c>
      <c r="BK114" s="240">
        <f>ROUND(I114*H114,2)</f>
        <v>0</v>
      </c>
      <c r="BL114" s="19" t="s">
        <v>203</v>
      </c>
      <c r="BM114" s="239" t="s">
        <v>231</v>
      </c>
    </row>
    <row r="115" s="2" customFormat="1">
      <c r="A115" s="40"/>
      <c r="B115" s="41"/>
      <c r="C115" s="42"/>
      <c r="D115" s="248" t="s">
        <v>205</v>
      </c>
      <c r="E115" s="42"/>
      <c r="F115" s="258" t="s">
        <v>206</v>
      </c>
      <c r="G115" s="42"/>
      <c r="H115" s="42"/>
      <c r="I115" s="148"/>
      <c r="J115" s="42"/>
      <c r="K115" s="42"/>
      <c r="L115" s="46"/>
      <c r="M115" s="259"/>
      <c r="N115" s="260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205</v>
      </c>
      <c r="AU115" s="19" t="s">
        <v>95</v>
      </c>
    </row>
    <row r="116" s="2" customFormat="1" ht="16.5" customHeight="1">
      <c r="A116" s="40"/>
      <c r="B116" s="41"/>
      <c r="C116" s="228" t="s">
        <v>232</v>
      </c>
      <c r="D116" s="228" t="s">
        <v>153</v>
      </c>
      <c r="E116" s="229" t="s">
        <v>233</v>
      </c>
      <c r="F116" s="230" t="s">
        <v>234</v>
      </c>
      <c r="G116" s="231" t="s">
        <v>202</v>
      </c>
      <c r="H116" s="232">
        <v>1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47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203</v>
      </c>
      <c r="AT116" s="239" t="s">
        <v>153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203</v>
      </c>
      <c r="BM116" s="239" t="s">
        <v>235</v>
      </c>
    </row>
    <row r="117" s="2" customFormat="1">
      <c r="A117" s="40"/>
      <c r="B117" s="41"/>
      <c r="C117" s="42"/>
      <c r="D117" s="248" t="s">
        <v>205</v>
      </c>
      <c r="E117" s="42"/>
      <c r="F117" s="258" t="s">
        <v>206</v>
      </c>
      <c r="G117" s="42"/>
      <c r="H117" s="42"/>
      <c r="I117" s="148"/>
      <c r="J117" s="42"/>
      <c r="K117" s="42"/>
      <c r="L117" s="46"/>
      <c r="M117" s="259"/>
      <c r="N117" s="260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205</v>
      </c>
      <c r="AU117" s="19" t="s">
        <v>95</v>
      </c>
    </row>
    <row r="118" s="2" customFormat="1" ht="16.5" customHeight="1">
      <c r="A118" s="40"/>
      <c r="B118" s="41"/>
      <c r="C118" s="228" t="s">
        <v>236</v>
      </c>
      <c r="D118" s="228" t="s">
        <v>153</v>
      </c>
      <c r="E118" s="229" t="s">
        <v>237</v>
      </c>
      <c r="F118" s="230" t="s">
        <v>238</v>
      </c>
      <c r="G118" s="231" t="s">
        <v>202</v>
      </c>
      <c r="H118" s="232">
        <v>1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47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203</v>
      </c>
      <c r="AT118" s="239" t="s">
        <v>153</v>
      </c>
      <c r="AU118" s="239" t="s">
        <v>95</v>
      </c>
      <c r="AY118" s="19" t="s">
        <v>150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95</v>
      </c>
      <c r="BK118" s="240">
        <f>ROUND(I118*H118,2)</f>
        <v>0</v>
      </c>
      <c r="BL118" s="19" t="s">
        <v>203</v>
      </c>
      <c r="BM118" s="239" t="s">
        <v>239</v>
      </c>
    </row>
    <row r="119" s="2" customFormat="1">
      <c r="A119" s="40"/>
      <c r="B119" s="41"/>
      <c r="C119" s="42"/>
      <c r="D119" s="248" t="s">
        <v>205</v>
      </c>
      <c r="E119" s="42"/>
      <c r="F119" s="258" t="s">
        <v>206</v>
      </c>
      <c r="G119" s="42"/>
      <c r="H119" s="42"/>
      <c r="I119" s="148"/>
      <c r="J119" s="42"/>
      <c r="K119" s="42"/>
      <c r="L119" s="46"/>
      <c r="M119" s="259"/>
      <c r="N119" s="260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205</v>
      </c>
      <c r="AU119" s="19" t="s">
        <v>95</v>
      </c>
    </row>
    <row r="120" s="2" customFormat="1" ht="16.5" customHeight="1">
      <c r="A120" s="40"/>
      <c r="B120" s="41"/>
      <c r="C120" s="228" t="s">
        <v>240</v>
      </c>
      <c r="D120" s="228" t="s">
        <v>153</v>
      </c>
      <c r="E120" s="229" t="s">
        <v>241</v>
      </c>
      <c r="F120" s="230" t="s">
        <v>242</v>
      </c>
      <c r="G120" s="231" t="s">
        <v>202</v>
      </c>
      <c r="H120" s="232">
        <v>1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203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203</v>
      </c>
      <c r="BM120" s="239" t="s">
        <v>243</v>
      </c>
    </row>
    <row r="121" s="2" customFormat="1">
      <c r="A121" s="40"/>
      <c r="B121" s="41"/>
      <c r="C121" s="42"/>
      <c r="D121" s="248" t="s">
        <v>205</v>
      </c>
      <c r="E121" s="42"/>
      <c r="F121" s="258" t="s">
        <v>206</v>
      </c>
      <c r="G121" s="42"/>
      <c r="H121" s="42"/>
      <c r="I121" s="148"/>
      <c r="J121" s="42"/>
      <c r="K121" s="42"/>
      <c r="L121" s="46"/>
      <c r="M121" s="259"/>
      <c r="N121" s="26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205</v>
      </c>
      <c r="AU121" s="19" t="s">
        <v>95</v>
      </c>
    </row>
    <row r="122" s="2" customFormat="1" ht="16.5" customHeight="1">
      <c r="A122" s="40"/>
      <c r="B122" s="41"/>
      <c r="C122" s="228" t="s">
        <v>244</v>
      </c>
      <c r="D122" s="228" t="s">
        <v>153</v>
      </c>
      <c r="E122" s="229" t="s">
        <v>245</v>
      </c>
      <c r="F122" s="230" t="s">
        <v>246</v>
      </c>
      <c r="G122" s="231" t="s">
        <v>202</v>
      </c>
      <c r="H122" s="232">
        <v>1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47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203</v>
      </c>
      <c r="AT122" s="239" t="s">
        <v>153</v>
      </c>
      <c r="AU122" s="239" t="s">
        <v>95</v>
      </c>
      <c r="AY122" s="19" t="s">
        <v>150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95</v>
      </c>
      <c r="BK122" s="240">
        <f>ROUND(I122*H122,2)</f>
        <v>0</v>
      </c>
      <c r="BL122" s="19" t="s">
        <v>203</v>
      </c>
      <c r="BM122" s="239" t="s">
        <v>247</v>
      </c>
    </row>
    <row r="123" s="2" customFormat="1">
      <c r="A123" s="40"/>
      <c r="B123" s="41"/>
      <c r="C123" s="42"/>
      <c r="D123" s="248" t="s">
        <v>205</v>
      </c>
      <c r="E123" s="42"/>
      <c r="F123" s="258" t="s">
        <v>206</v>
      </c>
      <c r="G123" s="42"/>
      <c r="H123" s="42"/>
      <c r="I123" s="148"/>
      <c r="J123" s="42"/>
      <c r="K123" s="42"/>
      <c r="L123" s="46"/>
      <c r="M123" s="259"/>
      <c r="N123" s="260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205</v>
      </c>
      <c r="AU123" s="19" t="s">
        <v>95</v>
      </c>
    </row>
    <row r="124" s="2" customFormat="1" ht="16.5" customHeight="1">
      <c r="A124" s="40"/>
      <c r="B124" s="41"/>
      <c r="C124" s="228" t="s">
        <v>248</v>
      </c>
      <c r="D124" s="228" t="s">
        <v>153</v>
      </c>
      <c r="E124" s="229" t="s">
        <v>249</v>
      </c>
      <c r="F124" s="230" t="s">
        <v>250</v>
      </c>
      <c r="G124" s="231" t="s">
        <v>202</v>
      </c>
      <c r="H124" s="232">
        <v>1</v>
      </c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47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203</v>
      </c>
      <c r="AT124" s="239" t="s">
        <v>153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203</v>
      </c>
      <c r="BM124" s="239" t="s">
        <v>251</v>
      </c>
    </row>
    <row r="125" s="2" customFormat="1">
      <c r="A125" s="40"/>
      <c r="B125" s="41"/>
      <c r="C125" s="42"/>
      <c r="D125" s="248" t="s">
        <v>205</v>
      </c>
      <c r="E125" s="42"/>
      <c r="F125" s="258" t="s">
        <v>252</v>
      </c>
      <c r="G125" s="42"/>
      <c r="H125" s="42"/>
      <c r="I125" s="148"/>
      <c r="J125" s="42"/>
      <c r="K125" s="42"/>
      <c r="L125" s="46"/>
      <c r="M125" s="259"/>
      <c r="N125" s="26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205</v>
      </c>
      <c r="AU125" s="19" t="s">
        <v>95</v>
      </c>
    </row>
    <row r="126" s="2" customFormat="1" ht="21.75" customHeight="1">
      <c r="A126" s="40"/>
      <c r="B126" s="41"/>
      <c r="C126" s="228" t="s">
        <v>8</v>
      </c>
      <c r="D126" s="228" t="s">
        <v>153</v>
      </c>
      <c r="E126" s="229" t="s">
        <v>253</v>
      </c>
      <c r="F126" s="230" t="s">
        <v>254</v>
      </c>
      <c r="G126" s="231" t="s">
        <v>255</v>
      </c>
      <c r="H126" s="232">
        <v>1.256</v>
      </c>
      <c r="I126" s="233"/>
      <c r="J126" s="234">
        <f>ROUND(I126*H126,2)</f>
        <v>0</v>
      </c>
      <c r="K126" s="230" t="s">
        <v>156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0.041000000000000002</v>
      </c>
      <c r="T126" s="238">
        <f>S126*H126</f>
        <v>0.051496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170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170</v>
      </c>
      <c r="BM126" s="239" t="s">
        <v>256</v>
      </c>
    </row>
    <row r="127" s="13" customFormat="1">
      <c r="A127" s="13"/>
      <c r="B127" s="246"/>
      <c r="C127" s="247"/>
      <c r="D127" s="248" t="s">
        <v>196</v>
      </c>
      <c r="E127" s="249" t="s">
        <v>19</v>
      </c>
      <c r="F127" s="250" t="s">
        <v>257</v>
      </c>
      <c r="G127" s="247"/>
      <c r="H127" s="251">
        <v>0.33600000000000002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35</v>
      </c>
      <c r="AX127" s="13" t="s">
        <v>75</v>
      </c>
      <c r="AY127" s="257" t="s">
        <v>150</v>
      </c>
    </row>
    <row r="128" s="13" customFormat="1">
      <c r="A128" s="13"/>
      <c r="B128" s="246"/>
      <c r="C128" s="247"/>
      <c r="D128" s="248" t="s">
        <v>196</v>
      </c>
      <c r="E128" s="249" t="s">
        <v>19</v>
      </c>
      <c r="F128" s="250" t="s">
        <v>258</v>
      </c>
      <c r="G128" s="247"/>
      <c r="H128" s="251">
        <v>0.92000000000000004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196</v>
      </c>
      <c r="AU128" s="257" t="s">
        <v>95</v>
      </c>
      <c r="AV128" s="13" t="s">
        <v>95</v>
      </c>
      <c r="AW128" s="13" t="s">
        <v>35</v>
      </c>
      <c r="AX128" s="13" t="s">
        <v>75</v>
      </c>
      <c r="AY128" s="257" t="s">
        <v>150</v>
      </c>
    </row>
    <row r="129" s="14" customFormat="1">
      <c r="A129" s="14"/>
      <c r="B129" s="261"/>
      <c r="C129" s="262"/>
      <c r="D129" s="248" t="s">
        <v>196</v>
      </c>
      <c r="E129" s="263" t="s">
        <v>19</v>
      </c>
      <c r="F129" s="264" t="s">
        <v>259</v>
      </c>
      <c r="G129" s="262"/>
      <c r="H129" s="265">
        <v>1.256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196</v>
      </c>
      <c r="AU129" s="271" t="s">
        <v>95</v>
      </c>
      <c r="AV129" s="14" t="s">
        <v>170</v>
      </c>
      <c r="AW129" s="14" t="s">
        <v>35</v>
      </c>
      <c r="AX129" s="14" t="s">
        <v>83</v>
      </c>
      <c r="AY129" s="271" t="s">
        <v>150</v>
      </c>
    </row>
    <row r="130" s="2" customFormat="1" ht="21.75" customHeight="1">
      <c r="A130" s="40"/>
      <c r="B130" s="41"/>
      <c r="C130" s="228" t="s">
        <v>203</v>
      </c>
      <c r="D130" s="228" t="s">
        <v>153</v>
      </c>
      <c r="E130" s="229" t="s">
        <v>260</v>
      </c>
      <c r="F130" s="230" t="s">
        <v>261</v>
      </c>
      <c r="G130" s="231" t="s">
        <v>255</v>
      </c>
      <c r="H130" s="232">
        <v>14</v>
      </c>
      <c r="I130" s="233"/>
      <c r="J130" s="234">
        <f>ROUND(I130*H130,2)</f>
        <v>0</v>
      </c>
      <c r="K130" s="230" t="s">
        <v>156</v>
      </c>
      <c r="L130" s="46"/>
      <c r="M130" s="235" t="s">
        <v>19</v>
      </c>
      <c r="N130" s="236" t="s">
        <v>47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0.075999999999999998</v>
      </c>
      <c r="T130" s="238">
        <f>S130*H130</f>
        <v>1.0640000000000001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170</v>
      </c>
      <c r="AT130" s="239" t="s">
        <v>153</v>
      </c>
      <c r="AU130" s="239" t="s">
        <v>95</v>
      </c>
      <c r="AY130" s="19" t="s">
        <v>150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95</v>
      </c>
      <c r="BK130" s="240">
        <f>ROUND(I130*H130,2)</f>
        <v>0</v>
      </c>
      <c r="BL130" s="19" t="s">
        <v>170</v>
      </c>
      <c r="BM130" s="239" t="s">
        <v>262</v>
      </c>
    </row>
    <row r="131" s="13" customFormat="1">
      <c r="A131" s="13"/>
      <c r="B131" s="246"/>
      <c r="C131" s="247"/>
      <c r="D131" s="248" t="s">
        <v>196</v>
      </c>
      <c r="E131" s="249" t="s">
        <v>19</v>
      </c>
      <c r="F131" s="250" t="s">
        <v>263</v>
      </c>
      <c r="G131" s="247"/>
      <c r="H131" s="251">
        <v>1.6000000000000001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196</v>
      </c>
      <c r="AU131" s="257" t="s">
        <v>95</v>
      </c>
      <c r="AV131" s="13" t="s">
        <v>95</v>
      </c>
      <c r="AW131" s="13" t="s">
        <v>35</v>
      </c>
      <c r="AX131" s="13" t="s">
        <v>75</v>
      </c>
      <c r="AY131" s="257" t="s">
        <v>150</v>
      </c>
    </row>
    <row r="132" s="13" customFormat="1">
      <c r="A132" s="13"/>
      <c r="B132" s="246"/>
      <c r="C132" s="247"/>
      <c r="D132" s="248" t="s">
        <v>196</v>
      </c>
      <c r="E132" s="249" t="s">
        <v>19</v>
      </c>
      <c r="F132" s="250" t="s">
        <v>264</v>
      </c>
      <c r="G132" s="247"/>
      <c r="H132" s="251">
        <v>1.3999999999999999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196</v>
      </c>
      <c r="AU132" s="257" t="s">
        <v>95</v>
      </c>
      <c r="AV132" s="13" t="s">
        <v>95</v>
      </c>
      <c r="AW132" s="13" t="s">
        <v>35</v>
      </c>
      <c r="AX132" s="13" t="s">
        <v>75</v>
      </c>
      <c r="AY132" s="257" t="s">
        <v>150</v>
      </c>
    </row>
    <row r="133" s="13" customFormat="1">
      <c r="A133" s="13"/>
      <c r="B133" s="246"/>
      <c r="C133" s="247"/>
      <c r="D133" s="248" t="s">
        <v>196</v>
      </c>
      <c r="E133" s="249" t="s">
        <v>19</v>
      </c>
      <c r="F133" s="250" t="s">
        <v>265</v>
      </c>
      <c r="G133" s="247"/>
      <c r="H133" s="251">
        <v>1.2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196</v>
      </c>
      <c r="AU133" s="257" t="s">
        <v>95</v>
      </c>
      <c r="AV133" s="13" t="s">
        <v>95</v>
      </c>
      <c r="AW133" s="13" t="s">
        <v>35</v>
      </c>
      <c r="AX133" s="13" t="s">
        <v>75</v>
      </c>
      <c r="AY133" s="257" t="s">
        <v>150</v>
      </c>
    </row>
    <row r="134" s="13" customFormat="1">
      <c r="A134" s="13"/>
      <c r="B134" s="246"/>
      <c r="C134" s="247"/>
      <c r="D134" s="248" t="s">
        <v>196</v>
      </c>
      <c r="E134" s="249" t="s">
        <v>19</v>
      </c>
      <c r="F134" s="250" t="s">
        <v>266</v>
      </c>
      <c r="G134" s="247"/>
      <c r="H134" s="251">
        <v>1.8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196</v>
      </c>
      <c r="AU134" s="257" t="s">
        <v>95</v>
      </c>
      <c r="AV134" s="13" t="s">
        <v>95</v>
      </c>
      <c r="AW134" s="13" t="s">
        <v>35</v>
      </c>
      <c r="AX134" s="13" t="s">
        <v>75</v>
      </c>
      <c r="AY134" s="257" t="s">
        <v>150</v>
      </c>
    </row>
    <row r="135" s="13" customFormat="1">
      <c r="A135" s="13"/>
      <c r="B135" s="246"/>
      <c r="C135" s="247"/>
      <c r="D135" s="248" t="s">
        <v>196</v>
      </c>
      <c r="E135" s="249" t="s">
        <v>19</v>
      </c>
      <c r="F135" s="250" t="s">
        <v>267</v>
      </c>
      <c r="G135" s="247"/>
      <c r="H135" s="251">
        <v>1.6000000000000001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196</v>
      </c>
      <c r="AU135" s="257" t="s">
        <v>95</v>
      </c>
      <c r="AV135" s="13" t="s">
        <v>95</v>
      </c>
      <c r="AW135" s="13" t="s">
        <v>35</v>
      </c>
      <c r="AX135" s="13" t="s">
        <v>75</v>
      </c>
      <c r="AY135" s="257" t="s">
        <v>150</v>
      </c>
    </row>
    <row r="136" s="13" customFormat="1">
      <c r="A136" s="13"/>
      <c r="B136" s="246"/>
      <c r="C136" s="247"/>
      <c r="D136" s="248" t="s">
        <v>196</v>
      </c>
      <c r="E136" s="249" t="s">
        <v>19</v>
      </c>
      <c r="F136" s="250" t="s">
        <v>268</v>
      </c>
      <c r="G136" s="247"/>
      <c r="H136" s="251">
        <v>6.4000000000000004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196</v>
      </c>
      <c r="AU136" s="257" t="s">
        <v>95</v>
      </c>
      <c r="AV136" s="13" t="s">
        <v>95</v>
      </c>
      <c r="AW136" s="13" t="s">
        <v>35</v>
      </c>
      <c r="AX136" s="13" t="s">
        <v>75</v>
      </c>
      <c r="AY136" s="257" t="s">
        <v>150</v>
      </c>
    </row>
    <row r="137" s="14" customFormat="1">
      <c r="A137" s="14"/>
      <c r="B137" s="261"/>
      <c r="C137" s="262"/>
      <c r="D137" s="248" t="s">
        <v>196</v>
      </c>
      <c r="E137" s="263" t="s">
        <v>19</v>
      </c>
      <c r="F137" s="264" t="s">
        <v>259</v>
      </c>
      <c r="G137" s="262"/>
      <c r="H137" s="265">
        <v>14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196</v>
      </c>
      <c r="AU137" s="271" t="s">
        <v>95</v>
      </c>
      <c r="AV137" s="14" t="s">
        <v>170</v>
      </c>
      <c r="AW137" s="14" t="s">
        <v>35</v>
      </c>
      <c r="AX137" s="14" t="s">
        <v>83</v>
      </c>
      <c r="AY137" s="271" t="s">
        <v>150</v>
      </c>
    </row>
    <row r="138" s="2" customFormat="1" ht="21.75" customHeight="1">
      <c r="A138" s="40"/>
      <c r="B138" s="41"/>
      <c r="C138" s="228" t="s">
        <v>269</v>
      </c>
      <c r="D138" s="228" t="s">
        <v>153</v>
      </c>
      <c r="E138" s="229" t="s">
        <v>270</v>
      </c>
      <c r="F138" s="230" t="s">
        <v>271</v>
      </c>
      <c r="G138" s="231" t="s">
        <v>255</v>
      </c>
      <c r="H138" s="232">
        <v>13.470000000000001</v>
      </c>
      <c r="I138" s="233"/>
      <c r="J138" s="234">
        <f>ROUND(I138*H138,2)</f>
        <v>0</v>
      </c>
      <c r="K138" s="230" t="s">
        <v>156</v>
      </c>
      <c r="L138" s="46"/>
      <c r="M138" s="235" t="s">
        <v>19</v>
      </c>
      <c r="N138" s="236" t="s">
        <v>47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0.13100000000000001</v>
      </c>
      <c r="T138" s="238">
        <f>S138*H138</f>
        <v>1.7645700000000002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203</v>
      </c>
      <c r="AT138" s="239" t="s">
        <v>153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203</v>
      </c>
      <c r="BM138" s="239" t="s">
        <v>272</v>
      </c>
    </row>
    <row r="139" s="13" customFormat="1">
      <c r="A139" s="13"/>
      <c r="B139" s="246"/>
      <c r="C139" s="247"/>
      <c r="D139" s="248" t="s">
        <v>196</v>
      </c>
      <c r="E139" s="249" t="s">
        <v>19</v>
      </c>
      <c r="F139" s="250" t="s">
        <v>273</v>
      </c>
      <c r="G139" s="247"/>
      <c r="H139" s="251">
        <v>13.470000000000001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196</v>
      </c>
      <c r="AU139" s="257" t="s">
        <v>95</v>
      </c>
      <c r="AV139" s="13" t="s">
        <v>95</v>
      </c>
      <c r="AW139" s="13" t="s">
        <v>35</v>
      </c>
      <c r="AX139" s="13" t="s">
        <v>83</v>
      </c>
      <c r="AY139" s="257" t="s">
        <v>150</v>
      </c>
    </row>
    <row r="140" s="2" customFormat="1" ht="21.75" customHeight="1">
      <c r="A140" s="40"/>
      <c r="B140" s="41"/>
      <c r="C140" s="228" t="s">
        <v>274</v>
      </c>
      <c r="D140" s="228" t="s">
        <v>153</v>
      </c>
      <c r="E140" s="229" t="s">
        <v>275</v>
      </c>
      <c r="F140" s="230" t="s">
        <v>276</v>
      </c>
      <c r="G140" s="231" t="s">
        <v>255</v>
      </c>
      <c r="H140" s="232">
        <v>0.62</v>
      </c>
      <c r="I140" s="233"/>
      <c r="J140" s="234">
        <f>ROUND(I140*H140,2)</f>
        <v>0</v>
      </c>
      <c r="K140" s="230" t="s">
        <v>156</v>
      </c>
      <c r="L140" s="46"/>
      <c r="M140" s="235" t="s">
        <v>19</v>
      </c>
      <c r="N140" s="236" t="s">
        <v>47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0.27000000000000002</v>
      </c>
      <c r="T140" s="238">
        <f>S140*H140</f>
        <v>0.16740000000000002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170</v>
      </c>
      <c r="AT140" s="239" t="s">
        <v>153</v>
      </c>
      <c r="AU140" s="239" t="s">
        <v>95</v>
      </c>
      <c r="AY140" s="19" t="s">
        <v>150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95</v>
      </c>
      <c r="BK140" s="240">
        <f>ROUND(I140*H140,2)</f>
        <v>0</v>
      </c>
      <c r="BL140" s="19" t="s">
        <v>170</v>
      </c>
      <c r="BM140" s="239" t="s">
        <v>277</v>
      </c>
    </row>
    <row r="141" s="13" customFormat="1">
      <c r="A141" s="13"/>
      <c r="B141" s="246"/>
      <c r="C141" s="247"/>
      <c r="D141" s="248" t="s">
        <v>196</v>
      </c>
      <c r="E141" s="249" t="s">
        <v>19</v>
      </c>
      <c r="F141" s="250" t="s">
        <v>278</v>
      </c>
      <c r="G141" s="247"/>
      <c r="H141" s="251">
        <v>0.62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196</v>
      </c>
      <c r="AU141" s="257" t="s">
        <v>95</v>
      </c>
      <c r="AV141" s="13" t="s">
        <v>95</v>
      </c>
      <c r="AW141" s="13" t="s">
        <v>35</v>
      </c>
      <c r="AX141" s="13" t="s">
        <v>83</v>
      </c>
      <c r="AY141" s="257" t="s">
        <v>150</v>
      </c>
    </row>
    <row r="142" s="2" customFormat="1" ht="21.75" customHeight="1">
      <c r="A142" s="40"/>
      <c r="B142" s="41"/>
      <c r="C142" s="228" t="s">
        <v>279</v>
      </c>
      <c r="D142" s="228" t="s">
        <v>153</v>
      </c>
      <c r="E142" s="229" t="s">
        <v>280</v>
      </c>
      <c r="F142" s="230" t="s">
        <v>281</v>
      </c>
      <c r="G142" s="231" t="s">
        <v>282</v>
      </c>
      <c r="H142" s="232">
        <v>0.40400000000000003</v>
      </c>
      <c r="I142" s="233"/>
      <c r="J142" s="234">
        <f>ROUND(I142*H142,2)</f>
        <v>0</v>
      </c>
      <c r="K142" s="230" t="s">
        <v>156</v>
      </c>
      <c r="L142" s="46"/>
      <c r="M142" s="235" t="s">
        <v>19</v>
      </c>
      <c r="N142" s="236" t="s">
        <v>47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1.8</v>
      </c>
      <c r="T142" s="238">
        <f>S142*H142</f>
        <v>0.72720000000000007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170</v>
      </c>
      <c r="AT142" s="239" t="s">
        <v>153</v>
      </c>
      <c r="AU142" s="239" t="s">
        <v>95</v>
      </c>
      <c r="AY142" s="19" t="s">
        <v>150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95</v>
      </c>
      <c r="BK142" s="240">
        <f>ROUND(I142*H142,2)</f>
        <v>0</v>
      </c>
      <c r="BL142" s="19" t="s">
        <v>170</v>
      </c>
      <c r="BM142" s="239" t="s">
        <v>283</v>
      </c>
    </row>
    <row r="143" s="13" customFormat="1">
      <c r="A143" s="13"/>
      <c r="B143" s="246"/>
      <c r="C143" s="247"/>
      <c r="D143" s="248" t="s">
        <v>196</v>
      </c>
      <c r="E143" s="249" t="s">
        <v>19</v>
      </c>
      <c r="F143" s="250" t="s">
        <v>284</v>
      </c>
      <c r="G143" s="247"/>
      <c r="H143" s="251">
        <v>0.40400000000000003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196</v>
      </c>
      <c r="AU143" s="257" t="s">
        <v>95</v>
      </c>
      <c r="AV143" s="13" t="s">
        <v>95</v>
      </c>
      <c r="AW143" s="13" t="s">
        <v>35</v>
      </c>
      <c r="AX143" s="13" t="s">
        <v>83</v>
      </c>
      <c r="AY143" s="257" t="s">
        <v>150</v>
      </c>
    </row>
    <row r="144" s="2" customFormat="1" ht="16.5" customHeight="1">
      <c r="A144" s="40"/>
      <c r="B144" s="41"/>
      <c r="C144" s="228" t="s">
        <v>285</v>
      </c>
      <c r="D144" s="228" t="s">
        <v>153</v>
      </c>
      <c r="E144" s="229" t="s">
        <v>286</v>
      </c>
      <c r="F144" s="230" t="s">
        <v>287</v>
      </c>
      <c r="G144" s="231" t="s">
        <v>255</v>
      </c>
      <c r="H144" s="232">
        <v>60.140000000000001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47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170</v>
      </c>
      <c r="AT144" s="239" t="s">
        <v>153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170</v>
      </c>
      <c r="BM144" s="239" t="s">
        <v>288</v>
      </c>
    </row>
    <row r="145" s="2" customFormat="1">
      <c r="A145" s="40"/>
      <c r="B145" s="41"/>
      <c r="C145" s="42"/>
      <c r="D145" s="248" t="s">
        <v>205</v>
      </c>
      <c r="E145" s="42"/>
      <c r="F145" s="258" t="s">
        <v>206</v>
      </c>
      <c r="G145" s="42"/>
      <c r="H145" s="42"/>
      <c r="I145" s="148"/>
      <c r="J145" s="42"/>
      <c r="K145" s="42"/>
      <c r="L145" s="46"/>
      <c r="M145" s="259"/>
      <c r="N145" s="26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205</v>
      </c>
      <c r="AU145" s="19" t="s">
        <v>95</v>
      </c>
    </row>
    <row r="146" s="13" customFormat="1">
      <c r="A146" s="13"/>
      <c r="B146" s="246"/>
      <c r="C146" s="247"/>
      <c r="D146" s="248" t="s">
        <v>196</v>
      </c>
      <c r="E146" s="249" t="s">
        <v>19</v>
      </c>
      <c r="F146" s="250" t="s">
        <v>289</v>
      </c>
      <c r="G146" s="247"/>
      <c r="H146" s="251">
        <v>60.140000000000001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196</v>
      </c>
      <c r="AU146" s="257" t="s">
        <v>95</v>
      </c>
      <c r="AV146" s="13" t="s">
        <v>95</v>
      </c>
      <c r="AW146" s="13" t="s">
        <v>35</v>
      </c>
      <c r="AX146" s="13" t="s">
        <v>83</v>
      </c>
      <c r="AY146" s="257" t="s">
        <v>150</v>
      </c>
    </row>
    <row r="147" s="2" customFormat="1" ht="16.5" customHeight="1">
      <c r="A147" s="40"/>
      <c r="B147" s="41"/>
      <c r="C147" s="228" t="s">
        <v>7</v>
      </c>
      <c r="D147" s="228" t="s">
        <v>153</v>
      </c>
      <c r="E147" s="229" t="s">
        <v>290</v>
      </c>
      <c r="F147" s="230" t="s">
        <v>291</v>
      </c>
      <c r="G147" s="231" t="s">
        <v>255</v>
      </c>
      <c r="H147" s="232">
        <v>59.975000000000001</v>
      </c>
      <c r="I147" s="233"/>
      <c r="J147" s="234">
        <f>ROUND(I147*H147,2)</f>
        <v>0</v>
      </c>
      <c r="K147" s="230" t="s">
        <v>156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0.122</v>
      </c>
      <c r="T147" s="238">
        <f>S147*H147</f>
        <v>7.3169500000000003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170</v>
      </c>
      <c r="AT147" s="239" t="s">
        <v>153</v>
      </c>
      <c r="AU147" s="239" t="s">
        <v>95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170</v>
      </c>
      <c r="BM147" s="239" t="s">
        <v>292</v>
      </c>
    </row>
    <row r="148" s="15" customFormat="1">
      <c r="A148" s="15"/>
      <c r="B148" s="272"/>
      <c r="C148" s="273"/>
      <c r="D148" s="248" t="s">
        <v>196</v>
      </c>
      <c r="E148" s="274" t="s">
        <v>19</v>
      </c>
      <c r="F148" s="275" t="s">
        <v>293</v>
      </c>
      <c r="G148" s="273"/>
      <c r="H148" s="274" t="s">
        <v>19</v>
      </c>
      <c r="I148" s="276"/>
      <c r="J148" s="273"/>
      <c r="K148" s="273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196</v>
      </c>
      <c r="AU148" s="281" t="s">
        <v>95</v>
      </c>
      <c r="AV148" s="15" t="s">
        <v>83</v>
      </c>
      <c r="AW148" s="15" t="s">
        <v>35</v>
      </c>
      <c r="AX148" s="15" t="s">
        <v>75</v>
      </c>
      <c r="AY148" s="281" t="s">
        <v>150</v>
      </c>
    </row>
    <row r="149" s="13" customFormat="1">
      <c r="A149" s="13"/>
      <c r="B149" s="246"/>
      <c r="C149" s="247"/>
      <c r="D149" s="248" t="s">
        <v>196</v>
      </c>
      <c r="E149" s="249" t="s">
        <v>19</v>
      </c>
      <c r="F149" s="250" t="s">
        <v>294</v>
      </c>
      <c r="G149" s="247"/>
      <c r="H149" s="251">
        <v>3.875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196</v>
      </c>
      <c r="AU149" s="257" t="s">
        <v>95</v>
      </c>
      <c r="AV149" s="13" t="s">
        <v>95</v>
      </c>
      <c r="AW149" s="13" t="s">
        <v>35</v>
      </c>
      <c r="AX149" s="13" t="s">
        <v>75</v>
      </c>
      <c r="AY149" s="257" t="s">
        <v>150</v>
      </c>
    </row>
    <row r="150" s="15" customFormat="1">
      <c r="A150" s="15"/>
      <c r="B150" s="272"/>
      <c r="C150" s="273"/>
      <c r="D150" s="248" t="s">
        <v>196</v>
      </c>
      <c r="E150" s="274" t="s">
        <v>19</v>
      </c>
      <c r="F150" s="275" t="s">
        <v>295</v>
      </c>
      <c r="G150" s="273"/>
      <c r="H150" s="274" t="s">
        <v>19</v>
      </c>
      <c r="I150" s="276"/>
      <c r="J150" s="273"/>
      <c r="K150" s="273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196</v>
      </c>
      <c r="AU150" s="281" t="s">
        <v>95</v>
      </c>
      <c r="AV150" s="15" t="s">
        <v>83</v>
      </c>
      <c r="AW150" s="15" t="s">
        <v>35</v>
      </c>
      <c r="AX150" s="15" t="s">
        <v>75</v>
      </c>
      <c r="AY150" s="281" t="s">
        <v>150</v>
      </c>
    </row>
    <row r="151" s="13" customFormat="1">
      <c r="A151" s="13"/>
      <c r="B151" s="246"/>
      <c r="C151" s="247"/>
      <c r="D151" s="248" t="s">
        <v>196</v>
      </c>
      <c r="E151" s="249" t="s">
        <v>19</v>
      </c>
      <c r="F151" s="250" t="s">
        <v>296</v>
      </c>
      <c r="G151" s="247"/>
      <c r="H151" s="251">
        <v>56.100000000000001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196</v>
      </c>
      <c r="AU151" s="257" t="s">
        <v>95</v>
      </c>
      <c r="AV151" s="13" t="s">
        <v>95</v>
      </c>
      <c r="AW151" s="13" t="s">
        <v>35</v>
      </c>
      <c r="AX151" s="13" t="s">
        <v>75</v>
      </c>
      <c r="AY151" s="257" t="s">
        <v>150</v>
      </c>
    </row>
    <row r="152" s="14" customFormat="1">
      <c r="A152" s="14"/>
      <c r="B152" s="261"/>
      <c r="C152" s="262"/>
      <c r="D152" s="248" t="s">
        <v>196</v>
      </c>
      <c r="E152" s="263" t="s">
        <v>19</v>
      </c>
      <c r="F152" s="264" t="s">
        <v>259</v>
      </c>
      <c r="G152" s="262"/>
      <c r="H152" s="265">
        <v>59.975000000000001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196</v>
      </c>
      <c r="AU152" s="271" t="s">
        <v>95</v>
      </c>
      <c r="AV152" s="14" t="s">
        <v>170</v>
      </c>
      <c r="AW152" s="14" t="s">
        <v>35</v>
      </c>
      <c r="AX152" s="14" t="s">
        <v>83</v>
      </c>
      <c r="AY152" s="271" t="s">
        <v>150</v>
      </c>
    </row>
    <row r="153" s="2" customFormat="1" ht="16.5" customHeight="1">
      <c r="A153" s="40"/>
      <c r="B153" s="41"/>
      <c r="C153" s="228" t="s">
        <v>297</v>
      </c>
      <c r="D153" s="228" t="s">
        <v>153</v>
      </c>
      <c r="E153" s="229" t="s">
        <v>298</v>
      </c>
      <c r="F153" s="230" t="s">
        <v>299</v>
      </c>
      <c r="G153" s="231" t="s">
        <v>255</v>
      </c>
      <c r="H153" s="232">
        <v>10.109999999999999</v>
      </c>
      <c r="I153" s="233"/>
      <c r="J153" s="234">
        <f>ROUND(I153*H153,2)</f>
        <v>0</v>
      </c>
      <c r="K153" s="230" t="s">
        <v>156</v>
      </c>
      <c r="L153" s="46"/>
      <c r="M153" s="235" t="s">
        <v>19</v>
      </c>
      <c r="N153" s="236" t="s">
        <v>47</v>
      </c>
      <c r="O153" s="86"/>
      <c r="P153" s="237">
        <f>O153*H153</f>
        <v>0</v>
      </c>
      <c r="Q153" s="237">
        <v>0</v>
      </c>
      <c r="R153" s="237">
        <f>Q153*H153</f>
        <v>0</v>
      </c>
      <c r="S153" s="237">
        <v>0.27200000000000002</v>
      </c>
      <c r="T153" s="238">
        <f>S153*H153</f>
        <v>2.7499199999999999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170</v>
      </c>
      <c r="AT153" s="239" t="s">
        <v>153</v>
      </c>
      <c r="AU153" s="239" t="s">
        <v>95</v>
      </c>
      <c r="AY153" s="19" t="s">
        <v>150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95</v>
      </c>
      <c r="BK153" s="240">
        <f>ROUND(I153*H153,2)</f>
        <v>0</v>
      </c>
      <c r="BL153" s="19" t="s">
        <v>170</v>
      </c>
      <c r="BM153" s="239" t="s">
        <v>300</v>
      </c>
    </row>
    <row r="154" s="15" customFormat="1">
      <c r="A154" s="15"/>
      <c r="B154" s="272"/>
      <c r="C154" s="273"/>
      <c r="D154" s="248" t="s">
        <v>196</v>
      </c>
      <c r="E154" s="274" t="s">
        <v>19</v>
      </c>
      <c r="F154" s="275" t="s">
        <v>301</v>
      </c>
      <c r="G154" s="273"/>
      <c r="H154" s="274" t="s">
        <v>19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196</v>
      </c>
      <c r="AU154" s="281" t="s">
        <v>95</v>
      </c>
      <c r="AV154" s="15" t="s">
        <v>83</v>
      </c>
      <c r="AW154" s="15" t="s">
        <v>35</v>
      </c>
      <c r="AX154" s="15" t="s">
        <v>75</v>
      </c>
      <c r="AY154" s="281" t="s">
        <v>150</v>
      </c>
    </row>
    <row r="155" s="13" customFormat="1">
      <c r="A155" s="13"/>
      <c r="B155" s="246"/>
      <c r="C155" s="247"/>
      <c r="D155" s="248" t="s">
        <v>196</v>
      </c>
      <c r="E155" s="249" t="s">
        <v>19</v>
      </c>
      <c r="F155" s="250" t="s">
        <v>302</v>
      </c>
      <c r="G155" s="247"/>
      <c r="H155" s="251">
        <v>10.109999999999999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196</v>
      </c>
      <c r="AU155" s="257" t="s">
        <v>95</v>
      </c>
      <c r="AV155" s="13" t="s">
        <v>95</v>
      </c>
      <c r="AW155" s="13" t="s">
        <v>35</v>
      </c>
      <c r="AX155" s="13" t="s">
        <v>83</v>
      </c>
      <c r="AY155" s="257" t="s">
        <v>150</v>
      </c>
    </row>
    <row r="156" s="2" customFormat="1" ht="16.5" customHeight="1">
      <c r="A156" s="40"/>
      <c r="B156" s="41"/>
      <c r="C156" s="228" t="s">
        <v>303</v>
      </c>
      <c r="D156" s="228" t="s">
        <v>153</v>
      </c>
      <c r="E156" s="229" t="s">
        <v>304</v>
      </c>
      <c r="F156" s="230" t="s">
        <v>305</v>
      </c>
      <c r="G156" s="231" t="s">
        <v>282</v>
      </c>
      <c r="H156" s="232">
        <v>1.5569999999999999</v>
      </c>
      <c r="I156" s="233"/>
      <c r="J156" s="234">
        <f>ROUND(I156*H156,2)</f>
        <v>0</v>
      </c>
      <c r="K156" s="230" t="s">
        <v>156</v>
      </c>
      <c r="L156" s="46"/>
      <c r="M156" s="235" t="s">
        <v>19</v>
      </c>
      <c r="N156" s="236" t="s">
        <v>47</v>
      </c>
      <c r="O156" s="86"/>
      <c r="P156" s="237">
        <f>O156*H156</f>
        <v>0</v>
      </c>
      <c r="Q156" s="237">
        <v>0</v>
      </c>
      <c r="R156" s="237">
        <f>Q156*H156</f>
        <v>0</v>
      </c>
      <c r="S156" s="237">
        <v>2.2000000000000002</v>
      </c>
      <c r="T156" s="238">
        <f>S156*H156</f>
        <v>3.4254000000000002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170</v>
      </c>
      <c r="AT156" s="239" t="s">
        <v>153</v>
      </c>
      <c r="AU156" s="239" t="s">
        <v>95</v>
      </c>
      <c r="AY156" s="19" t="s">
        <v>150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95</v>
      </c>
      <c r="BK156" s="240">
        <f>ROUND(I156*H156,2)</f>
        <v>0</v>
      </c>
      <c r="BL156" s="19" t="s">
        <v>170</v>
      </c>
      <c r="BM156" s="239" t="s">
        <v>306</v>
      </c>
    </row>
    <row r="157" s="15" customFormat="1">
      <c r="A157" s="15"/>
      <c r="B157" s="272"/>
      <c r="C157" s="273"/>
      <c r="D157" s="248" t="s">
        <v>196</v>
      </c>
      <c r="E157" s="274" t="s">
        <v>19</v>
      </c>
      <c r="F157" s="275" t="s">
        <v>307</v>
      </c>
      <c r="G157" s="273"/>
      <c r="H157" s="274" t="s">
        <v>19</v>
      </c>
      <c r="I157" s="276"/>
      <c r="J157" s="273"/>
      <c r="K157" s="273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196</v>
      </c>
      <c r="AU157" s="281" t="s">
        <v>95</v>
      </c>
      <c r="AV157" s="15" t="s">
        <v>83</v>
      </c>
      <c r="AW157" s="15" t="s">
        <v>35</v>
      </c>
      <c r="AX157" s="15" t="s">
        <v>75</v>
      </c>
      <c r="AY157" s="281" t="s">
        <v>150</v>
      </c>
    </row>
    <row r="158" s="13" customFormat="1">
      <c r="A158" s="13"/>
      <c r="B158" s="246"/>
      <c r="C158" s="247"/>
      <c r="D158" s="248" t="s">
        <v>196</v>
      </c>
      <c r="E158" s="249" t="s">
        <v>19</v>
      </c>
      <c r="F158" s="250" t="s">
        <v>308</v>
      </c>
      <c r="G158" s="247"/>
      <c r="H158" s="251">
        <v>0.55600000000000005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196</v>
      </c>
      <c r="AU158" s="257" t="s">
        <v>95</v>
      </c>
      <c r="AV158" s="13" t="s">
        <v>95</v>
      </c>
      <c r="AW158" s="13" t="s">
        <v>35</v>
      </c>
      <c r="AX158" s="13" t="s">
        <v>75</v>
      </c>
      <c r="AY158" s="257" t="s">
        <v>150</v>
      </c>
    </row>
    <row r="159" s="15" customFormat="1">
      <c r="A159" s="15"/>
      <c r="B159" s="272"/>
      <c r="C159" s="273"/>
      <c r="D159" s="248" t="s">
        <v>196</v>
      </c>
      <c r="E159" s="274" t="s">
        <v>19</v>
      </c>
      <c r="F159" s="275" t="s">
        <v>309</v>
      </c>
      <c r="G159" s="273"/>
      <c r="H159" s="274" t="s">
        <v>19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196</v>
      </c>
      <c r="AU159" s="281" t="s">
        <v>95</v>
      </c>
      <c r="AV159" s="15" t="s">
        <v>83</v>
      </c>
      <c r="AW159" s="15" t="s">
        <v>35</v>
      </c>
      <c r="AX159" s="15" t="s">
        <v>75</v>
      </c>
      <c r="AY159" s="281" t="s">
        <v>150</v>
      </c>
    </row>
    <row r="160" s="13" customFormat="1">
      <c r="A160" s="13"/>
      <c r="B160" s="246"/>
      <c r="C160" s="247"/>
      <c r="D160" s="248" t="s">
        <v>196</v>
      </c>
      <c r="E160" s="249" t="s">
        <v>19</v>
      </c>
      <c r="F160" s="250" t="s">
        <v>310</v>
      </c>
      <c r="G160" s="247"/>
      <c r="H160" s="251">
        <v>1.0009999999999999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196</v>
      </c>
      <c r="AU160" s="257" t="s">
        <v>95</v>
      </c>
      <c r="AV160" s="13" t="s">
        <v>95</v>
      </c>
      <c r="AW160" s="13" t="s">
        <v>35</v>
      </c>
      <c r="AX160" s="13" t="s">
        <v>75</v>
      </c>
      <c r="AY160" s="257" t="s">
        <v>150</v>
      </c>
    </row>
    <row r="161" s="14" customFormat="1">
      <c r="A161" s="14"/>
      <c r="B161" s="261"/>
      <c r="C161" s="262"/>
      <c r="D161" s="248" t="s">
        <v>196</v>
      </c>
      <c r="E161" s="263" t="s">
        <v>19</v>
      </c>
      <c r="F161" s="264" t="s">
        <v>259</v>
      </c>
      <c r="G161" s="262"/>
      <c r="H161" s="265">
        <v>1.5569999999999999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196</v>
      </c>
      <c r="AU161" s="271" t="s">
        <v>95</v>
      </c>
      <c r="AV161" s="14" t="s">
        <v>170</v>
      </c>
      <c r="AW161" s="14" t="s">
        <v>35</v>
      </c>
      <c r="AX161" s="14" t="s">
        <v>83</v>
      </c>
      <c r="AY161" s="271" t="s">
        <v>150</v>
      </c>
    </row>
    <row r="162" s="2" customFormat="1" ht="16.5" customHeight="1">
      <c r="A162" s="40"/>
      <c r="B162" s="41"/>
      <c r="C162" s="228" t="s">
        <v>311</v>
      </c>
      <c r="D162" s="228" t="s">
        <v>153</v>
      </c>
      <c r="E162" s="229" t="s">
        <v>312</v>
      </c>
      <c r="F162" s="230" t="s">
        <v>313</v>
      </c>
      <c r="G162" s="231" t="s">
        <v>282</v>
      </c>
      <c r="H162" s="232">
        <v>0.52100000000000002</v>
      </c>
      <c r="I162" s="233"/>
      <c r="J162" s="234">
        <f>ROUND(I162*H162,2)</f>
        <v>0</v>
      </c>
      <c r="K162" s="230" t="s">
        <v>156</v>
      </c>
      <c r="L162" s="46"/>
      <c r="M162" s="235" t="s">
        <v>19</v>
      </c>
      <c r="N162" s="236" t="s">
        <v>47</v>
      </c>
      <c r="O162" s="86"/>
      <c r="P162" s="237">
        <f>O162*H162</f>
        <v>0</v>
      </c>
      <c r="Q162" s="237">
        <v>0</v>
      </c>
      <c r="R162" s="237">
        <f>Q162*H162</f>
        <v>0</v>
      </c>
      <c r="S162" s="237">
        <v>2.2000000000000002</v>
      </c>
      <c r="T162" s="238">
        <f>S162*H162</f>
        <v>1.1462000000000001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170</v>
      </c>
      <c r="AT162" s="239" t="s">
        <v>153</v>
      </c>
      <c r="AU162" s="239" t="s">
        <v>95</v>
      </c>
      <c r="AY162" s="19" t="s">
        <v>150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95</v>
      </c>
      <c r="BK162" s="240">
        <f>ROUND(I162*H162,2)</f>
        <v>0</v>
      </c>
      <c r="BL162" s="19" t="s">
        <v>170</v>
      </c>
      <c r="BM162" s="239" t="s">
        <v>314</v>
      </c>
    </row>
    <row r="163" s="15" customFormat="1">
      <c r="A163" s="15"/>
      <c r="B163" s="272"/>
      <c r="C163" s="273"/>
      <c r="D163" s="248" t="s">
        <v>196</v>
      </c>
      <c r="E163" s="274" t="s">
        <v>19</v>
      </c>
      <c r="F163" s="275" t="s">
        <v>315</v>
      </c>
      <c r="G163" s="273"/>
      <c r="H163" s="274" t="s">
        <v>19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196</v>
      </c>
      <c r="AU163" s="281" t="s">
        <v>95</v>
      </c>
      <c r="AV163" s="15" t="s">
        <v>83</v>
      </c>
      <c r="AW163" s="15" t="s">
        <v>35</v>
      </c>
      <c r="AX163" s="15" t="s">
        <v>75</v>
      </c>
      <c r="AY163" s="281" t="s">
        <v>150</v>
      </c>
    </row>
    <row r="164" s="13" customFormat="1">
      <c r="A164" s="13"/>
      <c r="B164" s="246"/>
      <c r="C164" s="247"/>
      <c r="D164" s="248" t="s">
        <v>196</v>
      </c>
      <c r="E164" s="249" t="s">
        <v>19</v>
      </c>
      <c r="F164" s="250" t="s">
        <v>316</v>
      </c>
      <c r="G164" s="247"/>
      <c r="H164" s="251">
        <v>0.52100000000000002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196</v>
      </c>
      <c r="AU164" s="257" t="s">
        <v>95</v>
      </c>
      <c r="AV164" s="13" t="s">
        <v>95</v>
      </c>
      <c r="AW164" s="13" t="s">
        <v>35</v>
      </c>
      <c r="AX164" s="13" t="s">
        <v>83</v>
      </c>
      <c r="AY164" s="257" t="s">
        <v>150</v>
      </c>
    </row>
    <row r="165" s="2" customFormat="1" ht="16.5" customHeight="1">
      <c r="A165" s="40"/>
      <c r="B165" s="41"/>
      <c r="C165" s="228" t="s">
        <v>317</v>
      </c>
      <c r="D165" s="228" t="s">
        <v>153</v>
      </c>
      <c r="E165" s="229" t="s">
        <v>318</v>
      </c>
      <c r="F165" s="230" t="s">
        <v>319</v>
      </c>
      <c r="G165" s="231" t="s">
        <v>282</v>
      </c>
      <c r="H165" s="232">
        <v>10.058999999999999</v>
      </c>
      <c r="I165" s="233"/>
      <c r="J165" s="234">
        <f>ROUND(I165*H165,2)</f>
        <v>0</v>
      </c>
      <c r="K165" s="230" t="s">
        <v>156</v>
      </c>
      <c r="L165" s="46"/>
      <c r="M165" s="235" t="s">
        <v>19</v>
      </c>
      <c r="N165" s="236" t="s">
        <v>47</v>
      </c>
      <c r="O165" s="86"/>
      <c r="P165" s="237">
        <f>O165*H165</f>
        <v>0</v>
      </c>
      <c r="Q165" s="237">
        <v>0</v>
      </c>
      <c r="R165" s="237">
        <f>Q165*H165</f>
        <v>0</v>
      </c>
      <c r="S165" s="237">
        <v>1.3999999999999999</v>
      </c>
      <c r="T165" s="238">
        <f>S165*H165</f>
        <v>14.082599999999998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170</v>
      </c>
      <c r="AT165" s="239" t="s">
        <v>153</v>
      </c>
      <c r="AU165" s="239" t="s">
        <v>95</v>
      </c>
      <c r="AY165" s="19" t="s">
        <v>150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95</v>
      </c>
      <c r="BK165" s="240">
        <f>ROUND(I165*H165,2)</f>
        <v>0</v>
      </c>
      <c r="BL165" s="19" t="s">
        <v>170</v>
      </c>
      <c r="BM165" s="239" t="s">
        <v>320</v>
      </c>
    </row>
    <row r="166" s="15" customFormat="1">
      <c r="A166" s="15"/>
      <c r="B166" s="272"/>
      <c r="C166" s="273"/>
      <c r="D166" s="248" t="s">
        <v>196</v>
      </c>
      <c r="E166" s="274" t="s">
        <v>19</v>
      </c>
      <c r="F166" s="275" t="s">
        <v>293</v>
      </c>
      <c r="G166" s="273"/>
      <c r="H166" s="274" t="s">
        <v>19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196</v>
      </c>
      <c r="AU166" s="281" t="s">
        <v>95</v>
      </c>
      <c r="AV166" s="15" t="s">
        <v>83</v>
      </c>
      <c r="AW166" s="15" t="s">
        <v>35</v>
      </c>
      <c r="AX166" s="15" t="s">
        <v>75</v>
      </c>
      <c r="AY166" s="281" t="s">
        <v>150</v>
      </c>
    </row>
    <row r="167" s="13" customFormat="1">
      <c r="A167" s="13"/>
      <c r="B167" s="246"/>
      <c r="C167" s="247"/>
      <c r="D167" s="248" t="s">
        <v>196</v>
      </c>
      <c r="E167" s="249" t="s">
        <v>19</v>
      </c>
      <c r="F167" s="250" t="s">
        <v>321</v>
      </c>
      <c r="G167" s="247"/>
      <c r="H167" s="251">
        <v>3.875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196</v>
      </c>
      <c r="AU167" s="257" t="s">
        <v>95</v>
      </c>
      <c r="AV167" s="13" t="s">
        <v>95</v>
      </c>
      <c r="AW167" s="13" t="s">
        <v>35</v>
      </c>
      <c r="AX167" s="13" t="s">
        <v>75</v>
      </c>
      <c r="AY167" s="257" t="s">
        <v>150</v>
      </c>
    </row>
    <row r="168" s="15" customFormat="1">
      <c r="A168" s="15"/>
      <c r="B168" s="272"/>
      <c r="C168" s="273"/>
      <c r="D168" s="248" t="s">
        <v>196</v>
      </c>
      <c r="E168" s="274" t="s">
        <v>19</v>
      </c>
      <c r="F168" s="275" t="s">
        <v>307</v>
      </c>
      <c r="G168" s="273"/>
      <c r="H168" s="274" t="s">
        <v>19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196</v>
      </c>
      <c r="AU168" s="281" t="s">
        <v>95</v>
      </c>
      <c r="AV168" s="15" t="s">
        <v>83</v>
      </c>
      <c r="AW168" s="15" t="s">
        <v>35</v>
      </c>
      <c r="AX168" s="15" t="s">
        <v>75</v>
      </c>
      <c r="AY168" s="281" t="s">
        <v>150</v>
      </c>
    </row>
    <row r="169" s="13" customFormat="1">
      <c r="A169" s="13"/>
      <c r="B169" s="246"/>
      <c r="C169" s="247"/>
      <c r="D169" s="248" t="s">
        <v>196</v>
      </c>
      <c r="E169" s="249" t="s">
        <v>19</v>
      </c>
      <c r="F169" s="250" t="s">
        <v>322</v>
      </c>
      <c r="G169" s="247"/>
      <c r="H169" s="251">
        <v>0.77800000000000002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196</v>
      </c>
      <c r="AU169" s="257" t="s">
        <v>95</v>
      </c>
      <c r="AV169" s="13" t="s">
        <v>95</v>
      </c>
      <c r="AW169" s="13" t="s">
        <v>35</v>
      </c>
      <c r="AX169" s="13" t="s">
        <v>75</v>
      </c>
      <c r="AY169" s="257" t="s">
        <v>150</v>
      </c>
    </row>
    <row r="170" s="15" customFormat="1">
      <c r="A170" s="15"/>
      <c r="B170" s="272"/>
      <c r="C170" s="273"/>
      <c r="D170" s="248" t="s">
        <v>196</v>
      </c>
      <c r="E170" s="274" t="s">
        <v>19</v>
      </c>
      <c r="F170" s="275" t="s">
        <v>315</v>
      </c>
      <c r="G170" s="273"/>
      <c r="H170" s="274" t="s">
        <v>19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196</v>
      </c>
      <c r="AU170" s="281" t="s">
        <v>95</v>
      </c>
      <c r="AV170" s="15" t="s">
        <v>83</v>
      </c>
      <c r="AW170" s="15" t="s">
        <v>35</v>
      </c>
      <c r="AX170" s="15" t="s">
        <v>75</v>
      </c>
      <c r="AY170" s="281" t="s">
        <v>150</v>
      </c>
    </row>
    <row r="171" s="13" customFormat="1">
      <c r="A171" s="13"/>
      <c r="B171" s="246"/>
      <c r="C171" s="247"/>
      <c r="D171" s="248" t="s">
        <v>196</v>
      </c>
      <c r="E171" s="249" t="s">
        <v>19</v>
      </c>
      <c r="F171" s="250" t="s">
        <v>323</v>
      </c>
      <c r="G171" s="247"/>
      <c r="H171" s="251">
        <v>0.40100000000000002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196</v>
      </c>
      <c r="AU171" s="257" t="s">
        <v>95</v>
      </c>
      <c r="AV171" s="13" t="s">
        <v>95</v>
      </c>
      <c r="AW171" s="13" t="s">
        <v>35</v>
      </c>
      <c r="AX171" s="13" t="s">
        <v>75</v>
      </c>
      <c r="AY171" s="257" t="s">
        <v>150</v>
      </c>
    </row>
    <row r="172" s="15" customFormat="1">
      <c r="A172" s="15"/>
      <c r="B172" s="272"/>
      <c r="C172" s="273"/>
      <c r="D172" s="248" t="s">
        <v>196</v>
      </c>
      <c r="E172" s="274" t="s">
        <v>19</v>
      </c>
      <c r="F172" s="275" t="s">
        <v>309</v>
      </c>
      <c r="G172" s="273"/>
      <c r="H172" s="274" t="s">
        <v>19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196</v>
      </c>
      <c r="AU172" s="281" t="s">
        <v>95</v>
      </c>
      <c r="AV172" s="15" t="s">
        <v>83</v>
      </c>
      <c r="AW172" s="15" t="s">
        <v>35</v>
      </c>
      <c r="AX172" s="15" t="s">
        <v>75</v>
      </c>
      <c r="AY172" s="281" t="s">
        <v>150</v>
      </c>
    </row>
    <row r="173" s="13" customFormat="1">
      <c r="A173" s="13"/>
      <c r="B173" s="246"/>
      <c r="C173" s="247"/>
      <c r="D173" s="248" t="s">
        <v>196</v>
      </c>
      <c r="E173" s="249" t="s">
        <v>19</v>
      </c>
      <c r="F173" s="250" t="s">
        <v>324</v>
      </c>
      <c r="G173" s="247"/>
      <c r="H173" s="251">
        <v>1.0780000000000001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196</v>
      </c>
      <c r="AU173" s="257" t="s">
        <v>95</v>
      </c>
      <c r="AV173" s="13" t="s">
        <v>95</v>
      </c>
      <c r="AW173" s="13" t="s">
        <v>35</v>
      </c>
      <c r="AX173" s="13" t="s">
        <v>75</v>
      </c>
      <c r="AY173" s="257" t="s">
        <v>150</v>
      </c>
    </row>
    <row r="174" s="15" customFormat="1">
      <c r="A174" s="15"/>
      <c r="B174" s="272"/>
      <c r="C174" s="273"/>
      <c r="D174" s="248" t="s">
        <v>196</v>
      </c>
      <c r="E174" s="274" t="s">
        <v>19</v>
      </c>
      <c r="F174" s="275" t="s">
        <v>295</v>
      </c>
      <c r="G174" s="273"/>
      <c r="H174" s="274" t="s">
        <v>19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196</v>
      </c>
      <c r="AU174" s="281" t="s">
        <v>95</v>
      </c>
      <c r="AV174" s="15" t="s">
        <v>83</v>
      </c>
      <c r="AW174" s="15" t="s">
        <v>35</v>
      </c>
      <c r="AX174" s="15" t="s">
        <v>75</v>
      </c>
      <c r="AY174" s="281" t="s">
        <v>150</v>
      </c>
    </row>
    <row r="175" s="13" customFormat="1">
      <c r="A175" s="13"/>
      <c r="B175" s="246"/>
      <c r="C175" s="247"/>
      <c r="D175" s="248" t="s">
        <v>196</v>
      </c>
      <c r="E175" s="249" t="s">
        <v>19</v>
      </c>
      <c r="F175" s="250" t="s">
        <v>325</v>
      </c>
      <c r="G175" s="247"/>
      <c r="H175" s="251">
        <v>3.927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196</v>
      </c>
      <c r="AU175" s="257" t="s">
        <v>95</v>
      </c>
      <c r="AV175" s="13" t="s">
        <v>95</v>
      </c>
      <c r="AW175" s="13" t="s">
        <v>35</v>
      </c>
      <c r="AX175" s="13" t="s">
        <v>75</v>
      </c>
      <c r="AY175" s="257" t="s">
        <v>150</v>
      </c>
    </row>
    <row r="176" s="14" customFormat="1">
      <c r="A176" s="14"/>
      <c r="B176" s="261"/>
      <c r="C176" s="262"/>
      <c r="D176" s="248" t="s">
        <v>196</v>
      </c>
      <c r="E176" s="263" t="s">
        <v>19</v>
      </c>
      <c r="F176" s="264" t="s">
        <v>259</v>
      </c>
      <c r="G176" s="262"/>
      <c r="H176" s="265">
        <v>10.058999999999999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196</v>
      </c>
      <c r="AU176" s="271" t="s">
        <v>95</v>
      </c>
      <c r="AV176" s="14" t="s">
        <v>170</v>
      </c>
      <c r="AW176" s="14" t="s">
        <v>35</v>
      </c>
      <c r="AX176" s="14" t="s">
        <v>83</v>
      </c>
      <c r="AY176" s="271" t="s">
        <v>150</v>
      </c>
    </row>
    <row r="177" s="2" customFormat="1" ht="16.5" customHeight="1">
      <c r="A177" s="40"/>
      <c r="B177" s="41"/>
      <c r="C177" s="228" t="s">
        <v>326</v>
      </c>
      <c r="D177" s="228" t="s">
        <v>153</v>
      </c>
      <c r="E177" s="229" t="s">
        <v>327</v>
      </c>
      <c r="F177" s="230" t="s">
        <v>328</v>
      </c>
      <c r="G177" s="231" t="s">
        <v>255</v>
      </c>
      <c r="H177" s="232">
        <v>2.25</v>
      </c>
      <c r="I177" s="233"/>
      <c r="J177" s="234">
        <f>ROUND(I177*H177,2)</f>
        <v>0</v>
      </c>
      <c r="K177" s="230" t="s">
        <v>19</v>
      </c>
      <c r="L177" s="46"/>
      <c r="M177" s="235" t="s">
        <v>19</v>
      </c>
      <c r="N177" s="236" t="s">
        <v>47</v>
      </c>
      <c r="O177" s="86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170</v>
      </c>
      <c r="AT177" s="239" t="s">
        <v>153</v>
      </c>
      <c r="AU177" s="239" t="s">
        <v>95</v>
      </c>
      <c r="AY177" s="19" t="s">
        <v>150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95</v>
      </c>
      <c r="BK177" s="240">
        <f>ROUND(I177*H177,2)</f>
        <v>0</v>
      </c>
      <c r="BL177" s="19" t="s">
        <v>170</v>
      </c>
      <c r="BM177" s="239" t="s">
        <v>329</v>
      </c>
    </row>
    <row r="178" s="2" customFormat="1">
      <c r="A178" s="40"/>
      <c r="B178" s="41"/>
      <c r="C178" s="42"/>
      <c r="D178" s="248" t="s">
        <v>205</v>
      </c>
      <c r="E178" s="42"/>
      <c r="F178" s="258" t="s">
        <v>206</v>
      </c>
      <c r="G178" s="42"/>
      <c r="H178" s="42"/>
      <c r="I178" s="148"/>
      <c r="J178" s="42"/>
      <c r="K178" s="42"/>
      <c r="L178" s="46"/>
      <c r="M178" s="259"/>
      <c r="N178" s="260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205</v>
      </c>
      <c r="AU178" s="19" t="s">
        <v>95</v>
      </c>
    </row>
    <row r="179" s="2" customFormat="1" ht="16.5" customHeight="1">
      <c r="A179" s="40"/>
      <c r="B179" s="41"/>
      <c r="C179" s="228" t="s">
        <v>330</v>
      </c>
      <c r="D179" s="228" t="s">
        <v>153</v>
      </c>
      <c r="E179" s="229" t="s">
        <v>331</v>
      </c>
      <c r="F179" s="230" t="s">
        <v>332</v>
      </c>
      <c r="G179" s="231" t="s">
        <v>202</v>
      </c>
      <c r="H179" s="232">
        <v>1</v>
      </c>
      <c r="I179" s="233"/>
      <c r="J179" s="234">
        <f>ROUND(I179*H179,2)</f>
        <v>0</v>
      </c>
      <c r="K179" s="230" t="s">
        <v>19</v>
      </c>
      <c r="L179" s="46"/>
      <c r="M179" s="235" t="s">
        <v>19</v>
      </c>
      <c r="N179" s="236" t="s">
        <v>47</v>
      </c>
      <c r="O179" s="86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203</v>
      </c>
      <c r="AT179" s="239" t="s">
        <v>153</v>
      </c>
      <c r="AU179" s="239" t="s">
        <v>95</v>
      </c>
      <c r="AY179" s="19" t="s">
        <v>150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95</v>
      </c>
      <c r="BK179" s="240">
        <f>ROUND(I179*H179,2)</f>
        <v>0</v>
      </c>
      <c r="BL179" s="19" t="s">
        <v>203</v>
      </c>
      <c r="BM179" s="239" t="s">
        <v>333</v>
      </c>
    </row>
    <row r="180" s="12" customFormat="1" ht="22.8" customHeight="1">
      <c r="A180" s="12"/>
      <c r="B180" s="212"/>
      <c r="C180" s="213"/>
      <c r="D180" s="214" t="s">
        <v>74</v>
      </c>
      <c r="E180" s="226" t="s">
        <v>334</v>
      </c>
      <c r="F180" s="226" t="s">
        <v>335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SUM(P181:P242)</f>
        <v>0</v>
      </c>
      <c r="Q180" s="220"/>
      <c r="R180" s="221">
        <f>SUM(R181:R242)</f>
        <v>0</v>
      </c>
      <c r="S180" s="220"/>
      <c r="T180" s="222">
        <f>SUM(T181:T242)</f>
        <v>6.4555040000000004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83</v>
      </c>
      <c r="AT180" s="224" t="s">
        <v>74</v>
      </c>
      <c r="AU180" s="224" t="s">
        <v>83</v>
      </c>
      <c r="AY180" s="223" t="s">
        <v>150</v>
      </c>
      <c r="BK180" s="225">
        <f>SUM(BK181:BK242)</f>
        <v>0</v>
      </c>
    </row>
    <row r="181" s="2" customFormat="1" ht="21.75" customHeight="1">
      <c r="A181" s="40"/>
      <c r="B181" s="41"/>
      <c r="C181" s="228" t="s">
        <v>336</v>
      </c>
      <c r="D181" s="228" t="s">
        <v>153</v>
      </c>
      <c r="E181" s="229" t="s">
        <v>337</v>
      </c>
      <c r="F181" s="230" t="s">
        <v>338</v>
      </c>
      <c r="G181" s="231" t="s">
        <v>339</v>
      </c>
      <c r="H181" s="232">
        <v>3</v>
      </c>
      <c r="I181" s="233"/>
      <c r="J181" s="234">
        <f>ROUND(I181*H181,2)</f>
        <v>0</v>
      </c>
      <c r="K181" s="230" t="s">
        <v>156</v>
      </c>
      <c r="L181" s="46"/>
      <c r="M181" s="235" t="s">
        <v>19</v>
      </c>
      <c r="N181" s="236" t="s">
        <v>47</v>
      </c>
      <c r="O181" s="86"/>
      <c r="P181" s="237">
        <f>O181*H181</f>
        <v>0</v>
      </c>
      <c r="Q181" s="237">
        <v>0</v>
      </c>
      <c r="R181" s="237">
        <f>Q181*H181</f>
        <v>0</v>
      </c>
      <c r="S181" s="237">
        <v>0.042000000000000003</v>
      </c>
      <c r="T181" s="238">
        <f>S181*H181</f>
        <v>0.126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170</v>
      </c>
      <c r="AT181" s="239" t="s">
        <v>153</v>
      </c>
      <c r="AU181" s="239" t="s">
        <v>95</v>
      </c>
      <c r="AY181" s="19" t="s">
        <v>150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95</v>
      </c>
      <c r="BK181" s="240">
        <f>ROUND(I181*H181,2)</f>
        <v>0</v>
      </c>
      <c r="BL181" s="19" t="s">
        <v>170</v>
      </c>
      <c r="BM181" s="239" t="s">
        <v>340</v>
      </c>
    </row>
    <row r="182" s="13" customFormat="1">
      <c r="A182" s="13"/>
      <c r="B182" s="246"/>
      <c r="C182" s="247"/>
      <c r="D182" s="248" t="s">
        <v>196</v>
      </c>
      <c r="E182" s="249" t="s">
        <v>19</v>
      </c>
      <c r="F182" s="250" t="s">
        <v>341</v>
      </c>
      <c r="G182" s="247"/>
      <c r="H182" s="251">
        <v>3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196</v>
      </c>
      <c r="AU182" s="257" t="s">
        <v>95</v>
      </c>
      <c r="AV182" s="13" t="s">
        <v>95</v>
      </c>
      <c r="AW182" s="13" t="s">
        <v>35</v>
      </c>
      <c r="AX182" s="13" t="s">
        <v>83</v>
      </c>
      <c r="AY182" s="257" t="s">
        <v>150</v>
      </c>
    </row>
    <row r="183" s="2" customFormat="1" ht="21.75" customHeight="1">
      <c r="A183" s="40"/>
      <c r="B183" s="41"/>
      <c r="C183" s="228" t="s">
        <v>342</v>
      </c>
      <c r="D183" s="228" t="s">
        <v>153</v>
      </c>
      <c r="E183" s="229" t="s">
        <v>343</v>
      </c>
      <c r="F183" s="230" t="s">
        <v>344</v>
      </c>
      <c r="G183" s="231" t="s">
        <v>339</v>
      </c>
      <c r="H183" s="232">
        <v>9</v>
      </c>
      <c r="I183" s="233"/>
      <c r="J183" s="234">
        <f>ROUND(I183*H183,2)</f>
        <v>0</v>
      </c>
      <c r="K183" s="230" t="s">
        <v>156</v>
      </c>
      <c r="L183" s="46"/>
      <c r="M183" s="235" t="s">
        <v>19</v>
      </c>
      <c r="N183" s="236" t="s">
        <v>47</v>
      </c>
      <c r="O183" s="86"/>
      <c r="P183" s="237">
        <f>O183*H183</f>
        <v>0</v>
      </c>
      <c r="Q183" s="237">
        <v>0</v>
      </c>
      <c r="R183" s="237">
        <f>Q183*H183</f>
        <v>0</v>
      </c>
      <c r="S183" s="237">
        <v>0.0089999999999999993</v>
      </c>
      <c r="T183" s="238">
        <f>S183*H183</f>
        <v>0.080999999999999989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170</v>
      </c>
      <c r="AT183" s="239" t="s">
        <v>153</v>
      </c>
      <c r="AU183" s="239" t="s">
        <v>95</v>
      </c>
      <c r="AY183" s="19" t="s">
        <v>150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95</v>
      </c>
      <c r="BK183" s="240">
        <f>ROUND(I183*H183,2)</f>
        <v>0</v>
      </c>
      <c r="BL183" s="19" t="s">
        <v>170</v>
      </c>
      <c r="BM183" s="239" t="s">
        <v>345</v>
      </c>
    </row>
    <row r="184" s="13" customFormat="1">
      <c r="A184" s="13"/>
      <c r="B184" s="246"/>
      <c r="C184" s="247"/>
      <c r="D184" s="248" t="s">
        <v>196</v>
      </c>
      <c r="E184" s="249" t="s">
        <v>19</v>
      </c>
      <c r="F184" s="250" t="s">
        <v>346</v>
      </c>
      <c r="G184" s="247"/>
      <c r="H184" s="251">
        <v>9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196</v>
      </c>
      <c r="AU184" s="257" t="s">
        <v>95</v>
      </c>
      <c r="AV184" s="13" t="s">
        <v>95</v>
      </c>
      <c r="AW184" s="13" t="s">
        <v>35</v>
      </c>
      <c r="AX184" s="13" t="s">
        <v>83</v>
      </c>
      <c r="AY184" s="257" t="s">
        <v>150</v>
      </c>
    </row>
    <row r="185" s="2" customFormat="1" ht="21.75" customHeight="1">
      <c r="A185" s="40"/>
      <c r="B185" s="41"/>
      <c r="C185" s="228" t="s">
        <v>347</v>
      </c>
      <c r="D185" s="228" t="s">
        <v>153</v>
      </c>
      <c r="E185" s="229" t="s">
        <v>348</v>
      </c>
      <c r="F185" s="230" t="s">
        <v>349</v>
      </c>
      <c r="G185" s="231" t="s">
        <v>255</v>
      </c>
      <c r="H185" s="232">
        <v>53.659999999999997</v>
      </c>
      <c r="I185" s="233"/>
      <c r="J185" s="234">
        <f>ROUND(I185*H185,2)</f>
        <v>0</v>
      </c>
      <c r="K185" s="230" t="s">
        <v>156</v>
      </c>
      <c r="L185" s="46"/>
      <c r="M185" s="235" t="s">
        <v>19</v>
      </c>
      <c r="N185" s="236" t="s">
        <v>47</v>
      </c>
      <c r="O185" s="86"/>
      <c r="P185" s="237">
        <f>O185*H185</f>
        <v>0</v>
      </c>
      <c r="Q185" s="237">
        <v>0</v>
      </c>
      <c r="R185" s="237">
        <f>Q185*H185</f>
        <v>0</v>
      </c>
      <c r="S185" s="237">
        <v>0.01</v>
      </c>
      <c r="T185" s="238">
        <f>S185*H185</f>
        <v>0.53659999999999997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170</v>
      </c>
      <c r="AT185" s="239" t="s">
        <v>153</v>
      </c>
      <c r="AU185" s="239" t="s">
        <v>95</v>
      </c>
      <c r="AY185" s="19" t="s">
        <v>150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95</v>
      </c>
      <c r="BK185" s="240">
        <f>ROUND(I185*H185,2)</f>
        <v>0</v>
      </c>
      <c r="BL185" s="19" t="s">
        <v>170</v>
      </c>
      <c r="BM185" s="239" t="s">
        <v>350</v>
      </c>
    </row>
    <row r="186" s="13" customFormat="1">
      <c r="A186" s="13"/>
      <c r="B186" s="246"/>
      <c r="C186" s="247"/>
      <c r="D186" s="248" t="s">
        <v>196</v>
      </c>
      <c r="E186" s="249" t="s">
        <v>19</v>
      </c>
      <c r="F186" s="250" t="s">
        <v>351</v>
      </c>
      <c r="G186" s="247"/>
      <c r="H186" s="251">
        <v>2.8700000000000001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196</v>
      </c>
      <c r="AU186" s="257" t="s">
        <v>95</v>
      </c>
      <c r="AV186" s="13" t="s">
        <v>95</v>
      </c>
      <c r="AW186" s="13" t="s">
        <v>35</v>
      </c>
      <c r="AX186" s="13" t="s">
        <v>75</v>
      </c>
      <c r="AY186" s="257" t="s">
        <v>150</v>
      </c>
    </row>
    <row r="187" s="13" customFormat="1">
      <c r="A187" s="13"/>
      <c r="B187" s="246"/>
      <c r="C187" s="247"/>
      <c r="D187" s="248" t="s">
        <v>196</v>
      </c>
      <c r="E187" s="249" t="s">
        <v>19</v>
      </c>
      <c r="F187" s="250" t="s">
        <v>352</v>
      </c>
      <c r="G187" s="247"/>
      <c r="H187" s="251">
        <v>12.039999999999999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196</v>
      </c>
      <c r="AU187" s="257" t="s">
        <v>95</v>
      </c>
      <c r="AV187" s="13" t="s">
        <v>95</v>
      </c>
      <c r="AW187" s="13" t="s">
        <v>35</v>
      </c>
      <c r="AX187" s="13" t="s">
        <v>75</v>
      </c>
      <c r="AY187" s="257" t="s">
        <v>150</v>
      </c>
    </row>
    <row r="188" s="13" customFormat="1">
      <c r="A188" s="13"/>
      <c r="B188" s="246"/>
      <c r="C188" s="247"/>
      <c r="D188" s="248" t="s">
        <v>196</v>
      </c>
      <c r="E188" s="249" t="s">
        <v>19</v>
      </c>
      <c r="F188" s="250" t="s">
        <v>353</v>
      </c>
      <c r="G188" s="247"/>
      <c r="H188" s="251">
        <v>19.100000000000001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196</v>
      </c>
      <c r="AU188" s="257" t="s">
        <v>95</v>
      </c>
      <c r="AV188" s="13" t="s">
        <v>95</v>
      </c>
      <c r="AW188" s="13" t="s">
        <v>35</v>
      </c>
      <c r="AX188" s="13" t="s">
        <v>75</v>
      </c>
      <c r="AY188" s="257" t="s">
        <v>150</v>
      </c>
    </row>
    <row r="189" s="13" customFormat="1">
      <c r="A189" s="13"/>
      <c r="B189" s="246"/>
      <c r="C189" s="247"/>
      <c r="D189" s="248" t="s">
        <v>196</v>
      </c>
      <c r="E189" s="249" t="s">
        <v>19</v>
      </c>
      <c r="F189" s="250" t="s">
        <v>354</v>
      </c>
      <c r="G189" s="247"/>
      <c r="H189" s="251">
        <v>19.649999999999999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196</v>
      </c>
      <c r="AU189" s="257" t="s">
        <v>95</v>
      </c>
      <c r="AV189" s="13" t="s">
        <v>95</v>
      </c>
      <c r="AW189" s="13" t="s">
        <v>35</v>
      </c>
      <c r="AX189" s="13" t="s">
        <v>75</v>
      </c>
      <c r="AY189" s="257" t="s">
        <v>150</v>
      </c>
    </row>
    <row r="190" s="14" customFormat="1">
      <c r="A190" s="14"/>
      <c r="B190" s="261"/>
      <c r="C190" s="262"/>
      <c r="D190" s="248" t="s">
        <v>196</v>
      </c>
      <c r="E190" s="263" t="s">
        <v>19</v>
      </c>
      <c r="F190" s="264" t="s">
        <v>259</v>
      </c>
      <c r="G190" s="262"/>
      <c r="H190" s="265">
        <v>53.659999999999997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196</v>
      </c>
      <c r="AU190" s="271" t="s">
        <v>95</v>
      </c>
      <c r="AV190" s="14" t="s">
        <v>170</v>
      </c>
      <c r="AW190" s="14" t="s">
        <v>35</v>
      </c>
      <c r="AX190" s="14" t="s">
        <v>83</v>
      </c>
      <c r="AY190" s="271" t="s">
        <v>150</v>
      </c>
    </row>
    <row r="191" s="2" customFormat="1" ht="21.75" customHeight="1">
      <c r="A191" s="40"/>
      <c r="B191" s="41"/>
      <c r="C191" s="228" t="s">
        <v>355</v>
      </c>
      <c r="D191" s="228" t="s">
        <v>153</v>
      </c>
      <c r="E191" s="229" t="s">
        <v>356</v>
      </c>
      <c r="F191" s="230" t="s">
        <v>357</v>
      </c>
      <c r="G191" s="231" t="s">
        <v>255</v>
      </c>
      <c r="H191" s="232">
        <v>218.68000000000001</v>
      </c>
      <c r="I191" s="233"/>
      <c r="J191" s="234">
        <f>ROUND(I191*H191,2)</f>
        <v>0</v>
      </c>
      <c r="K191" s="230" t="s">
        <v>156</v>
      </c>
      <c r="L191" s="46"/>
      <c r="M191" s="235" t="s">
        <v>19</v>
      </c>
      <c r="N191" s="236" t="s">
        <v>47</v>
      </c>
      <c r="O191" s="86"/>
      <c r="P191" s="237">
        <f>O191*H191</f>
        <v>0</v>
      </c>
      <c r="Q191" s="237">
        <v>0</v>
      </c>
      <c r="R191" s="237">
        <f>Q191*H191</f>
        <v>0</v>
      </c>
      <c r="S191" s="237">
        <v>0.01</v>
      </c>
      <c r="T191" s="238">
        <f>S191*H191</f>
        <v>2.1868000000000003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170</v>
      </c>
      <c r="AT191" s="239" t="s">
        <v>153</v>
      </c>
      <c r="AU191" s="239" t="s">
        <v>95</v>
      </c>
      <c r="AY191" s="19" t="s">
        <v>150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95</v>
      </c>
      <c r="BK191" s="240">
        <f>ROUND(I191*H191,2)</f>
        <v>0</v>
      </c>
      <c r="BL191" s="19" t="s">
        <v>170</v>
      </c>
      <c r="BM191" s="239" t="s">
        <v>358</v>
      </c>
    </row>
    <row r="192" s="15" customFormat="1">
      <c r="A192" s="15"/>
      <c r="B192" s="272"/>
      <c r="C192" s="273"/>
      <c r="D192" s="248" t="s">
        <v>196</v>
      </c>
      <c r="E192" s="274" t="s">
        <v>19</v>
      </c>
      <c r="F192" s="275" t="s">
        <v>359</v>
      </c>
      <c r="G192" s="273"/>
      <c r="H192" s="274" t="s">
        <v>19</v>
      </c>
      <c r="I192" s="276"/>
      <c r="J192" s="273"/>
      <c r="K192" s="273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196</v>
      </c>
      <c r="AU192" s="281" t="s">
        <v>95</v>
      </c>
      <c r="AV192" s="15" t="s">
        <v>83</v>
      </c>
      <c r="AW192" s="15" t="s">
        <v>35</v>
      </c>
      <c r="AX192" s="15" t="s">
        <v>75</v>
      </c>
      <c r="AY192" s="281" t="s">
        <v>150</v>
      </c>
    </row>
    <row r="193" s="13" customFormat="1">
      <c r="A193" s="13"/>
      <c r="B193" s="246"/>
      <c r="C193" s="247"/>
      <c r="D193" s="248" t="s">
        <v>196</v>
      </c>
      <c r="E193" s="249" t="s">
        <v>19</v>
      </c>
      <c r="F193" s="250" t="s">
        <v>360</v>
      </c>
      <c r="G193" s="247"/>
      <c r="H193" s="251">
        <v>14.417999999999999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196</v>
      </c>
      <c r="AU193" s="257" t="s">
        <v>95</v>
      </c>
      <c r="AV193" s="13" t="s">
        <v>95</v>
      </c>
      <c r="AW193" s="13" t="s">
        <v>35</v>
      </c>
      <c r="AX193" s="13" t="s">
        <v>75</v>
      </c>
      <c r="AY193" s="257" t="s">
        <v>150</v>
      </c>
    </row>
    <row r="194" s="13" customFormat="1">
      <c r="A194" s="13"/>
      <c r="B194" s="246"/>
      <c r="C194" s="247"/>
      <c r="D194" s="248" t="s">
        <v>196</v>
      </c>
      <c r="E194" s="249" t="s">
        <v>19</v>
      </c>
      <c r="F194" s="250" t="s">
        <v>361</v>
      </c>
      <c r="G194" s="247"/>
      <c r="H194" s="251">
        <v>-5.569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196</v>
      </c>
      <c r="AU194" s="257" t="s">
        <v>95</v>
      </c>
      <c r="AV194" s="13" t="s">
        <v>95</v>
      </c>
      <c r="AW194" s="13" t="s">
        <v>35</v>
      </c>
      <c r="AX194" s="13" t="s">
        <v>75</v>
      </c>
      <c r="AY194" s="257" t="s">
        <v>150</v>
      </c>
    </row>
    <row r="195" s="13" customFormat="1">
      <c r="A195" s="13"/>
      <c r="B195" s="246"/>
      <c r="C195" s="247"/>
      <c r="D195" s="248" t="s">
        <v>196</v>
      </c>
      <c r="E195" s="249" t="s">
        <v>19</v>
      </c>
      <c r="F195" s="250" t="s">
        <v>362</v>
      </c>
      <c r="G195" s="247"/>
      <c r="H195" s="251">
        <v>3.1640000000000001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196</v>
      </c>
      <c r="AU195" s="257" t="s">
        <v>95</v>
      </c>
      <c r="AV195" s="13" t="s">
        <v>95</v>
      </c>
      <c r="AW195" s="13" t="s">
        <v>35</v>
      </c>
      <c r="AX195" s="13" t="s">
        <v>75</v>
      </c>
      <c r="AY195" s="257" t="s">
        <v>150</v>
      </c>
    </row>
    <row r="196" s="13" customFormat="1">
      <c r="A196" s="13"/>
      <c r="B196" s="246"/>
      <c r="C196" s="247"/>
      <c r="D196" s="248" t="s">
        <v>196</v>
      </c>
      <c r="E196" s="249" t="s">
        <v>19</v>
      </c>
      <c r="F196" s="250" t="s">
        <v>363</v>
      </c>
      <c r="G196" s="247"/>
      <c r="H196" s="251">
        <v>25.422000000000001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196</v>
      </c>
      <c r="AU196" s="257" t="s">
        <v>95</v>
      </c>
      <c r="AV196" s="13" t="s">
        <v>95</v>
      </c>
      <c r="AW196" s="13" t="s">
        <v>35</v>
      </c>
      <c r="AX196" s="13" t="s">
        <v>75</v>
      </c>
      <c r="AY196" s="257" t="s">
        <v>150</v>
      </c>
    </row>
    <row r="197" s="13" customFormat="1">
      <c r="A197" s="13"/>
      <c r="B197" s="246"/>
      <c r="C197" s="247"/>
      <c r="D197" s="248" t="s">
        <v>196</v>
      </c>
      <c r="E197" s="249" t="s">
        <v>19</v>
      </c>
      <c r="F197" s="250" t="s">
        <v>364</v>
      </c>
      <c r="G197" s="247"/>
      <c r="H197" s="251">
        <v>-7.8840000000000003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196</v>
      </c>
      <c r="AU197" s="257" t="s">
        <v>95</v>
      </c>
      <c r="AV197" s="13" t="s">
        <v>95</v>
      </c>
      <c r="AW197" s="13" t="s">
        <v>35</v>
      </c>
      <c r="AX197" s="13" t="s">
        <v>75</v>
      </c>
      <c r="AY197" s="257" t="s">
        <v>150</v>
      </c>
    </row>
    <row r="198" s="13" customFormat="1">
      <c r="A198" s="13"/>
      <c r="B198" s="246"/>
      <c r="C198" s="247"/>
      <c r="D198" s="248" t="s">
        <v>196</v>
      </c>
      <c r="E198" s="249" t="s">
        <v>19</v>
      </c>
      <c r="F198" s="250" t="s">
        <v>365</v>
      </c>
      <c r="G198" s="247"/>
      <c r="H198" s="251">
        <v>5.7519999999999998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196</v>
      </c>
      <c r="AU198" s="257" t="s">
        <v>95</v>
      </c>
      <c r="AV198" s="13" t="s">
        <v>95</v>
      </c>
      <c r="AW198" s="13" t="s">
        <v>35</v>
      </c>
      <c r="AX198" s="13" t="s">
        <v>75</v>
      </c>
      <c r="AY198" s="257" t="s">
        <v>150</v>
      </c>
    </row>
    <row r="199" s="13" customFormat="1">
      <c r="A199" s="13"/>
      <c r="B199" s="246"/>
      <c r="C199" s="247"/>
      <c r="D199" s="248" t="s">
        <v>196</v>
      </c>
      <c r="E199" s="249" t="s">
        <v>19</v>
      </c>
      <c r="F199" s="250" t="s">
        <v>366</v>
      </c>
      <c r="G199" s="247"/>
      <c r="H199" s="251">
        <v>31.635000000000002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196</v>
      </c>
      <c r="AU199" s="257" t="s">
        <v>95</v>
      </c>
      <c r="AV199" s="13" t="s">
        <v>95</v>
      </c>
      <c r="AW199" s="13" t="s">
        <v>35</v>
      </c>
      <c r="AX199" s="13" t="s">
        <v>75</v>
      </c>
      <c r="AY199" s="257" t="s">
        <v>150</v>
      </c>
    </row>
    <row r="200" s="13" customFormat="1">
      <c r="A200" s="13"/>
      <c r="B200" s="246"/>
      <c r="C200" s="247"/>
      <c r="D200" s="248" t="s">
        <v>196</v>
      </c>
      <c r="E200" s="249" t="s">
        <v>19</v>
      </c>
      <c r="F200" s="250" t="s">
        <v>367</v>
      </c>
      <c r="G200" s="247"/>
      <c r="H200" s="251">
        <v>-12.319000000000001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196</v>
      </c>
      <c r="AU200" s="257" t="s">
        <v>95</v>
      </c>
      <c r="AV200" s="13" t="s">
        <v>95</v>
      </c>
      <c r="AW200" s="13" t="s">
        <v>35</v>
      </c>
      <c r="AX200" s="13" t="s">
        <v>75</v>
      </c>
      <c r="AY200" s="257" t="s">
        <v>150</v>
      </c>
    </row>
    <row r="201" s="13" customFormat="1">
      <c r="A201" s="13"/>
      <c r="B201" s="246"/>
      <c r="C201" s="247"/>
      <c r="D201" s="248" t="s">
        <v>196</v>
      </c>
      <c r="E201" s="249" t="s">
        <v>19</v>
      </c>
      <c r="F201" s="250" t="s">
        <v>368</v>
      </c>
      <c r="G201" s="247"/>
      <c r="H201" s="251">
        <v>1.716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196</v>
      </c>
      <c r="AU201" s="257" t="s">
        <v>95</v>
      </c>
      <c r="AV201" s="13" t="s">
        <v>95</v>
      </c>
      <c r="AW201" s="13" t="s">
        <v>35</v>
      </c>
      <c r="AX201" s="13" t="s">
        <v>75</v>
      </c>
      <c r="AY201" s="257" t="s">
        <v>150</v>
      </c>
    </row>
    <row r="202" s="13" customFormat="1">
      <c r="A202" s="13"/>
      <c r="B202" s="246"/>
      <c r="C202" s="247"/>
      <c r="D202" s="248" t="s">
        <v>196</v>
      </c>
      <c r="E202" s="249" t="s">
        <v>19</v>
      </c>
      <c r="F202" s="250" t="s">
        <v>369</v>
      </c>
      <c r="G202" s="247"/>
      <c r="H202" s="251">
        <v>50.786999999999999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196</v>
      </c>
      <c r="AU202" s="257" t="s">
        <v>95</v>
      </c>
      <c r="AV202" s="13" t="s">
        <v>95</v>
      </c>
      <c r="AW202" s="13" t="s">
        <v>35</v>
      </c>
      <c r="AX202" s="13" t="s">
        <v>75</v>
      </c>
      <c r="AY202" s="257" t="s">
        <v>150</v>
      </c>
    </row>
    <row r="203" s="13" customFormat="1">
      <c r="A203" s="13"/>
      <c r="B203" s="246"/>
      <c r="C203" s="247"/>
      <c r="D203" s="248" t="s">
        <v>196</v>
      </c>
      <c r="E203" s="249" t="s">
        <v>19</v>
      </c>
      <c r="F203" s="250" t="s">
        <v>370</v>
      </c>
      <c r="G203" s="247"/>
      <c r="H203" s="251">
        <v>-7.5410000000000004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196</v>
      </c>
      <c r="AU203" s="257" t="s">
        <v>95</v>
      </c>
      <c r="AV203" s="13" t="s">
        <v>95</v>
      </c>
      <c r="AW203" s="13" t="s">
        <v>35</v>
      </c>
      <c r="AX203" s="13" t="s">
        <v>75</v>
      </c>
      <c r="AY203" s="257" t="s">
        <v>150</v>
      </c>
    </row>
    <row r="204" s="13" customFormat="1">
      <c r="A204" s="13"/>
      <c r="B204" s="246"/>
      <c r="C204" s="247"/>
      <c r="D204" s="248" t="s">
        <v>196</v>
      </c>
      <c r="E204" s="249" t="s">
        <v>19</v>
      </c>
      <c r="F204" s="250" t="s">
        <v>371</v>
      </c>
      <c r="G204" s="247"/>
      <c r="H204" s="251">
        <v>5.7469999999999999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196</v>
      </c>
      <c r="AU204" s="257" t="s">
        <v>95</v>
      </c>
      <c r="AV204" s="13" t="s">
        <v>95</v>
      </c>
      <c r="AW204" s="13" t="s">
        <v>35</v>
      </c>
      <c r="AX204" s="13" t="s">
        <v>75</v>
      </c>
      <c r="AY204" s="257" t="s">
        <v>150</v>
      </c>
    </row>
    <row r="205" s="13" customFormat="1">
      <c r="A205" s="13"/>
      <c r="B205" s="246"/>
      <c r="C205" s="247"/>
      <c r="D205" s="248" t="s">
        <v>196</v>
      </c>
      <c r="E205" s="249" t="s">
        <v>19</v>
      </c>
      <c r="F205" s="250" t="s">
        <v>372</v>
      </c>
      <c r="G205" s="247"/>
      <c r="H205" s="251">
        <v>51.356999999999999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196</v>
      </c>
      <c r="AU205" s="257" t="s">
        <v>95</v>
      </c>
      <c r="AV205" s="13" t="s">
        <v>95</v>
      </c>
      <c r="AW205" s="13" t="s">
        <v>35</v>
      </c>
      <c r="AX205" s="13" t="s">
        <v>75</v>
      </c>
      <c r="AY205" s="257" t="s">
        <v>150</v>
      </c>
    </row>
    <row r="206" s="13" customFormat="1">
      <c r="A206" s="13"/>
      <c r="B206" s="246"/>
      <c r="C206" s="247"/>
      <c r="D206" s="248" t="s">
        <v>196</v>
      </c>
      <c r="E206" s="249" t="s">
        <v>19</v>
      </c>
      <c r="F206" s="250" t="s">
        <v>373</v>
      </c>
      <c r="G206" s="247"/>
      <c r="H206" s="251">
        <v>-5.4699999999999998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196</v>
      </c>
      <c r="AU206" s="257" t="s">
        <v>95</v>
      </c>
      <c r="AV206" s="13" t="s">
        <v>95</v>
      </c>
      <c r="AW206" s="13" t="s">
        <v>35</v>
      </c>
      <c r="AX206" s="13" t="s">
        <v>75</v>
      </c>
      <c r="AY206" s="257" t="s">
        <v>150</v>
      </c>
    </row>
    <row r="207" s="13" customFormat="1">
      <c r="A207" s="13"/>
      <c r="B207" s="246"/>
      <c r="C207" s="247"/>
      <c r="D207" s="248" t="s">
        <v>196</v>
      </c>
      <c r="E207" s="249" t="s">
        <v>19</v>
      </c>
      <c r="F207" s="250" t="s">
        <v>374</v>
      </c>
      <c r="G207" s="247"/>
      <c r="H207" s="251">
        <v>4.6310000000000002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196</v>
      </c>
      <c r="AU207" s="257" t="s">
        <v>95</v>
      </c>
      <c r="AV207" s="13" t="s">
        <v>95</v>
      </c>
      <c r="AW207" s="13" t="s">
        <v>35</v>
      </c>
      <c r="AX207" s="13" t="s">
        <v>75</v>
      </c>
      <c r="AY207" s="257" t="s">
        <v>150</v>
      </c>
    </row>
    <row r="208" s="13" customFormat="1">
      <c r="A208" s="13"/>
      <c r="B208" s="246"/>
      <c r="C208" s="247"/>
      <c r="D208" s="248" t="s">
        <v>196</v>
      </c>
      <c r="E208" s="249" t="s">
        <v>19</v>
      </c>
      <c r="F208" s="250" t="s">
        <v>375</v>
      </c>
      <c r="G208" s="247"/>
      <c r="H208" s="251">
        <v>25.48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196</v>
      </c>
      <c r="AU208" s="257" t="s">
        <v>95</v>
      </c>
      <c r="AV208" s="13" t="s">
        <v>95</v>
      </c>
      <c r="AW208" s="13" t="s">
        <v>35</v>
      </c>
      <c r="AX208" s="13" t="s">
        <v>75</v>
      </c>
      <c r="AY208" s="257" t="s">
        <v>150</v>
      </c>
    </row>
    <row r="209" s="13" customFormat="1">
      <c r="A209" s="13"/>
      <c r="B209" s="246"/>
      <c r="C209" s="247"/>
      <c r="D209" s="248" t="s">
        <v>196</v>
      </c>
      <c r="E209" s="249" t="s">
        <v>19</v>
      </c>
      <c r="F209" s="250" t="s">
        <v>376</v>
      </c>
      <c r="G209" s="247"/>
      <c r="H209" s="251">
        <v>-3.2679999999999998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196</v>
      </c>
      <c r="AU209" s="257" t="s">
        <v>95</v>
      </c>
      <c r="AV209" s="13" t="s">
        <v>95</v>
      </c>
      <c r="AW209" s="13" t="s">
        <v>35</v>
      </c>
      <c r="AX209" s="13" t="s">
        <v>75</v>
      </c>
      <c r="AY209" s="257" t="s">
        <v>150</v>
      </c>
    </row>
    <row r="210" s="13" customFormat="1">
      <c r="A210" s="13"/>
      <c r="B210" s="246"/>
      <c r="C210" s="247"/>
      <c r="D210" s="248" t="s">
        <v>196</v>
      </c>
      <c r="E210" s="249" t="s">
        <v>19</v>
      </c>
      <c r="F210" s="250" t="s">
        <v>377</v>
      </c>
      <c r="G210" s="247"/>
      <c r="H210" s="251">
        <v>1.76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196</v>
      </c>
      <c r="AU210" s="257" t="s">
        <v>95</v>
      </c>
      <c r="AV210" s="13" t="s">
        <v>95</v>
      </c>
      <c r="AW210" s="13" t="s">
        <v>35</v>
      </c>
      <c r="AX210" s="13" t="s">
        <v>75</v>
      </c>
      <c r="AY210" s="257" t="s">
        <v>150</v>
      </c>
    </row>
    <row r="211" s="13" customFormat="1">
      <c r="A211" s="13"/>
      <c r="B211" s="246"/>
      <c r="C211" s="247"/>
      <c r="D211" s="248" t="s">
        <v>196</v>
      </c>
      <c r="E211" s="249" t="s">
        <v>19</v>
      </c>
      <c r="F211" s="250" t="s">
        <v>378</v>
      </c>
      <c r="G211" s="247"/>
      <c r="H211" s="251">
        <v>15.106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196</v>
      </c>
      <c r="AU211" s="257" t="s">
        <v>95</v>
      </c>
      <c r="AV211" s="13" t="s">
        <v>95</v>
      </c>
      <c r="AW211" s="13" t="s">
        <v>35</v>
      </c>
      <c r="AX211" s="13" t="s">
        <v>75</v>
      </c>
      <c r="AY211" s="257" t="s">
        <v>150</v>
      </c>
    </row>
    <row r="212" s="13" customFormat="1">
      <c r="A212" s="13"/>
      <c r="B212" s="246"/>
      <c r="C212" s="247"/>
      <c r="D212" s="248" t="s">
        <v>196</v>
      </c>
      <c r="E212" s="249" t="s">
        <v>19</v>
      </c>
      <c r="F212" s="250" t="s">
        <v>379</v>
      </c>
      <c r="G212" s="247"/>
      <c r="H212" s="251">
        <v>-1.5680000000000001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196</v>
      </c>
      <c r="AU212" s="257" t="s">
        <v>95</v>
      </c>
      <c r="AV212" s="13" t="s">
        <v>95</v>
      </c>
      <c r="AW212" s="13" t="s">
        <v>35</v>
      </c>
      <c r="AX212" s="13" t="s">
        <v>75</v>
      </c>
      <c r="AY212" s="257" t="s">
        <v>150</v>
      </c>
    </row>
    <row r="213" s="13" customFormat="1">
      <c r="A213" s="13"/>
      <c r="B213" s="246"/>
      <c r="C213" s="247"/>
      <c r="D213" s="248" t="s">
        <v>196</v>
      </c>
      <c r="E213" s="249" t="s">
        <v>19</v>
      </c>
      <c r="F213" s="250" t="s">
        <v>380</v>
      </c>
      <c r="G213" s="247"/>
      <c r="H213" s="251">
        <v>19.187999999999999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196</v>
      </c>
      <c r="AU213" s="257" t="s">
        <v>95</v>
      </c>
      <c r="AV213" s="13" t="s">
        <v>95</v>
      </c>
      <c r="AW213" s="13" t="s">
        <v>35</v>
      </c>
      <c r="AX213" s="13" t="s">
        <v>75</v>
      </c>
      <c r="AY213" s="257" t="s">
        <v>150</v>
      </c>
    </row>
    <row r="214" s="13" customFormat="1">
      <c r="A214" s="13"/>
      <c r="B214" s="246"/>
      <c r="C214" s="247"/>
      <c r="D214" s="248" t="s">
        <v>196</v>
      </c>
      <c r="E214" s="249" t="s">
        <v>19</v>
      </c>
      <c r="F214" s="250" t="s">
        <v>381</v>
      </c>
      <c r="G214" s="247"/>
      <c r="H214" s="251">
        <v>-5.3600000000000003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196</v>
      </c>
      <c r="AU214" s="257" t="s">
        <v>95</v>
      </c>
      <c r="AV214" s="13" t="s">
        <v>95</v>
      </c>
      <c r="AW214" s="13" t="s">
        <v>35</v>
      </c>
      <c r="AX214" s="13" t="s">
        <v>75</v>
      </c>
      <c r="AY214" s="257" t="s">
        <v>150</v>
      </c>
    </row>
    <row r="215" s="13" customFormat="1">
      <c r="A215" s="13"/>
      <c r="B215" s="246"/>
      <c r="C215" s="247"/>
      <c r="D215" s="248" t="s">
        <v>196</v>
      </c>
      <c r="E215" s="249" t="s">
        <v>19</v>
      </c>
      <c r="F215" s="250" t="s">
        <v>382</v>
      </c>
      <c r="G215" s="247"/>
      <c r="H215" s="251">
        <v>35.588000000000001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196</v>
      </c>
      <c r="AU215" s="257" t="s">
        <v>95</v>
      </c>
      <c r="AV215" s="13" t="s">
        <v>95</v>
      </c>
      <c r="AW215" s="13" t="s">
        <v>35</v>
      </c>
      <c r="AX215" s="13" t="s">
        <v>75</v>
      </c>
      <c r="AY215" s="257" t="s">
        <v>150</v>
      </c>
    </row>
    <row r="216" s="13" customFormat="1">
      <c r="A216" s="13"/>
      <c r="B216" s="246"/>
      <c r="C216" s="247"/>
      <c r="D216" s="248" t="s">
        <v>196</v>
      </c>
      <c r="E216" s="249" t="s">
        <v>19</v>
      </c>
      <c r="F216" s="250" t="s">
        <v>383</v>
      </c>
      <c r="G216" s="247"/>
      <c r="H216" s="251">
        <v>-4.4089999999999998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196</v>
      </c>
      <c r="AU216" s="257" t="s">
        <v>95</v>
      </c>
      <c r="AV216" s="13" t="s">
        <v>95</v>
      </c>
      <c r="AW216" s="13" t="s">
        <v>35</v>
      </c>
      <c r="AX216" s="13" t="s">
        <v>75</v>
      </c>
      <c r="AY216" s="257" t="s">
        <v>150</v>
      </c>
    </row>
    <row r="217" s="13" customFormat="1">
      <c r="A217" s="13"/>
      <c r="B217" s="246"/>
      <c r="C217" s="247"/>
      <c r="D217" s="248" t="s">
        <v>196</v>
      </c>
      <c r="E217" s="249" t="s">
        <v>19</v>
      </c>
      <c r="F217" s="250" t="s">
        <v>384</v>
      </c>
      <c r="G217" s="247"/>
      <c r="H217" s="251">
        <v>-24.978000000000002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196</v>
      </c>
      <c r="AU217" s="257" t="s">
        <v>95</v>
      </c>
      <c r="AV217" s="13" t="s">
        <v>95</v>
      </c>
      <c r="AW217" s="13" t="s">
        <v>35</v>
      </c>
      <c r="AX217" s="13" t="s">
        <v>75</v>
      </c>
      <c r="AY217" s="257" t="s">
        <v>150</v>
      </c>
    </row>
    <row r="218" s="13" customFormat="1">
      <c r="A218" s="13"/>
      <c r="B218" s="246"/>
      <c r="C218" s="247"/>
      <c r="D218" s="248" t="s">
        <v>196</v>
      </c>
      <c r="E218" s="249" t="s">
        <v>19</v>
      </c>
      <c r="F218" s="250" t="s">
        <v>385</v>
      </c>
      <c r="G218" s="247"/>
      <c r="H218" s="251">
        <v>-17.920000000000002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196</v>
      </c>
      <c r="AU218" s="257" t="s">
        <v>95</v>
      </c>
      <c r="AV218" s="13" t="s">
        <v>95</v>
      </c>
      <c r="AW218" s="13" t="s">
        <v>35</v>
      </c>
      <c r="AX218" s="13" t="s">
        <v>75</v>
      </c>
      <c r="AY218" s="257" t="s">
        <v>150</v>
      </c>
    </row>
    <row r="219" s="13" customFormat="1">
      <c r="A219" s="13"/>
      <c r="B219" s="246"/>
      <c r="C219" s="247"/>
      <c r="D219" s="248" t="s">
        <v>196</v>
      </c>
      <c r="E219" s="249" t="s">
        <v>19</v>
      </c>
      <c r="F219" s="250" t="s">
        <v>386</v>
      </c>
      <c r="G219" s="247"/>
      <c r="H219" s="251">
        <v>-1.5529999999999999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196</v>
      </c>
      <c r="AU219" s="257" t="s">
        <v>95</v>
      </c>
      <c r="AV219" s="13" t="s">
        <v>95</v>
      </c>
      <c r="AW219" s="13" t="s">
        <v>35</v>
      </c>
      <c r="AX219" s="13" t="s">
        <v>75</v>
      </c>
      <c r="AY219" s="257" t="s">
        <v>150</v>
      </c>
    </row>
    <row r="220" s="16" customFormat="1">
      <c r="A220" s="16"/>
      <c r="B220" s="282"/>
      <c r="C220" s="283"/>
      <c r="D220" s="248" t="s">
        <v>196</v>
      </c>
      <c r="E220" s="284" t="s">
        <v>19</v>
      </c>
      <c r="F220" s="285" t="s">
        <v>387</v>
      </c>
      <c r="G220" s="283"/>
      <c r="H220" s="286">
        <v>193.91200000000001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196</v>
      </c>
      <c r="AU220" s="292" t="s">
        <v>95</v>
      </c>
      <c r="AV220" s="16" t="s">
        <v>165</v>
      </c>
      <c r="AW220" s="16" t="s">
        <v>35</v>
      </c>
      <c r="AX220" s="16" t="s">
        <v>75</v>
      </c>
      <c r="AY220" s="292" t="s">
        <v>150</v>
      </c>
    </row>
    <row r="221" s="15" customFormat="1">
      <c r="A221" s="15"/>
      <c r="B221" s="272"/>
      <c r="C221" s="273"/>
      <c r="D221" s="248" t="s">
        <v>196</v>
      </c>
      <c r="E221" s="274" t="s">
        <v>19</v>
      </c>
      <c r="F221" s="275" t="s">
        <v>388</v>
      </c>
      <c r="G221" s="273"/>
      <c r="H221" s="274" t="s">
        <v>19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196</v>
      </c>
      <c r="AU221" s="281" t="s">
        <v>95</v>
      </c>
      <c r="AV221" s="15" t="s">
        <v>83</v>
      </c>
      <c r="AW221" s="15" t="s">
        <v>35</v>
      </c>
      <c r="AX221" s="15" t="s">
        <v>75</v>
      </c>
      <c r="AY221" s="281" t="s">
        <v>150</v>
      </c>
    </row>
    <row r="222" s="13" customFormat="1">
      <c r="A222" s="13"/>
      <c r="B222" s="246"/>
      <c r="C222" s="247"/>
      <c r="D222" s="248" t="s">
        <v>196</v>
      </c>
      <c r="E222" s="249" t="s">
        <v>19</v>
      </c>
      <c r="F222" s="250" t="s">
        <v>389</v>
      </c>
      <c r="G222" s="247"/>
      <c r="H222" s="251">
        <v>34.5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196</v>
      </c>
      <c r="AU222" s="257" t="s">
        <v>95</v>
      </c>
      <c r="AV222" s="13" t="s">
        <v>95</v>
      </c>
      <c r="AW222" s="13" t="s">
        <v>35</v>
      </c>
      <c r="AX222" s="13" t="s">
        <v>75</v>
      </c>
      <c r="AY222" s="257" t="s">
        <v>150</v>
      </c>
    </row>
    <row r="223" s="13" customFormat="1">
      <c r="A223" s="13"/>
      <c r="B223" s="246"/>
      <c r="C223" s="247"/>
      <c r="D223" s="248" t="s">
        <v>196</v>
      </c>
      <c r="E223" s="249" t="s">
        <v>19</v>
      </c>
      <c r="F223" s="250" t="s">
        <v>390</v>
      </c>
      <c r="G223" s="247"/>
      <c r="H223" s="251">
        <v>-19.300000000000001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196</v>
      </c>
      <c r="AU223" s="257" t="s">
        <v>95</v>
      </c>
      <c r="AV223" s="13" t="s">
        <v>95</v>
      </c>
      <c r="AW223" s="13" t="s">
        <v>35</v>
      </c>
      <c r="AX223" s="13" t="s">
        <v>75</v>
      </c>
      <c r="AY223" s="257" t="s">
        <v>150</v>
      </c>
    </row>
    <row r="224" s="13" customFormat="1">
      <c r="A224" s="13"/>
      <c r="B224" s="246"/>
      <c r="C224" s="247"/>
      <c r="D224" s="248" t="s">
        <v>196</v>
      </c>
      <c r="E224" s="249" t="s">
        <v>19</v>
      </c>
      <c r="F224" s="250" t="s">
        <v>391</v>
      </c>
      <c r="G224" s="247"/>
      <c r="H224" s="251">
        <v>9.5679999999999996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196</v>
      </c>
      <c r="AU224" s="257" t="s">
        <v>95</v>
      </c>
      <c r="AV224" s="13" t="s">
        <v>95</v>
      </c>
      <c r="AW224" s="13" t="s">
        <v>35</v>
      </c>
      <c r="AX224" s="13" t="s">
        <v>75</v>
      </c>
      <c r="AY224" s="257" t="s">
        <v>150</v>
      </c>
    </row>
    <row r="225" s="16" customFormat="1">
      <c r="A225" s="16"/>
      <c r="B225" s="282"/>
      <c r="C225" s="283"/>
      <c r="D225" s="248" t="s">
        <v>196</v>
      </c>
      <c r="E225" s="284" t="s">
        <v>19</v>
      </c>
      <c r="F225" s="285" t="s">
        <v>387</v>
      </c>
      <c r="G225" s="283"/>
      <c r="H225" s="286">
        <v>24.768000000000001</v>
      </c>
      <c r="I225" s="287"/>
      <c r="J225" s="283"/>
      <c r="K225" s="283"/>
      <c r="L225" s="288"/>
      <c r="M225" s="289"/>
      <c r="N225" s="290"/>
      <c r="O225" s="290"/>
      <c r="P225" s="290"/>
      <c r="Q225" s="290"/>
      <c r="R225" s="290"/>
      <c r="S225" s="290"/>
      <c r="T225" s="29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2" t="s">
        <v>196</v>
      </c>
      <c r="AU225" s="292" t="s">
        <v>95</v>
      </c>
      <c r="AV225" s="16" t="s">
        <v>165</v>
      </c>
      <c r="AW225" s="16" t="s">
        <v>35</v>
      </c>
      <c r="AX225" s="16" t="s">
        <v>75</v>
      </c>
      <c r="AY225" s="292" t="s">
        <v>150</v>
      </c>
    </row>
    <row r="226" s="14" customFormat="1">
      <c r="A226" s="14"/>
      <c r="B226" s="261"/>
      <c r="C226" s="262"/>
      <c r="D226" s="248" t="s">
        <v>196</v>
      </c>
      <c r="E226" s="263" t="s">
        <v>19</v>
      </c>
      <c r="F226" s="264" t="s">
        <v>259</v>
      </c>
      <c r="G226" s="262"/>
      <c r="H226" s="265">
        <v>218.68000000000001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196</v>
      </c>
      <c r="AU226" s="271" t="s">
        <v>95</v>
      </c>
      <c r="AV226" s="14" t="s">
        <v>170</v>
      </c>
      <c r="AW226" s="14" t="s">
        <v>35</v>
      </c>
      <c r="AX226" s="14" t="s">
        <v>83</v>
      </c>
      <c r="AY226" s="271" t="s">
        <v>150</v>
      </c>
    </row>
    <row r="227" s="2" customFormat="1" ht="21.75" customHeight="1">
      <c r="A227" s="40"/>
      <c r="B227" s="41"/>
      <c r="C227" s="228" t="s">
        <v>392</v>
      </c>
      <c r="D227" s="228" t="s">
        <v>153</v>
      </c>
      <c r="E227" s="229" t="s">
        <v>393</v>
      </c>
      <c r="F227" s="230" t="s">
        <v>394</v>
      </c>
      <c r="G227" s="231" t="s">
        <v>255</v>
      </c>
      <c r="H227" s="232">
        <v>183.744</v>
      </c>
      <c r="I227" s="233"/>
      <c r="J227" s="234">
        <f>ROUND(I227*H227,2)</f>
        <v>0</v>
      </c>
      <c r="K227" s="230" t="s">
        <v>156</v>
      </c>
      <c r="L227" s="46"/>
      <c r="M227" s="235" t="s">
        <v>19</v>
      </c>
      <c r="N227" s="236" t="s">
        <v>47</v>
      </c>
      <c r="O227" s="86"/>
      <c r="P227" s="237">
        <f>O227*H227</f>
        <v>0</v>
      </c>
      <c r="Q227" s="237">
        <v>0</v>
      </c>
      <c r="R227" s="237">
        <f>Q227*H227</f>
        <v>0</v>
      </c>
      <c r="S227" s="237">
        <v>0.016</v>
      </c>
      <c r="T227" s="238">
        <f>S227*H227</f>
        <v>2.9399039999999999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170</v>
      </c>
      <c r="AT227" s="239" t="s">
        <v>153</v>
      </c>
      <c r="AU227" s="239" t="s">
        <v>95</v>
      </c>
      <c r="AY227" s="19" t="s">
        <v>150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95</v>
      </c>
      <c r="BK227" s="240">
        <f>ROUND(I227*H227,2)</f>
        <v>0</v>
      </c>
      <c r="BL227" s="19" t="s">
        <v>170</v>
      </c>
      <c r="BM227" s="239" t="s">
        <v>395</v>
      </c>
    </row>
    <row r="228" s="13" customFormat="1">
      <c r="A228" s="13"/>
      <c r="B228" s="246"/>
      <c r="C228" s="247"/>
      <c r="D228" s="248" t="s">
        <v>196</v>
      </c>
      <c r="E228" s="249" t="s">
        <v>19</v>
      </c>
      <c r="F228" s="250" t="s">
        <v>396</v>
      </c>
      <c r="G228" s="247"/>
      <c r="H228" s="251">
        <v>58.700000000000003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196</v>
      </c>
      <c r="AU228" s="257" t="s">
        <v>95</v>
      </c>
      <c r="AV228" s="13" t="s">
        <v>95</v>
      </c>
      <c r="AW228" s="13" t="s">
        <v>35</v>
      </c>
      <c r="AX228" s="13" t="s">
        <v>75</v>
      </c>
      <c r="AY228" s="257" t="s">
        <v>150</v>
      </c>
    </row>
    <row r="229" s="13" customFormat="1">
      <c r="A229" s="13"/>
      <c r="B229" s="246"/>
      <c r="C229" s="247"/>
      <c r="D229" s="248" t="s">
        <v>196</v>
      </c>
      <c r="E229" s="249" t="s">
        <v>19</v>
      </c>
      <c r="F229" s="250" t="s">
        <v>397</v>
      </c>
      <c r="G229" s="247"/>
      <c r="H229" s="251">
        <v>-2.1030000000000002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196</v>
      </c>
      <c r="AU229" s="257" t="s">
        <v>95</v>
      </c>
      <c r="AV229" s="13" t="s">
        <v>95</v>
      </c>
      <c r="AW229" s="13" t="s">
        <v>35</v>
      </c>
      <c r="AX229" s="13" t="s">
        <v>75</v>
      </c>
      <c r="AY229" s="257" t="s">
        <v>150</v>
      </c>
    </row>
    <row r="230" s="13" customFormat="1">
      <c r="A230" s="13"/>
      <c r="B230" s="246"/>
      <c r="C230" s="247"/>
      <c r="D230" s="248" t="s">
        <v>196</v>
      </c>
      <c r="E230" s="249" t="s">
        <v>19</v>
      </c>
      <c r="F230" s="250" t="s">
        <v>398</v>
      </c>
      <c r="G230" s="247"/>
      <c r="H230" s="251">
        <v>1.4730000000000001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196</v>
      </c>
      <c r="AU230" s="257" t="s">
        <v>95</v>
      </c>
      <c r="AV230" s="13" t="s">
        <v>95</v>
      </c>
      <c r="AW230" s="13" t="s">
        <v>35</v>
      </c>
      <c r="AX230" s="13" t="s">
        <v>75</v>
      </c>
      <c r="AY230" s="257" t="s">
        <v>150</v>
      </c>
    </row>
    <row r="231" s="13" customFormat="1">
      <c r="A231" s="13"/>
      <c r="B231" s="246"/>
      <c r="C231" s="247"/>
      <c r="D231" s="248" t="s">
        <v>196</v>
      </c>
      <c r="E231" s="249" t="s">
        <v>19</v>
      </c>
      <c r="F231" s="250" t="s">
        <v>399</v>
      </c>
      <c r="G231" s="247"/>
      <c r="H231" s="251">
        <v>34.875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196</v>
      </c>
      <c r="AU231" s="257" t="s">
        <v>95</v>
      </c>
      <c r="AV231" s="13" t="s">
        <v>95</v>
      </c>
      <c r="AW231" s="13" t="s">
        <v>35</v>
      </c>
      <c r="AX231" s="13" t="s">
        <v>75</v>
      </c>
      <c r="AY231" s="257" t="s">
        <v>150</v>
      </c>
    </row>
    <row r="232" s="13" customFormat="1">
      <c r="A232" s="13"/>
      <c r="B232" s="246"/>
      <c r="C232" s="247"/>
      <c r="D232" s="248" t="s">
        <v>196</v>
      </c>
      <c r="E232" s="249" t="s">
        <v>19</v>
      </c>
      <c r="F232" s="250" t="s">
        <v>400</v>
      </c>
      <c r="G232" s="247"/>
      <c r="H232" s="251">
        <v>-5.0049999999999999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196</v>
      </c>
      <c r="AU232" s="257" t="s">
        <v>95</v>
      </c>
      <c r="AV232" s="13" t="s">
        <v>95</v>
      </c>
      <c r="AW232" s="13" t="s">
        <v>35</v>
      </c>
      <c r="AX232" s="13" t="s">
        <v>75</v>
      </c>
      <c r="AY232" s="257" t="s">
        <v>150</v>
      </c>
    </row>
    <row r="233" s="13" customFormat="1">
      <c r="A233" s="13"/>
      <c r="B233" s="246"/>
      <c r="C233" s="247"/>
      <c r="D233" s="248" t="s">
        <v>196</v>
      </c>
      <c r="E233" s="249" t="s">
        <v>19</v>
      </c>
      <c r="F233" s="250" t="s">
        <v>401</v>
      </c>
      <c r="G233" s="247"/>
      <c r="H233" s="251">
        <v>1.71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196</v>
      </c>
      <c r="AU233" s="257" t="s">
        <v>95</v>
      </c>
      <c r="AV233" s="13" t="s">
        <v>95</v>
      </c>
      <c r="AW233" s="13" t="s">
        <v>35</v>
      </c>
      <c r="AX233" s="13" t="s">
        <v>75</v>
      </c>
      <c r="AY233" s="257" t="s">
        <v>150</v>
      </c>
    </row>
    <row r="234" s="13" customFormat="1">
      <c r="A234" s="13"/>
      <c r="B234" s="246"/>
      <c r="C234" s="247"/>
      <c r="D234" s="248" t="s">
        <v>196</v>
      </c>
      <c r="E234" s="249" t="s">
        <v>19</v>
      </c>
      <c r="F234" s="250" t="s">
        <v>402</v>
      </c>
      <c r="G234" s="247"/>
      <c r="H234" s="251">
        <v>42.5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196</v>
      </c>
      <c r="AU234" s="257" t="s">
        <v>95</v>
      </c>
      <c r="AV234" s="13" t="s">
        <v>95</v>
      </c>
      <c r="AW234" s="13" t="s">
        <v>35</v>
      </c>
      <c r="AX234" s="13" t="s">
        <v>75</v>
      </c>
      <c r="AY234" s="257" t="s">
        <v>150</v>
      </c>
    </row>
    <row r="235" s="13" customFormat="1">
      <c r="A235" s="13"/>
      <c r="B235" s="246"/>
      <c r="C235" s="247"/>
      <c r="D235" s="248" t="s">
        <v>196</v>
      </c>
      <c r="E235" s="249" t="s">
        <v>19</v>
      </c>
      <c r="F235" s="250" t="s">
        <v>403</v>
      </c>
      <c r="G235" s="247"/>
      <c r="H235" s="251">
        <v>-3.3999999999999999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196</v>
      </c>
      <c r="AU235" s="257" t="s">
        <v>95</v>
      </c>
      <c r="AV235" s="13" t="s">
        <v>95</v>
      </c>
      <c r="AW235" s="13" t="s">
        <v>35</v>
      </c>
      <c r="AX235" s="13" t="s">
        <v>75</v>
      </c>
      <c r="AY235" s="257" t="s">
        <v>150</v>
      </c>
    </row>
    <row r="236" s="13" customFormat="1">
      <c r="A236" s="13"/>
      <c r="B236" s="246"/>
      <c r="C236" s="247"/>
      <c r="D236" s="248" t="s">
        <v>196</v>
      </c>
      <c r="E236" s="249" t="s">
        <v>19</v>
      </c>
      <c r="F236" s="250" t="s">
        <v>404</v>
      </c>
      <c r="G236" s="247"/>
      <c r="H236" s="251">
        <v>1.3200000000000001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196</v>
      </c>
      <c r="AU236" s="257" t="s">
        <v>95</v>
      </c>
      <c r="AV236" s="13" t="s">
        <v>95</v>
      </c>
      <c r="AW236" s="13" t="s">
        <v>35</v>
      </c>
      <c r="AX236" s="13" t="s">
        <v>75</v>
      </c>
      <c r="AY236" s="257" t="s">
        <v>150</v>
      </c>
    </row>
    <row r="237" s="13" customFormat="1">
      <c r="A237" s="13"/>
      <c r="B237" s="246"/>
      <c r="C237" s="247"/>
      <c r="D237" s="248" t="s">
        <v>196</v>
      </c>
      <c r="E237" s="249" t="s">
        <v>19</v>
      </c>
      <c r="F237" s="250" t="s">
        <v>405</v>
      </c>
      <c r="G237" s="247"/>
      <c r="H237" s="251">
        <v>58.700000000000003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196</v>
      </c>
      <c r="AU237" s="257" t="s">
        <v>95</v>
      </c>
      <c r="AV237" s="13" t="s">
        <v>95</v>
      </c>
      <c r="AW237" s="13" t="s">
        <v>35</v>
      </c>
      <c r="AX237" s="13" t="s">
        <v>75</v>
      </c>
      <c r="AY237" s="257" t="s">
        <v>150</v>
      </c>
    </row>
    <row r="238" s="13" customFormat="1">
      <c r="A238" s="13"/>
      <c r="B238" s="246"/>
      <c r="C238" s="247"/>
      <c r="D238" s="248" t="s">
        <v>196</v>
      </c>
      <c r="E238" s="249" t="s">
        <v>19</v>
      </c>
      <c r="F238" s="250" t="s">
        <v>406</v>
      </c>
      <c r="G238" s="247"/>
      <c r="H238" s="251">
        <v>-8.1099999999999994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196</v>
      </c>
      <c r="AU238" s="257" t="s">
        <v>95</v>
      </c>
      <c r="AV238" s="13" t="s">
        <v>95</v>
      </c>
      <c r="AW238" s="13" t="s">
        <v>35</v>
      </c>
      <c r="AX238" s="13" t="s">
        <v>75</v>
      </c>
      <c r="AY238" s="257" t="s">
        <v>150</v>
      </c>
    </row>
    <row r="239" s="13" customFormat="1">
      <c r="A239" s="13"/>
      <c r="B239" s="246"/>
      <c r="C239" s="247"/>
      <c r="D239" s="248" t="s">
        <v>196</v>
      </c>
      <c r="E239" s="249" t="s">
        <v>19</v>
      </c>
      <c r="F239" s="250" t="s">
        <v>407</v>
      </c>
      <c r="G239" s="247"/>
      <c r="H239" s="251">
        <v>3.0840000000000001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196</v>
      </c>
      <c r="AU239" s="257" t="s">
        <v>95</v>
      </c>
      <c r="AV239" s="13" t="s">
        <v>95</v>
      </c>
      <c r="AW239" s="13" t="s">
        <v>35</v>
      </c>
      <c r="AX239" s="13" t="s">
        <v>75</v>
      </c>
      <c r="AY239" s="257" t="s">
        <v>150</v>
      </c>
    </row>
    <row r="240" s="14" customFormat="1">
      <c r="A240" s="14"/>
      <c r="B240" s="261"/>
      <c r="C240" s="262"/>
      <c r="D240" s="248" t="s">
        <v>196</v>
      </c>
      <c r="E240" s="263" t="s">
        <v>19</v>
      </c>
      <c r="F240" s="264" t="s">
        <v>259</v>
      </c>
      <c r="G240" s="262"/>
      <c r="H240" s="265">
        <v>183.744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196</v>
      </c>
      <c r="AU240" s="271" t="s">
        <v>95</v>
      </c>
      <c r="AV240" s="14" t="s">
        <v>170</v>
      </c>
      <c r="AW240" s="14" t="s">
        <v>35</v>
      </c>
      <c r="AX240" s="14" t="s">
        <v>83</v>
      </c>
      <c r="AY240" s="271" t="s">
        <v>150</v>
      </c>
    </row>
    <row r="241" s="2" customFormat="1" ht="16.5" customHeight="1">
      <c r="A241" s="40"/>
      <c r="B241" s="41"/>
      <c r="C241" s="228" t="s">
        <v>408</v>
      </c>
      <c r="D241" s="228" t="s">
        <v>153</v>
      </c>
      <c r="E241" s="229" t="s">
        <v>409</v>
      </c>
      <c r="F241" s="230" t="s">
        <v>410</v>
      </c>
      <c r="G241" s="231" t="s">
        <v>255</v>
      </c>
      <c r="H241" s="232">
        <v>34.5</v>
      </c>
      <c r="I241" s="233"/>
      <c r="J241" s="234">
        <f>ROUND(I241*H241,2)</f>
        <v>0</v>
      </c>
      <c r="K241" s="230" t="s">
        <v>156</v>
      </c>
      <c r="L241" s="46"/>
      <c r="M241" s="235" t="s">
        <v>19</v>
      </c>
      <c r="N241" s="236" t="s">
        <v>47</v>
      </c>
      <c r="O241" s="86"/>
      <c r="P241" s="237">
        <f>O241*H241</f>
        <v>0</v>
      </c>
      <c r="Q241" s="237">
        <v>0</v>
      </c>
      <c r="R241" s="237">
        <f>Q241*H241</f>
        <v>0</v>
      </c>
      <c r="S241" s="237">
        <v>0.014</v>
      </c>
      <c r="T241" s="238">
        <f>S241*H241</f>
        <v>0.48299999999999998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170</v>
      </c>
      <c r="AT241" s="239" t="s">
        <v>153</v>
      </c>
      <c r="AU241" s="239" t="s">
        <v>95</v>
      </c>
      <c r="AY241" s="19" t="s">
        <v>150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95</v>
      </c>
      <c r="BK241" s="240">
        <f>ROUND(I241*H241,2)</f>
        <v>0</v>
      </c>
      <c r="BL241" s="19" t="s">
        <v>170</v>
      </c>
      <c r="BM241" s="239" t="s">
        <v>411</v>
      </c>
    </row>
    <row r="242" s="2" customFormat="1" ht="16.5" customHeight="1">
      <c r="A242" s="40"/>
      <c r="B242" s="41"/>
      <c r="C242" s="228" t="s">
        <v>412</v>
      </c>
      <c r="D242" s="228" t="s">
        <v>153</v>
      </c>
      <c r="E242" s="229" t="s">
        <v>413</v>
      </c>
      <c r="F242" s="230" t="s">
        <v>414</v>
      </c>
      <c r="G242" s="231" t="s">
        <v>255</v>
      </c>
      <c r="H242" s="232">
        <v>7.2999999999999998</v>
      </c>
      <c r="I242" s="233"/>
      <c r="J242" s="234">
        <f>ROUND(I242*H242,2)</f>
        <v>0</v>
      </c>
      <c r="K242" s="230" t="s">
        <v>156</v>
      </c>
      <c r="L242" s="46"/>
      <c r="M242" s="235" t="s">
        <v>19</v>
      </c>
      <c r="N242" s="236" t="s">
        <v>47</v>
      </c>
      <c r="O242" s="86"/>
      <c r="P242" s="237">
        <f>O242*H242</f>
        <v>0</v>
      </c>
      <c r="Q242" s="237">
        <v>0</v>
      </c>
      <c r="R242" s="237">
        <f>Q242*H242</f>
        <v>0</v>
      </c>
      <c r="S242" s="237">
        <v>0.014</v>
      </c>
      <c r="T242" s="238">
        <f>S242*H242</f>
        <v>0.1022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170</v>
      </c>
      <c r="AT242" s="239" t="s">
        <v>153</v>
      </c>
      <c r="AU242" s="239" t="s">
        <v>95</v>
      </c>
      <c r="AY242" s="19" t="s">
        <v>150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95</v>
      </c>
      <c r="BK242" s="240">
        <f>ROUND(I242*H242,2)</f>
        <v>0</v>
      </c>
      <c r="BL242" s="19" t="s">
        <v>170</v>
      </c>
      <c r="BM242" s="239" t="s">
        <v>415</v>
      </c>
    </row>
    <row r="243" s="12" customFormat="1" ht="22.8" customHeight="1">
      <c r="A243" s="12"/>
      <c r="B243" s="212"/>
      <c r="C243" s="213"/>
      <c r="D243" s="214" t="s">
        <v>74</v>
      </c>
      <c r="E243" s="226" t="s">
        <v>416</v>
      </c>
      <c r="F243" s="226" t="s">
        <v>417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SUM(P244:P246)</f>
        <v>0</v>
      </c>
      <c r="Q243" s="220"/>
      <c r="R243" s="221">
        <f>SUM(R244:R246)</f>
        <v>0</v>
      </c>
      <c r="S243" s="220"/>
      <c r="T243" s="222">
        <f>SUM(T244:T246)</f>
        <v>0.087648000000000004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74</v>
      </c>
      <c r="AU243" s="224" t="s">
        <v>83</v>
      </c>
      <c r="AY243" s="223" t="s">
        <v>150</v>
      </c>
      <c r="BK243" s="225">
        <f>SUM(BK244:BK246)</f>
        <v>0</v>
      </c>
    </row>
    <row r="244" s="2" customFormat="1" ht="16.5" customHeight="1">
      <c r="A244" s="40"/>
      <c r="B244" s="41"/>
      <c r="C244" s="228" t="s">
        <v>418</v>
      </c>
      <c r="D244" s="228" t="s">
        <v>153</v>
      </c>
      <c r="E244" s="229" t="s">
        <v>419</v>
      </c>
      <c r="F244" s="230" t="s">
        <v>420</v>
      </c>
      <c r="G244" s="231" t="s">
        <v>255</v>
      </c>
      <c r="H244" s="232">
        <v>1.3280000000000001</v>
      </c>
      <c r="I244" s="233"/>
      <c r="J244" s="234">
        <f>ROUND(I244*H244,2)</f>
        <v>0</v>
      </c>
      <c r="K244" s="230" t="s">
        <v>156</v>
      </c>
      <c r="L244" s="46"/>
      <c r="M244" s="235" t="s">
        <v>19</v>
      </c>
      <c r="N244" s="236" t="s">
        <v>47</v>
      </c>
      <c r="O244" s="86"/>
      <c r="P244" s="237">
        <f>O244*H244</f>
        <v>0</v>
      </c>
      <c r="Q244" s="237">
        <v>0</v>
      </c>
      <c r="R244" s="237">
        <f>Q244*H244</f>
        <v>0</v>
      </c>
      <c r="S244" s="237">
        <v>0.066000000000000003</v>
      </c>
      <c r="T244" s="238">
        <f>S244*H244</f>
        <v>0.087648000000000004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170</v>
      </c>
      <c r="AT244" s="239" t="s">
        <v>153</v>
      </c>
      <c r="AU244" s="239" t="s">
        <v>95</v>
      </c>
      <c r="AY244" s="19" t="s">
        <v>150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95</v>
      </c>
      <c r="BK244" s="240">
        <f>ROUND(I244*H244,2)</f>
        <v>0</v>
      </c>
      <c r="BL244" s="19" t="s">
        <v>170</v>
      </c>
      <c r="BM244" s="239" t="s">
        <v>421</v>
      </c>
    </row>
    <row r="245" s="13" customFormat="1">
      <c r="A245" s="13"/>
      <c r="B245" s="246"/>
      <c r="C245" s="247"/>
      <c r="D245" s="248" t="s">
        <v>196</v>
      </c>
      <c r="E245" s="249" t="s">
        <v>19</v>
      </c>
      <c r="F245" s="250" t="s">
        <v>422</v>
      </c>
      <c r="G245" s="247"/>
      <c r="H245" s="251">
        <v>1.3280000000000001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196</v>
      </c>
      <c r="AU245" s="257" t="s">
        <v>95</v>
      </c>
      <c r="AV245" s="13" t="s">
        <v>95</v>
      </c>
      <c r="AW245" s="13" t="s">
        <v>35</v>
      </c>
      <c r="AX245" s="13" t="s">
        <v>83</v>
      </c>
      <c r="AY245" s="257" t="s">
        <v>150</v>
      </c>
    </row>
    <row r="246" s="2" customFormat="1" ht="16.5" customHeight="1">
      <c r="A246" s="40"/>
      <c r="B246" s="41"/>
      <c r="C246" s="228" t="s">
        <v>423</v>
      </c>
      <c r="D246" s="228" t="s">
        <v>153</v>
      </c>
      <c r="E246" s="229" t="s">
        <v>424</v>
      </c>
      <c r="F246" s="230" t="s">
        <v>425</v>
      </c>
      <c r="G246" s="231" t="s">
        <v>255</v>
      </c>
      <c r="H246" s="232">
        <v>1.3280000000000001</v>
      </c>
      <c r="I246" s="233"/>
      <c r="J246" s="234">
        <f>ROUND(I246*H246,2)</f>
        <v>0</v>
      </c>
      <c r="K246" s="230" t="s">
        <v>156</v>
      </c>
      <c r="L246" s="46"/>
      <c r="M246" s="235" t="s">
        <v>19</v>
      </c>
      <c r="N246" s="236" t="s">
        <v>47</v>
      </c>
      <c r="O246" s="86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170</v>
      </c>
      <c r="AT246" s="239" t="s">
        <v>153</v>
      </c>
      <c r="AU246" s="239" t="s">
        <v>95</v>
      </c>
      <c r="AY246" s="19" t="s">
        <v>150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9" t="s">
        <v>95</v>
      </c>
      <c r="BK246" s="240">
        <f>ROUND(I246*H246,2)</f>
        <v>0</v>
      </c>
      <c r="BL246" s="19" t="s">
        <v>170</v>
      </c>
      <c r="BM246" s="239" t="s">
        <v>426</v>
      </c>
    </row>
    <row r="247" s="12" customFormat="1" ht="22.8" customHeight="1">
      <c r="A247" s="12"/>
      <c r="B247" s="212"/>
      <c r="C247" s="213"/>
      <c r="D247" s="214" t="s">
        <v>74</v>
      </c>
      <c r="E247" s="226" t="s">
        <v>427</v>
      </c>
      <c r="F247" s="226" t="s">
        <v>428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SUM(P248:P259)</f>
        <v>0</v>
      </c>
      <c r="Q247" s="220"/>
      <c r="R247" s="221">
        <f>SUM(R248:R259)</f>
        <v>0</v>
      </c>
      <c r="S247" s="220"/>
      <c r="T247" s="222">
        <f>SUM(T248:T259)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83</v>
      </c>
      <c r="AT247" s="224" t="s">
        <v>74</v>
      </c>
      <c r="AU247" s="224" t="s">
        <v>83</v>
      </c>
      <c r="AY247" s="223" t="s">
        <v>150</v>
      </c>
      <c r="BK247" s="225">
        <f>SUM(BK248:BK259)</f>
        <v>0</v>
      </c>
    </row>
    <row r="248" s="2" customFormat="1" ht="21.75" customHeight="1">
      <c r="A248" s="40"/>
      <c r="B248" s="41"/>
      <c r="C248" s="228" t="s">
        <v>429</v>
      </c>
      <c r="D248" s="228" t="s">
        <v>153</v>
      </c>
      <c r="E248" s="229" t="s">
        <v>430</v>
      </c>
      <c r="F248" s="230" t="s">
        <v>431</v>
      </c>
      <c r="G248" s="231" t="s">
        <v>194</v>
      </c>
      <c r="H248" s="232">
        <v>46.640000000000001</v>
      </c>
      <c r="I248" s="233"/>
      <c r="J248" s="234">
        <f>ROUND(I248*H248,2)</f>
        <v>0</v>
      </c>
      <c r="K248" s="230" t="s">
        <v>156</v>
      </c>
      <c r="L248" s="46"/>
      <c r="M248" s="235" t="s">
        <v>19</v>
      </c>
      <c r="N248" s="236" t="s">
        <v>47</v>
      </c>
      <c r="O248" s="86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170</v>
      </c>
      <c r="AT248" s="239" t="s">
        <v>153</v>
      </c>
      <c r="AU248" s="239" t="s">
        <v>95</v>
      </c>
      <c r="AY248" s="19" t="s">
        <v>150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95</v>
      </c>
      <c r="BK248" s="240">
        <f>ROUND(I248*H248,2)</f>
        <v>0</v>
      </c>
      <c r="BL248" s="19" t="s">
        <v>170</v>
      </c>
      <c r="BM248" s="239" t="s">
        <v>432</v>
      </c>
    </row>
    <row r="249" s="2" customFormat="1" ht="16.5" customHeight="1">
      <c r="A249" s="40"/>
      <c r="B249" s="41"/>
      <c r="C249" s="228" t="s">
        <v>433</v>
      </c>
      <c r="D249" s="228" t="s">
        <v>153</v>
      </c>
      <c r="E249" s="229" t="s">
        <v>434</v>
      </c>
      <c r="F249" s="230" t="s">
        <v>435</v>
      </c>
      <c r="G249" s="231" t="s">
        <v>194</v>
      </c>
      <c r="H249" s="232">
        <v>46.640000000000001</v>
      </c>
      <c r="I249" s="233"/>
      <c r="J249" s="234">
        <f>ROUND(I249*H249,2)</f>
        <v>0</v>
      </c>
      <c r="K249" s="230" t="s">
        <v>156</v>
      </c>
      <c r="L249" s="46"/>
      <c r="M249" s="235" t="s">
        <v>19</v>
      </c>
      <c r="N249" s="236" t="s">
        <v>47</v>
      </c>
      <c r="O249" s="86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9" t="s">
        <v>170</v>
      </c>
      <c r="AT249" s="239" t="s">
        <v>153</v>
      </c>
      <c r="AU249" s="239" t="s">
        <v>95</v>
      </c>
      <c r="AY249" s="19" t="s">
        <v>150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9" t="s">
        <v>95</v>
      </c>
      <c r="BK249" s="240">
        <f>ROUND(I249*H249,2)</f>
        <v>0</v>
      </c>
      <c r="BL249" s="19" t="s">
        <v>170</v>
      </c>
      <c r="BM249" s="239" t="s">
        <v>436</v>
      </c>
    </row>
    <row r="250" s="2" customFormat="1" ht="21.75" customHeight="1">
      <c r="A250" s="40"/>
      <c r="B250" s="41"/>
      <c r="C250" s="228" t="s">
        <v>437</v>
      </c>
      <c r="D250" s="228" t="s">
        <v>153</v>
      </c>
      <c r="E250" s="229" t="s">
        <v>438</v>
      </c>
      <c r="F250" s="230" t="s">
        <v>439</v>
      </c>
      <c r="G250" s="231" t="s">
        <v>194</v>
      </c>
      <c r="H250" s="232">
        <v>886.15999999999997</v>
      </c>
      <c r="I250" s="233"/>
      <c r="J250" s="234">
        <f>ROUND(I250*H250,2)</f>
        <v>0</v>
      </c>
      <c r="K250" s="230" t="s">
        <v>156</v>
      </c>
      <c r="L250" s="46"/>
      <c r="M250" s="235" t="s">
        <v>19</v>
      </c>
      <c r="N250" s="236" t="s">
        <v>47</v>
      </c>
      <c r="O250" s="86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170</v>
      </c>
      <c r="AT250" s="239" t="s">
        <v>153</v>
      </c>
      <c r="AU250" s="239" t="s">
        <v>95</v>
      </c>
      <c r="AY250" s="19" t="s">
        <v>150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95</v>
      </c>
      <c r="BK250" s="240">
        <f>ROUND(I250*H250,2)</f>
        <v>0</v>
      </c>
      <c r="BL250" s="19" t="s">
        <v>170</v>
      </c>
      <c r="BM250" s="239" t="s">
        <v>440</v>
      </c>
    </row>
    <row r="251" s="13" customFormat="1">
      <c r="A251" s="13"/>
      <c r="B251" s="246"/>
      <c r="C251" s="247"/>
      <c r="D251" s="248" t="s">
        <v>196</v>
      </c>
      <c r="E251" s="247"/>
      <c r="F251" s="250" t="s">
        <v>441</v>
      </c>
      <c r="G251" s="247"/>
      <c r="H251" s="251">
        <v>886.15999999999997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196</v>
      </c>
      <c r="AU251" s="257" t="s">
        <v>95</v>
      </c>
      <c r="AV251" s="13" t="s">
        <v>95</v>
      </c>
      <c r="AW251" s="13" t="s">
        <v>4</v>
      </c>
      <c r="AX251" s="13" t="s">
        <v>83</v>
      </c>
      <c r="AY251" s="257" t="s">
        <v>150</v>
      </c>
    </row>
    <row r="252" s="2" customFormat="1" ht="21.75" customHeight="1">
      <c r="A252" s="40"/>
      <c r="B252" s="41"/>
      <c r="C252" s="228" t="s">
        <v>442</v>
      </c>
      <c r="D252" s="228" t="s">
        <v>153</v>
      </c>
      <c r="E252" s="229" t="s">
        <v>443</v>
      </c>
      <c r="F252" s="230" t="s">
        <v>444</v>
      </c>
      <c r="G252" s="231" t="s">
        <v>194</v>
      </c>
      <c r="H252" s="232">
        <v>10.908</v>
      </c>
      <c r="I252" s="233"/>
      <c r="J252" s="234">
        <f>ROUND(I252*H252,2)</f>
        <v>0</v>
      </c>
      <c r="K252" s="230" t="s">
        <v>156</v>
      </c>
      <c r="L252" s="46"/>
      <c r="M252" s="235" t="s">
        <v>19</v>
      </c>
      <c r="N252" s="236" t="s">
        <v>47</v>
      </c>
      <c r="O252" s="86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170</v>
      </c>
      <c r="AT252" s="239" t="s">
        <v>153</v>
      </c>
      <c r="AU252" s="239" t="s">
        <v>95</v>
      </c>
      <c r="AY252" s="19" t="s">
        <v>150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9" t="s">
        <v>95</v>
      </c>
      <c r="BK252" s="240">
        <f>ROUND(I252*H252,2)</f>
        <v>0</v>
      </c>
      <c r="BL252" s="19" t="s">
        <v>170</v>
      </c>
      <c r="BM252" s="239" t="s">
        <v>445</v>
      </c>
    </row>
    <row r="253" s="2" customFormat="1" ht="21.75" customHeight="1">
      <c r="A253" s="40"/>
      <c r="B253" s="41"/>
      <c r="C253" s="228" t="s">
        <v>446</v>
      </c>
      <c r="D253" s="228" t="s">
        <v>153</v>
      </c>
      <c r="E253" s="229" t="s">
        <v>447</v>
      </c>
      <c r="F253" s="230" t="s">
        <v>448</v>
      </c>
      <c r="G253" s="231" t="s">
        <v>194</v>
      </c>
      <c r="H253" s="232">
        <v>12.837</v>
      </c>
      <c r="I253" s="233"/>
      <c r="J253" s="234">
        <f>ROUND(I253*H253,2)</f>
        <v>0</v>
      </c>
      <c r="K253" s="230" t="s">
        <v>156</v>
      </c>
      <c r="L253" s="46"/>
      <c r="M253" s="235" t="s">
        <v>19</v>
      </c>
      <c r="N253" s="236" t="s">
        <v>47</v>
      </c>
      <c r="O253" s="86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170</v>
      </c>
      <c r="AT253" s="239" t="s">
        <v>153</v>
      </c>
      <c r="AU253" s="239" t="s">
        <v>95</v>
      </c>
      <c r="AY253" s="19" t="s">
        <v>150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95</v>
      </c>
      <c r="BK253" s="240">
        <f>ROUND(I253*H253,2)</f>
        <v>0</v>
      </c>
      <c r="BL253" s="19" t="s">
        <v>170</v>
      </c>
      <c r="BM253" s="239" t="s">
        <v>449</v>
      </c>
    </row>
    <row r="254" s="2" customFormat="1" ht="21.75" customHeight="1">
      <c r="A254" s="40"/>
      <c r="B254" s="41"/>
      <c r="C254" s="228" t="s">
        <v>450</v>
      </c>
      <c r="D254" s="228" t="s">
        <v>153</v>
      </c>
      <c r="E254" s="229" t="s">
        <v>451</v>
      </c>
      <c r="F254" s="230" t="s">
        <v>452</v>
      </c>
      <c r="G254" s="231" t="s">
        <v>194</v>
      </c>
      <c r="H254" s="232">
        <v>3.4929999999999999</v>
      </c>
      <c r="I254" s="233"/>
      <c r="J254" s="234">
        <f>ROUND(I254*H254,2)</f>
        <v>0</v>
      </c>
      <c r="K254" s="230" t="s">
        <v>156</v>
      </c>
      <c r="L254" s="46"/>
      <c r="M254" s="235" t="s">
        <v>19</v>
      </c>
      <c r="N254" s="236" t="s">
        <v>47</v>
      </c>
      <c r="O254" s="86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170</v>
      </c>
      <c r="AT254" s="239" t="s">
        <v>153</v>
      </c>
      <c r="AU254" s="239" t="s">
        <v>95</v>
      </c>
      <c r="AY254" s="19" t="s">
        <v>150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95</v>
      </c>
      <c r="BK254" s="240">
        <f>ROUND(I254*H254,2)</f>
        <v>0</v>
      </c>
      <c r="BL254" s="19" t="s">
        <v>170</v>
      </c>
      <c r="BM254" s="239" t="s">
        <v>453</v>
      </c>
    </row>
    <row r="255" s="2" customFormat="1" ht="21.75" customHeight="1">
      <c r="A255" s="40"/>
      <c r="B255" s="41"/>
      <c r="C255" s="228" t="s">
        <v>454</v>
      </c>
      <c r="D255" s="228" t="s">
        <v>153</v>
      </c>
      <c r="E255" s="229" t="s">
        <v>455</v>
      </c>
      <c r="F255" s="230" t="s">
        <v>456</v>
      </c>
      <c r="G255" s="231" t="s">
        <v>194</v>
      </c>
      <c r="H255" s="232">
        <v>3.4409999999999998</v>
      </c>
      <c r="I255" s="233"/>
      <c r="J255" s="234">
        <f>ROUND(I255*H255,2)</f>
        <v>0</v>
      </c>
      <c r="K255" s="230" t="s">
        <v>156</v>
      </c>
      <c r="L255" s="46"/>
      <c r="M255" s="235" t="s">
        <v>19</v>
      </c>
      <c r="N255" s="236" t="s">
        <v>47</v>
      </c>
      <c r="O255" s="86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170</v>
      </c>
      <c r="AT255" s="239" t="s">
        <v>153</v>
      </c>
      <c r="AU255" s="239" t="s">
        <v>95</v>
      </c>
      <c r="AY255" s="19" t="s">
        <v>150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95</v>
      </c>
      <c r="BK255" s="240">
        <f>ROUND(I255*H255,2)</f>
        <v>0</v>
      </c>
      <c r="BL255" s="19" t="s">
        <v>170</v>
      </c>
      <c r="BM255" s="239" t="s">
        <v>457</v>
      </c>
    </row>
    <row r="256" s="2" customFormat="1" ht="21.75" customHeight="1">
      <c r="A256" s="40"/>
      <c r="B256" s="41"/>
      <c r="C256" s="228" t="s">
        <v>458</v>
      </c>
      <c r="D256" s="228" t="s">
        <v>153</v>
      </c>
      <c r="E256" s="229" t="s">
        <v>459</v>
      </c>
      <c r="F256" s="230" t="s">
        <v>460</v>
      </c>
      <c r="G256" s="231" t="s">
        <v>194</v>
      </c>
      <c r="H256" s="232">
        <v>0.25600000000000001</v>
      </c>
      <c r="I256" s="233"/>
      <c r="J256" s="234">
        <f>ROUND(I256*H256,2)</f>
        <v>0</v>
      </c>
      <c r="K256" s="230" t="s">
        <v>156</v>
      </c>
      <c r="L256" s="46"/>
      <c r="M256" s="235" t="s">
        <v>19</v>
      </c>
      <c r="N256" s="236" t="s">
        <v>47</v>
      </c>
      <c r="O256" s="86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170</v>
      </c>
      <c r="AT256" s="239" t="s">
        <v>153</v>
      </c>
      <c r="AU256" s="239" t="s">
        <v>95</v>
      </c>
      <c r="AY256" s="19" t="s">
        <v>150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95</v>
      </c>
      <c r="BK256" s="240">
        <f>ROUND(I256*H256,2)</f>
        <v>0</v>
      </c>
      <c r="BL256" s="19" t="s">
        <v>170</v>
      </c>
      <c r="BM256" s="239" t="s">
        <v>461</v>
      </c>
    </row>
    <row r="257" s="2" customFormat="1" ht="21.75" customHeight="1">
      <c r="A257" s="40"/>
      <c r="B257" s="41"/>
      <c r="C257" s="228" t="s">
        <v>462</v>
      </c>
      <c r="D257" s="228" t="s">
        <v>153</v>
      </c>
      <c r="E257" s="229" t="s">
        <v>463</v>
      </c>
      <c r="F257" s="230" t="s">
        <v>464</v>
      </c>
      <c r="G257" s="231" t="s">
        <v>194</v>
      </c>
      <c r="H257" s="232">
        <v>0.40999999999999998</v>
      </c>
      <c r="I257" s="233"/>
      <c r="J257" s="234">
        <f>ROUND(I257*H257,2)</f>
        <v>0</v>
      </c>
      <c r="K257" s="230" t="s">
        <v>156</v>
      </c>
      <c r="L257" s="46"/>
      <c r="M257" s="235" t="s">
        <v>19</v>
      </c>
      <c r="N257" s="236" t="s">
        <v>47</v>
      </c>
      <c r="O257" s="86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170</v>
      </c>
      <c r="AT257" s="239" t="s">
        <v>153</v>
      </c>
      <c r="AU257" s="239" t="s">
        <v>95</v>
      </c>
      <c r="AY257" s="19" t="s">
        <v>150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95</v>
      </c>
      <c r="BK257" s="240">
        <f>ROUND(I257*H257,2)</f>
        <v>0</v>
      </c>
      <c r="BL257" s="19" t="s">
        <v>170</v>
      </c>
      <c r="BM257" s="239" t="s">
        <v>465</v>
      </c>
    </row>
    <row r="258" s="2" customFormat="1" ht="21.75" customHeight="1">
      <c r="A258" s="40"/>
      <c r="B258" s="41"/>
      <c r="C258" s="228" t="s">
        <v>466</v>
      </c>
      <c r="D258" s="228" t="s">
        <v>153</v>
      </c>
      <c r="E258" s="229" t="s">
        <v>467</v>
      </c>
      <c r="F258" s="230" t="s">
        <v>468</v>
      </c>
      <c r="G258" s="231" t="s">
        <v>194</v>
      </c>
      <c r="H258" s="232">
        <v>1.2130000000000001</v>
      </c>
      <c r="I258" s="233"/>
      <c r="J258" s="234">
        <f>ROUND(I258*H258,2)</f>
        <v>0</v>
      </c>
      <c r="K258" s="230" t="s">
        <v>156</v>
      </c>
      <c r="L258" s="46"/>
      <c r="M258" s="235" t="s">
        <v>19</v>
      </c>
      <c r="N258" s="236" t="s">
        <v>47</v>
      </c>
      <c r="O258" s="86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170</v>
      </c>
      <c r="AT258" s="239" t="s">
        <v>153</v>
      </c>
      <c r="AU258" s="239" t="s">
        <v>95</v>
      </c>
      <c r="AY258" s="19" t="s">
        <v>150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95</v>
      </c>
      <c r="BK258" s="240">
        <f>ROUND(I258*H258,2)</f>
        <v>0</v>
      </c>
      <c r="BL258" s="19" t="s">
        <v>170</v>
      </c>
      <c r="BM258" s="239" t="s">
        <v>469</v>
      </c>
    </row>
    <row r="259" s="2" customFormat="1" ht="21.75" customHeight="1">
      <c r="A259" s="40"/>
      <c r="B259" s="41"/>
      <c r="C259" s="228" t="s">
        <v>470</v>
      </c>
      <c r="D259" s="228" t="s">
        <v>153</v>
      </c>
      <c r="E259" s="229" t="s">
        <v>471</v>
      </c>
      <c r="F259" s="230" t="s">
        <v>472</v>
      </c>
      <c r="G259" s="231" t="s">
        <v>194</v>
      </c>
      <c r="H259" s="232">
        <v>14.083</v>
      </c>
      <c r="I259" s="233"/>
      <c r="J259" s="234">
        <f>ROUND(I259*H259,2)</f>
        <v>0</v>
      </c>
      <c r="K259" s="230" t="s">
        <v>156</v>
      </c>
      <c r="L259" s="46"/>
      <c r="M259" s="235" t="s">
        <v>19</v>
      </c>
      <c r="N259" s="236" t="s">
        <v>47</v>
      </c>
      <c r="O259" s="86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170</v>
      </c>
      <c r="AT259" s="239" t="s">
        <v>153</v>
      </c>
      <c r="AU259" s="239" t="s">
        <v>95</v>
      </c>
      <c r="AY259" s="19" t="s">
        <v>150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95</v>
      </c>
      <c r="BK259" s="240">
        <f>ROUND(I259*H259,2)</f>
        <v>0</v>
      </c>
      <c r="BL259" s="19" t="s">
        <v>170</v>
      </c>
      <c r="BM259" s="239" t="s">
        <v>473</v>
      </c>
    </row>
    <row r="260" s="12" customFormat="1" ht="22.8" customHeight="1">
      <c r="A260" s="12"/>
      <c r="B260" s="212"/>
      <c r="C260" s="213"/>
      <c r="D260" s="214" t="s">
        <v>74</v>
      </c>
      <c r="E260" s="226" t="s">
        <v>474</v>
      </c>
      <c r="F260" s="226" t="s">
        <v>475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83</v>
      </c>
      <c r="AT260" s="224" t="s">
        <v>74</v>
      </c>
      <c r="AU260" s="224" t="s">
        <v>83</v>
      </c>
      <c r="AY260" s="223" t="s">
        <v>150</v>
      </c>
      <c r="BK260" s="225">
        <f>BK261</f>
        <v>0</v>
      </c>
    </row>
    <row r="261" s="2" customFormat="1" ht="21.75" customHeight="1">
      <c r="A261" s="40"/>
      <c r="B261" s="41"/>
      <c r="C261" s="228" t="s">
        <v>476</v>
      </c>
      <c r="D261" s="228" t="s">
        <v>153</v>
      </c>
      <c r="E261" s="229" t="s">
        <v>477</v>
      </c>
      <c r="F261" s="230" t="s">
        <v>478</v>
      </c>
      <c r="G261" s="231" t="s">
        <v>194</v>
      </c>
      <c r="H261" s="232">
        <v>0.035999999999999997</v>
      </c>
      <c r="I261" s="233"/>
      <c r="J261" s="234">
        <f>ROUND(I261*H261,2)</f>
        <v>0</v>
      </c>
      <c r="K261" s="230" t="s">
        <v>156</v>
      </c>
      <c r="L261" s="46"/>
      <c r="M261" s="235" t="s">
        <v>19</v>
      </c>
      <c r="N261" s="236" t="s">
        <v>47</v>
      </c>
      <c r="O261" s="86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170</v>
      </c>
      <c r="AT261" s="239" t="s">
        <v>153</v>
      </c>
      <c r="AU261" s="239" t="s">
        <v>95</v>
      </c>
      <c r="AY261" s="19" t="s">
        <v>150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95</v>
      </c>
      <c r="BK261" s="240">
        <f>ROUND(I261*H261,2)</f>
        <v>0</v>
      </c>
      <c r="BL261" s="19" t="s">
        <v>170</v>
      </c>
      <c r="BM261" s="239" t="s">
        <v>479</v>
      </c>
    </row>
    <row r="262" s="12" customFormat="1" ht="25.92" customHeight="1">
      <c r="A262" s="12"/>
      <c r="B262" s="212"/>
      <c r="C262" s="213"/>
      <c r="D262" s="214" t="s">
        <v>74</v>
      </c>
      <c r="E262" s="215" t="s">
        <v>480</v>
      </c>
      <c r="F262" s="215" t="s">
        <v>481</v>
      </c>
      <c r="G262" s="213"/>
      <c r="H262" s="213"/>
      <c r="I262" s="216"/>
      <c r="J262" s="217">
        <f>BK262</f>
        <v>0</v>
      </c>
      <c r="K262" s="213"/>
      <c r="L262" s="218"/>
      <c r="M262" s="219"/>
      <c r="N262" s="220"/>
      <c r="O262" s="220"/>
      <c r="P262" s="221">
        <f>P263+P266+P280+P285+P310+P323+P340</f>
        <v>0</v>
      </c>
      <c r="Q262" s="220"/>
      <c r="R262" s="221">
        <f>R263+R266+R280+R285+R310+R323+R340</f>
        <v>0</v>
      </c>
      <c r="S262" s="220"/>
      <c r="T262" s="222">
        <f>T263+T266+T280+T285+T310+T323+T340</f>
        <v>7.6015234999999999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95</v>
      </c>
      <c r="AT262" s="224" t="s">
        <v>74</v>
      </c>
      <c r="AU262" s="224" t="s">
        <v>75</v>
      </c>
      <c r="AY262" s="223" t="s">
        <v>150</v>
      </c>
      <c r="BK262" s="225">
        <f>BK263+BK266+BK280+BK285+BK310+BK323+BK340</f>
        <v>0</v>
      </c>
    </row>
    <row r="263" s="12" customFormat="1" ht="22.8" customHeight="1">
      <c r="A263" s="12"/>
      <c r="B263" s="212"/>
      <c r="C263" s="213"/>
      <c r="D263" s="214" t="s">
        <v>74</v>
      </c>
      <c r="E263" s="226" t="s">
        <v>482</v>
      </c>
      <c r="F263" s="226" t="s">
        <v>483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SUM(P264:P265)</f>
        <v>0</v>
      </c>
      <c r="Q263" s="220"/>
      <c r="R263" s="221">
        <f>SUM(R264:R265)</f>
        <v>0</v>
      </c>
      <c r="S263" s="220"/>
      <c r="T263" s="222">
        <f>SUM(T264:T265)</f>
        <v>0.40967999999999999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95</v>
      </c>
      <c r="AT263" s="224" t="s">
        <v>74</v>
      </c>
      <c r="AU263" s="224" t="s">
        <v>83</v>
      </c>
      <c r="AY263" s="223" t="s">
        <v>150</v>
      </c>
      <c r="BK263" s="225">
        <f>SUM(BK264:BK265)</f>
        <v>0</v>
      </c>
    </row>
    <row r="264" s="2" customFormat="1" ht="33" customHeight="1">
      <c r="A264" s="40"/>
      <c r="B264" s="41"/>
      <c r="C264" s="228" t="s">
        <v>484</v>
      </c>
      <c r="D264" s="228" t="s">
        <v>153</v>
      </c>
      <c r="E264" s="229" t="s">
        <v>485</v>
      </c>
      <c r="F264" s="230" t="s">
        <v>486</v>
      </c>
      <c r="G264" s="231" t="s">
        <v>255</v>
      </c>
      <c r="H264" s="232">
        <v>51.210000000000001</v>
      </c>
      <c r="I264" s="233"/>
      <c r="J264" s="234">
        <f>ROUND(I264*H264,2)</f>
        <v>0</v>
      </c>
      <c r="K264" s="230" t="s">
        <v>156</v>
      </c>
      <c r="L264" s="46"/>
      <c r="M264" s="235" t="s">
        <v>19</v>
      </c>
      <c r="N264" s="236" t="s">
        <v>47</v>
      </c>
      <c r="O264" s="86"/>
      <c r="P264" s="237">
        <f>O264*H264</f>
        <v>0</v>
      </c>
      <c r="Q264" s="237">
        <v>0</v>
      </c>
      <c r="R264" s="237">
        <f>Q264*H264</f>
        <v>0</v>
      </c>
      <c r="S264" s="237">
        <v>0.0080000000000000002</v>
      </c>
      <c r="T264" s="238">
        <f>S264*H264</f>
        <v>0.40967999999999999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203</v>
      </c>
      <c r="AT264" s="239" t="s">
        <v>153</v>
      </c>
      <c r="AU264" s="239" t="s">
        <v>95</v>
      </c>
      <c r="AY264" s="19" t="s">
        <v>150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95</v>
      </c>
      <c r="BK264" s="240">
        <f>ROUND(I264*H264,2)</f>
        <v>0</v>
      </c>
      <c r="BL264" s="19" t="s">
        <v>203</v>
      </c>
      <c r="BM264" s="239" t="s">
        <v>487</v>
      </c>
    </row>
    <row r="265" s="13" customFormat="1">
      <c r="A265" s="13"/>
      <c r="B265" s="246"/>
      <c r="C265" s="247"/>
      <c r="D265" s="248" t="s">
        <v>196</v>
      </c>
      <c r="E265" s="249" t="s">
        <v>19</v>
      </c>
      <c r="F265" s="250" t="s">
        <v>488</v>
      </c>
      <c r="G265" s="247"/>
      <c r="H265" s="251">
        <v>51.210000000000001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196</v>
      </c>
      <c r="AU265" s="257" t="s">
        <v>95</v>
      </c>
      <c r="AV265" s="13" t="s">
        <v>95</v>
      </c>
      <c r="AW265" s="13" t="s">
        <v>35</v>
      </c>
      <c r="AX265" s="13" t="s">
        <v>83</v>
      </c>
      <c r="AY265" s="257" t="s">
        <v>150</v>
      </c>
    </row>
    <row r="266" s="12" customFormat="1" ht="22.8" customHeight="1">
      <c r="A266" s="12"/>
      <c r="B266" s="212"/>
      <c r="C266" s="213"/>
      <c r="D266" s="214" t="s">
        <v>74</v>
      </c>
      <c r="E266" s="226" t="s">
        <v>489</v>
      </c>
      <c r="F266" s="226" t="s">
        <v>490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SUM(P267:P279)</f>
        <v>0</v>
      </c>
      <c r="Q266" s="220"/>
      <c r="R266" s="221">
        <f>SUM(R267:R279)</f>
        <v>0</v>
      </c>
      <c r="S266" s="220"/>
      <c r="T266" s="222">
        <f>SUM(T267:T279)</f>
        <v>1.3111074999999999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95</v>
      </c>
      <c r="AT266" s="224" t="s">
        <v>74</v>
      </c>
      <c r="AU266" s="224" t="s">
        <v>83</v>
      </c>
      <c r="AY266" s="223" t="s">
        <v>150</v>
      </c>
      <c r="BK266" s="225">
        <f>SUM(BK267:BK279)</f>
        <v>0</v>
      </c>
    </row>
    <row r="267" s="2" customFormat="1" ht="16.5" customHeight="1">
      <c r="A267" s="40"/>
      <c r="B267" s="41"/>
      <c r="C267" s="228" t="s">
        <v>491</v>
      </c>
      <c r="D267" s="228" t="s">
        <v>153</v>
      </c>
      <c r="E267" s="229" t="s">
        <v>492</v>
      </c>
      <c r="F267" s="230" t="s">
        <v>493</v>
      </c>
      <c r="G267" s="231" t="s">
        <v>255</v>
      </c>
      <c r="H267" s="232">
        <v>1.1000000000000001</v>
      </c>
      <c r="I267" s="233"/>
      <c r="J267" s="234">
        <f>ROUND(I267*H267,2)</f>
        <v>0</v>
      </c>
      <c r="K267" s="230" t="s">
        <v>156</v>
      </c>
      <c r="L267" s="46"/>
      <c r="M267" s="235" t="s">
        <v>19</v>
      </c>
      <c r="N267" s="236" t="s">
        <v>47</v>
      </c>
      <c r="O267" s="86"/>
      <c r="P267" s="237">
        <f>O267*H267</f>
        <v>0</v>
      </c>
      <c r="Q267" s="237">
        <v>0</v>
      </c>
      <c r="R267" s="237">
        <f>Q267*H267</f>
        <v>0</v>
      </c>
      <c r="S267" s="237">
        <v>0.014</v>
      </c>
      <c r="T267" s="238">
        <f>S267*H267</f>
        <v>0.015400000000000002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170</v>
      </c>
      <c r="AT267" s="239" t="s">
        <v>153</v>
      </c>
      <c r="AU267" s="239" t="s">
        <v>95</v>
      </c>
      <c r="AY267" s="19" t="s">
        <v>150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95</v>
      </c>
      <c r="BK267" s="240">
        <f>ROUND(I267*H267,2)</f>
        <v>0</v>
      </c>
      <c r="BL267" s="19" t="s">
        <v>170</v>
      </c>
      <c r="BM267" s="239" t="s">
        <v>494</v>
      </c>
    </row>
    <row r="268" s="13" customFormat="1">
      <c r="A268" s="13"/>
      <c r="B268" s="246"/>
      <c r="C268" s="247"/>
      <c r="D268" s="248" t="s">
        <v>196</v>
      </c>
      <c r="E268" s="249" t="s">
        <v>19</v>
      </c>
      <c r="F268" s="250" t="s">
        <v>495</v>
      </c>
      <c r="G268" s="247"/>
      <c r="H268" s="251">
        <v>1.1000000000000001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196</v>
      </c>
      <c r="AU268" s="257" t="s">
        <v>95</v>
      </c>
      <c r="AV268" s="13" t="s">
        <v>95</v>
      </c>
      <c r="AW268" s="13" t="s">
        <v>35</v>
      </c>
      <c r="AX268" s="13" t="s">
        <v>83</v>
      </c>
      <c r="AY268" s="257" t="s">
        <v>150</v>
      </c>
    </row>
    <row r="269" s="2" customFormat="1" ht="21.75" customHeight="1">
      <c r="A269" s="40"/>
      <c r="B269" s="41"/>
      <c r="C269" s="228" t="s">
        <v>496</v>
      </c>
      <c r="D269" s="228" t="s">
        <v>153</v>
      </c>
      <c r="E269" s="229" t="s">
        <v>497</v>
      </c>
      <c r="F269" s="230" t="s">
        <v>498</v>
      </c>
      <c r="G269" s="231" t="s">
        <v>339</v>
      </c>
      <c r="H269" s="232">
        <v>3.5</v>
      </c>
      <c r="I269" s="233"/>
      <c r="J269" s="234">
        <f>ROUND(I269*H269,2)</f>
        <v>0</v>
      </c>
      <c r="K269" s="230" t="s">
        <v>156</v>
      </c>
      <c r="L269" s="46"/>
      <c r="M269" s="235" t="s">
        <v>19</v>
      </c>
      <c r="N269" s="236" t="s">
        <v>47</v>
      </c>
      <c r="O269" s="86"/>
      <c r="P269" s="237">
        <f>O269*H269</f>
        <v>0</v>
      </c>
      <c r="Q269" s="237">
        <v>0</v>
      </c>
      <c r="R269" s="237">
        <f>Q269*H269</f>
        <v>0</v>
      </c>
      <c r="S269" s="237">
        <v>0.01584</v>
      </c>
      <c r="T269" s="238">
        <f>S269*H269</f>
        <v>0.055440000000000003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203</v>
      </c>
      <c r="AT269" s="239" t="s">
        <v>153</v>
      </c>
      <c r="AU269" s="239" t="s">
        <v>95</v>
      </c>
      <c r="AY269" s="19" t="s">
        <v>150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95</v>
      </c>
      <c r="BK269" s="240">
        <f>ROUND(I269*H269,2)</f>
        <v>0</v>
      </c>
      <c r="BL269" s="19" t="s">
        <v>203</v>
      </c>
      <c r="BM269" s="239" t="s">
        <v>499</v>
      </c>
    </row>
    <row r="270" s="13" customFormat="1">
      <c r="A270" s="13"/>
      <c r="B270" s="246"/>
      <c r="C270" s="247"/>
      <c r="D270" s="248" t="s">
        <v>196</v>
      </c>
      <c r="E270" s="249" t="s">
        <v>19</v>
      </c>
      <c r="F270" s="250" t="s">
        <v>500</v>
      </c>
      <c r="G270" s="247"/>
      <c r="H270" s="251">
        <v>3.5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196</v>
      </c>
      <c r="AU270" s="257" t="s">
        <v>95</v>
      </c>
      <c r="AV270" s="13" t="s">
        <v>95</v>
      </c>
      <c r="AW270" s="13" t="s">
        <v>35</v>
      </c>
      <c r="AX270" s="13" t="s">
        <v>83</v>
      </c>
      <c r="AY270" s="257" t="s">
        <v>150</v>
      </c>
    </row>
    <row r="271" s="2" customFormat="1" ht="21.75" customHeight="1">
      <c r="A271" s="40"/>
      <c r="B271" s="41"/>
      <c r="C271" s="228" t="s">
        <v>501</v>
      </c>
      <c r="D271" s="228" t="s">
        <v>153</v>
      </c>
      <c r="E271" s="229" t="s">
        <v>502</v>
      </c>
      <c r="F271" s="230" t="s">
        <v>503</v>
      </c>
      <c r="G271" s="231" t="s">
        <v>339</v>
      </c>
      <c r="H271" s="232">
        <v>2.25</v>
      </c>
      <c r="I271" s="233"/>
      <c r="J271" s="234">
        <f>ROUND(I271*H271,2)</f>
        <v>0</v>
      </c>
      <c r="K271" s="230" t="s">
        <v>156</v>
      </c>
      <c r="L271" s="46"/>
      <c r="M271" s="235" t="s">
        <v>19</v>
      </c>
      <c r="N271" s="236" t="s">
        <v>47</v>
      </c>
      <c r="O271" s="86"/>
      <c r="P271" s="237">
        <f>O271*H271</f>
        <v>0</v>
      </c>
      <c r="Q271" s="237">
        <v>0</v>
      </c>
      <c r="R271" s="237">
        <f>Q271*H271</f>
        <v>0</v>
      </c>
      <c r="S271" s="237">
        <v>0.024750000000000001</v>
      </c>
      <c r="T271" s="238">
        <f>S271*H271</f>
        <v>0.055687500000000001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203</v>
      </c>
      <c r="AT271" s="239" t="s">
        <v>153</v>
      </c>
      <c r="AU271" s="239" t="s">
        <v>95</v>
      </c>
      <c r="AY271" s="19" t="s">
        <v>150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95</v>
      </c>
      <c r="BK271" s="240">
        <f>ROUND(I271*H271,2)</f>
        <v>0</v>
      </c>
      <c r="BL271" s="19" t="s">
        <v>203</v>
      </c>
      <c r="BM271" s="239" t="s">
        <v>504</v>
      </c>
    </row>
    <row r="272" s="13" customFormat="1">
      <c r="A272" s="13"/>
      <c r="B272" s="246"/>
      <c r="C272" s="247"/>
      <c r="D272" s="248" t="s">
        <v>196</v>
      </c>
      <c r="E272" s="249" t="s">
        <v>19</v>
      </c>
      <c r="F272" s="250" t="s">
        <v>505</v>
      </c>
      <c r="G272" s="247"/>
      <c r="H272" s="251">
        <v>2.25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196</v>
      </c>
      <c r="AU272" s="257" t="s">
        <v>95</v>
      </c>
      <c r="AV272" s="13" t="s">
        <v>95</v>
      </c>
      <c r="AW272" s="13" t="s">
        <v>35</v>
      </c>
      <c r="AX272" s="13" t="s">
        <v>83</v>
      </c>
      <c r="AY272" s="257" t="s">
        <v>150</v>
      </c>
    </row>
    <row r="273" s="2" customFormat="1" ht="16.5" customHeight="1">
      <c r="A273" s="40"/>
      <c r="B273" s="41"/>
      <c r="C273" s="228" t="s">
        <v>506</v>
      </c>
      <c r="D273" s="228" t="s">
        <v>153</v>
      </c>
      <c r="E273" s="229" t="s">
        <v>507</v>
      </c>
      <c r="F273" s="230" t="s">
        <v>508</v>
      </c>
      <c r="G273" s="231" t="s">
        <v>255</v>
      </c>
      <c r="H273" s="232">
        <v>38.75</v>
      </c>
      <c r="I273" s="233"/>
      <c r="J273" s="234">
        <f>ROUND(I273*H273,2)</f>
        <v>0</v>
      </c>
      <c r="K273" s="230" t="s">
        <v>156</v>
      </c>
      <c r="L273" s="46"/>
      <c r="M273" s="235" t="s">
        <v>19</v>
      </c>
      <c r="N273" s="236" t="s">
        <v>47</v>
      </c>
      <c r="O273" s="86"/>
      <c r="P273" s="237">
        <f>O273*H273</f>
        <v>0</v>
      </c>
      <c r="Q273" s="237">
        <v>0</v>
      </c>
      <c r="R273" s="237">
        <f>Q273*H273</f>
        <v>0</v>
      </c>
      <c r="S273" s="237">
        <v>0.017999999999999999</v>
      </c>
      <c r="T273" s="238">
        <f>S273*H273</f>
        <v>0.6974999999999999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203</v>
      </c>
      <c r="AT273" s="239" t="s">
        <v>153</v>
      </c>
      <c r="AU273" s="239" t="s">
        <v>95</v>
      </c>
      <c r="AY273" s="19" t="s">
        <v>150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95</v>
      </c>
      <c r="BK273" s="240">
        <f>ROUND(I273*H273,2)</f>
        <v>0</v>
      </c>
      <c r="BL273" s="19" t="s">
        <v>203</v>
      </c>
      <c r="BM273" s="239" t="s">
        <v>509</v>
      </c>
    </row>
    <row r="274" s="15" customFormat="1">
      <c r="A274" s="15"/>
      <c r="B274" s="272"/>
      <c r="C274" s="273"/>
      <c r="D274" s="248" t="s">
        <v>196</v>
      </c>
      <c r="E274" s="274" t="s">
        <v>19</v>
      </c>
      <c r="F274" s="275" t="s">
        <v>293</v>
      </c>
      <c r="G274" s="273"/>
      <c r="H274" s="274" t="s">
        <v>19</v>
      </c>
      <c r="I274" s="276"/>
      <c r="J274" s="273"/>
      <c r="K274" s="273"/>
      <c r="L274" s="277"/>
      <c r="M274" s="278"/>
      <c r="N274" s="279"/>
      <c r="O274" s="279"/>
      <c r="P274" s="279"/>
      <c r="Q274" s="279"/>
      <c r="R274" s="279"/>
      <c r="S274" s="279"/>
      <c r="T274" s="28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1" t="s">
        <v>196</v>
      </c>
      <c r="AU274" s="281" t="s">
        <v>95</v>
      </c>
      <c r="AV274" s="15" t="s">
        <v>83</v>
      </c>
      <c r="AW274" s="15" t="s">
        <v>35</v>
      </c>
      <c r="AX274" s="15" t="s">
        <v>75</v>
      </c>
      <c r="AY274" s="281" t="s">
        <v>150</v>
      </c>
    </row>
    <row r="275" s="13" customFormat="1">
      <c r="A275" s="13"/>
      <c r="B275" s="246"/>
      <c r="C275" s="247"/>
      <c r="D275" s="248" t="s">
        <v>196</v>
      </c>
      <c r="E275" s="249" t="s">
        <v>19</v>
      </c>
      <c r="F275" s="250" t="s">
        <v>510</v>
      </c>
      <c r="G275" s="247"/>
      <c r="H275" s="251">
        <v>38.75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196</v>
      </c>
      <c r="AU275" s="257" t="s">
        <v>95</v>
      </c>
      <c r="AV275" s="13" t="s">
        <v>95</v>
      </c>
      <c r="AW275" s="13" t="s">
        <v>35</v>
      </c>
      <c r="AX275" s="13" t="s">
        <v>83</v>
      </c>
      <c r="AY275" s="257" t="s">
        <v>150</v>
      </c>
    </row>
    <row r="276" s="2" customFormat="1" ht="16.5" customHeight="1">
      <c r="A276" s="40"/>
      <c r="B276" s="41"/>
      <c r="C276" s="228" t="s">
        <v>511</v>
      </c>
      <c r="D276" s="228" t="s">
        <v>153</v>
      </c>
      <c r="E276" s="229" t="s">
        <v>512</v>
      </c>
      <c r="F276" s="230" t="s">
        <v>513</v>
      </c>
      <c r="G276" s="231" t="s">
        <v>255</v>
      </c>
      <c r="H276" s="232">
        <v>27.059999999999999</v>
      </c>
      <c r="I276" s="233"/>
      <c r="J276" s="234">
        <f>ROUND(I276*H276,2)</f>
        <v>0</v>
      </c>
      <c r="K276" s="230" t="s">
        <v>19</v>
      </c>
      <c r="L276" s="46"/>
      <c r="M276" s="235" t="s">
        <v>19</v>
      </c>
      <c r="N276" s="236" t="s">
        <v>47</v>
      </c>
      <c r="O276" s="86"/>
      <c r="P276" s="237">
        <f>O276*H276</f>
        <v>0</v>
      </c>
      <c r="Q276" s="237">
        <v>0</v>
      </c>
      <c r="R276" s="237">
        <f>Q276*H276</f>
        <v>0</v>
      </c>
      <c r="S276" s="237">
        <v>0.017999999999999999</v>
      </c>
      <c r="T276" s="238">
        <f>S276*H276</f>
        <v>0.48707999999999996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203</v>
      </c>
      <c r="AT276" s="239" t="s">
        <v>153</v>
      </c>
      <c r="AU276" s="239" t="s">
        <v>95</v>
      </c>
      <c r="AY276" s="19" t="s">
        <v>150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95</v>
      </c>
      <c r="BK276" s="240">
        <f>ROUND(I276*H276,2)</f>
        <v>0</v>
      </c>
      <c r="BL276" s="19" t="s">
        <v>203</v>
      </c>
      <c r="BM276" s="239" t="s">
        <v>514</v>
      </c>
    </row>
    <row r="277" s="2" customFormat="1">
      <c r="A277" s="40"/>
      <c r="B277" s="41"/>
      <c r="C277" s="42"/>
      <c r="D277" s="248" t="s">
        <v>205</v>
      </c>
      <c r="E277" s="42"/>
      <c r="F277" s="258" t="s">
        <v>515</v>
      </c>
      <c r="G277" s="42"/>
      <c r="H277" s="42"/>
      <c r="I277" s="148"/>
      <c r="J277" s="42"/>
      <c r="K277" s="42"/>
      <c r="L277" s="46"/>
      <c r="M277" s="259"/>
      <c r="N277" s="260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205</v>
      </c>
      <c r="AU277" s="19" t="s">
        <v>95</v>
      </c>
    </row>
    <row r="278" s="15" customFormat="1">
      <c r="A278" s="15"/>
      <c r="B278" s="272"/>
      <c r="C278" s="273"/>
      <c r="D278" s="248" t="s">
        <v>196</v>
      </c>
      <c r="E278" s="274" t="s">
        <v>19</v>
      </c>
      <c r="F278" s="275" t="s">
        <v>516</v>
      </c>
      <c r="G278" s="273"/>
      <c r="H278" s="274" t="s">
        <v>19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1" t="s">
        <v>196</v>
      </c>
      <c r="AU278" s="281" t="s">
        <v>95</v>
      </c>
      <c r="AV278" s="15" t="s">
        <v>83</v>
      </c>
      <c r="AW278" s="15" t="s">
        <v>35</v>
      </c>
      <c r="AX278" s="15" t="s">
        <v>75</v>
      </c>
      <c r="AY278" s="281" t="s">
        <v>150</v>
      </c>
    </row>
    <row r="279" s="13" customFormat="1">
      <c r="A279" s="13"/>
      <c r="B279" s="246"/>
      <c r="C279" s="247"/>
      <c r="D279" s="248" t="s">
        <v>196</v>
      </c>
      <c r="E279" s="249" t="s">
        <v>19</v>
      </c>
      <c r="F279" s="250" t="s">
        <v>517</v>
      </c>
      <c r="G279" s="247"/>
      <c r="H279" s="251">
        <v>27.059999999999999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196</v>
      </c>
      <c r="AU279" s="257" t="s">
        <v>95</v>
      </c>
      <c r="AV279" s="13" t="s">
        <v>95</v>
      </c>
      <c r="AW279" s="13" t="s">
        <v>35</v>
      </c>
      <c r="AX279" s="13" t="s">
        <v>83</v>
      </c>
      <c r="AY279" s="257" t="s">
        <v>150</v>
      </c>
    </row>
    <row r="280" s="12" customFormat="1" ht="22.8" customHeight="1">
      <c r="A280" s="12"/>
      <c r="B280" s="212"/>
      <c r="C280" s="213"/>
      <c r="D280" s="214" t="s">
        <v>74</v>
      </c>
      <c r="E280" s="226" t="s">
        <v>518</v>
      </c>
      <c r="F280" s="226" t="s">
        <v>519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SUM(P281:P284)</f>
        <v>0</v>
      </c>
      <c r="Q280" s="220"/>
      <c r="R280" s="221">
        <f>SUM(R281:R284)</f>
        <v>0</v>
      </c>
      <c r="S280" s="220"/>
      <c r="T280" s="222">
        <f>SUM(T281:T284)</f>
        <v>0.0023379999999999998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95</v>
      </c>
      <c r="AT280" s="224" t="s">
        <v>74</v>
      </c>
      <c r="AU280" s="224" t="s">
        <v>83</v>
      </c>
      <c r="AY280" s="223" t="s">
        <v>150</v>
      </c>
      <c r="BK280" s="225">
        <f>SUM(BK281:BK284)</f>
        <v>0</v>
      </c>
    </row>
    <row r="281" s="2" customFormat="1" ht="16.5" customHeight="1">
      <c r="A281" s="40"/>
      <c r="B281" s="41"/>
      <c r="C281" s="228" t="s">
        <v>520</v>
      </c>
      <c r="D281" s="228" t="s">
        <v>153</v>
      </c>
      <c r="E281" s="229" t="s">
        <v>521</v>
      </c>
      <c r="F281" s="230" t="s">
        <v>522</v>
      </c>
      <c r="G281" s="231" t="s">
        <v>339</v>
      </c>
      <c r="H281" s="232">
        <v>1.3999999999999999</v>
      </c>
      <c r="I281" s="233"/>
      <c r="J281" s="234">
        <f>ROUND(I281*H281,2)</f>
        <v>0</v>
      </c>
      <c r="K281" s="230" t="s">
        <v>156</v>
      </c>
      <c r="L281" s="46"/>
      <c r="M281" s="235" t="s">
        <v>19</v>
      </c>
      <c r="N281" s="236" t="s">
        <v>47</v>
      </c>
      <c r="O281" s="86"/>
      <c r="P281" s="237">
        <f>O281*H281</f>
        <v>0</v>
      </c>
      <c r="Q281" s="237">
        <v>0</v>
      </c>
      <c r="R281" s="237">
        <f>Q281*H281</f>
        <v>0</v>
      </c>
      <c r="S281" s="237">
        <v>0.00167</v>
      </c>
      <c r="T281" s="238">
        <f>S281*H281</f>
        <v>0.0023379999999999998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203</v>
      </c>
      <c r="AT281" s="239" t="s">
        <v>153</v>
      </c>
      <c r="AU281" s="239" t="s">
        <v>95</v>
      </c>
      <c r="AY281" s="19" t="s">
        <v>150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9" t="s">
        <v>95</v>
      </c>
      <c r="BK281" s="240">
        <f>ROUND(I281*H281,2)</f>
        <v>0</v>
      </c>
      <c r="BL281" s="19" t="s">
        <v>203</v>
      </c>
      <c r="BM281" s="239" t="s">
        <v>523</v>
      </c>
    </row>
    <row r="282" s="13" customFormat="1">
      <c r="A282" s="13"/>
      <c r="B282" s="246"/>
      <c r="C282" s="247"/>
      <c r="D282" s="248" t="s">
        <v>196</v>
      </c>
      <c r="E282" s="249" t="s">
        <v>19</v>
      </c>
      <c r="F282" s="250" t="s">
        <v>524</v>
      </c>
      <c r="G282" s="247"/>
      <c r="H282" s="251">
        <v>0.59999999999999998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196</v>
      </c>
      <c r="AU282" s="257" t="s">
        <v>95</v>
      </c>
      <c r="AV282" s="13" t="s">
        <v>95</v>
      </c>
      <c r="AW282" s="13" t="s">
        <v>35</v>
      </c>
      <c r="AX282" s="13" t="s">
        <v>75</v>
      </c>
      <c r="AY282" s="257" t="s">
        <v>150</v>
      </c>
    </row>
    <row r="283" s="13" customFormat="1">
      <c r="A283" s="13"/>
      <c r="B283" s="246"/>
      <c r="C283" s="247"/>
      <c r="D283" s="248" t="s">
        <v>196</v>
      </c>
      <c r="E283" s="249" t="s">
        <v>19</v>
      </c>
      <c r="F283" s="250" t="s">
        <v>525</v>
      </c>
      <c r="G283" s="247"/>
      <c r="H283" s="251">
        <v>0.80000000000000004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196</v>
      </c>
      <c r="AU283" s="257" t="s">
        <v>95</v>
      </c>
      <c r="AV283" s="13" t="s">
        <v>95</v>
      </c>
      <c r="AW283" s="13" t="s">
        <v>35</v>
      </c>
      <c r="AX283" s="13" t="s">
        <v>75</v>
      </c>
      <c r="AY283" s="257" t="s">
        <v>150</v>
      </c>
    </row>
    <row r="284" s="14" customFormat="1">
      <c r="A284" s="14"/>
      <c r="B284" s="261"/>
      <c r="C284" s="262"/>
      <c r="D284" s="248" t="s">
        <v>196</v>
      </c>
      <c r="E284" s="263" t="s">
        <v>19</v>
      </c>
      <c r="F284" s="264" t="s">
        <v>259</v>
      </c>
      <c r="G284" s="262"/>
      <c r="H284" s="265">
        <v>1.3999999999999999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196</v>
      </c>
      <c r="AU284" s="271" t="s">
        <v>95</v>
      </c>
      <c r="AV284" s="14" t="s">
        <v>170</v>
      </c>
      <c r="AW284" s="14" t="s">
        <v>35</v>
      </c>
      <c r="AX284" s="14" t="s">
        <v>83</v>
      </c>
      <c r="AY284" s="271" t="s">
        <v>150</v>
      </c>
    </row>
    <row r="285" s="12" customFormat="1" ht="22.8" customHeight="1">
      <c r="A285" s="12"/>
      <c r="B285" s="212"/>
      <c r="C285" s="213"/>
      <c r="D285" s="214" t="s">
        <v>74</v>
      </c>
      <c r="E285" s="226" t="s">
        <v>526</v>
      </c>
      <c r="F285" s="226" t="s">
        <v>527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SUM(P286:P309)</f>
        <v>0</v>
      </c>
      <c r="Q285" s="220"/>
      <c r="R285" s="221">
        <f>SUM(R286:R309)</f>
        <v>0</v>
      </c>
      <c r="S285" s="220"/>
      <c r="T285" s="222">
        <f>SUM(T286:T309)</f>
        <v>2.1298488999999998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95</v>
      </c>
      <c r="AT285" s="224" t="s">
        <v>74</v>
      </c>
      <c r="AU285" s="224" t="s">
        <v>83</v>
      </c>
      <c r="AY285" s="223" t="s">
        <v>150</v>
      </c>
      <c r="BK285" s="225">
        <f>SUM(BK286:BK309)</f>
        <v>0</v>
      </c>
    </row>
    <row r="286" s="2" customFormat="1" ht="16.5" customHeight="1">
      <c r="A286" s="40"/>
      <c r="B286" s="41"/>
      <c r="C286" s="228" t="s">
        <v>528</v>
      </c>
      <c r="D286" s="228" t="s">
        <v>153</v>
      </c>
      <c r="E286" s="229" t="s">
        <v>529</v>
      </c>
      <c r="F286" s="230" t="s">
        <v>530</v>
      </c>
      <c r="G286" s="231" t="s">
        <v>531</v>
      </c>
      <c r="H286" s="232">
        <v>1</v>
      </c>
      <c r="I286" s="233"/>
      <c r="J286" s="234">
        <f>ROUND(I286*H286,2)</f>
        <v>0</v>
      </c>
      <c r="K286" s="230" t="s">
        <v>156</v>
      </c>
      <c r="L286" s="46"/>
      <c r="M286" s="235" t="s">
        <v>19</v>
      </c>
      <c r="N286" s="236" t="s">
        <v>47</v>
      </c>
      <c r="O286" s="86"/>
      <c r="P286" s="237">
        <f>O286*H286</f>
        <v>0</v>
      </c>
      <c r="Q286" s="237">
        <v>0</v>
      </c>
      <c r="R286" s="237">
        <f>Q286*H286</f>
        <v>0</v>
      </c>
      <c r="S286" s="237">
        <v>0.044999999999999998</v>
      </c>
      <c r="T286" s="238">
        <f>S286*H286</f>
        <v>0.044999999999999998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9" t="s">
        <v>203</v>
      </c>
      <c r="AT286" s="239" t="s">
        <v>153</v>
      </c>
      <c r="AU286" s="239" t="s">
        <v>95</v>
      </c>
      <c r="AY286" s="19" t="s">
        <v>150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9" t="s">
        <v>95</v>
      </c>
      <c r="BK286" s="240">
        <f>ROUND(I286*H286,2)</f>
        <v>0</v>
      </c>
      <c r="BL286" s="19" t="s">
        <v>203</v>
      </c>
      <c r="BM286" s="239" t="s">
        <v>532</v>
      </c>
    </row>
    <row r="287" s="13" customFormat="1">
      <c r="A287" s="13"/>
      <c r="B287" s="246"/>
      <c r="C287" s="247"/>
      <c r="D287" s="248" t="s">
        <v>196</v>
      </c>
      <c r="E287" s="249" t="s">
        <v>19</v>
      </c>
      <c r="F287" s="250" t="s">
        <v>533</v>
      </c>
      <c r="G287" s="247"/>
      <c r="H287" s="251">
        <v>1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196</v>
      </c>
      <c r="AU287" s="257" t="s">
        <v>95</v>
      </c>
      <c r="AV287" s="13" t="s">
        <v>95</v>
      </c>
      <c r="AW287" s="13" t="s">
        <v>35</v>
      </c>
      <c r="AX287" s="13" t="s">
        <v>83</v>
      </c>
      <c r="AY287" s="257" t="s">
        <v>150</v>
      </c>
    </row>
    <row r="288" s="2" customFormat="1" ht="16.5" customHeight="1">
      <c r="A288" s="40"/>
      <c r="B288" s="41"/>
      <c r="C288" s="228" t="s">
        <v>534</v>
      </c>
      <c r="D288" s="228" t="s">
        <v>153</v>
      </c>
      <c r="E288" s="229" t="s">
        <v>535</v>
      </c>
      <c r="F288" s="230" t="s">
        <v>536</v>
      </c>
      <c r="G288" s="231" t="s">
        <v>255</v>
      </c>
      <c r="H288" s="232">
        <v>58.094999999999999</v>
      </c>
      <c r="I288" s="233"/>
      <c r="J288" s="234">
        <f>ROUND(I288*H288,2)</f>
        <v>0</v>
      </c>
      <c r="K288" s="230" t="s">
        <v>156</v>
      </c>
      <c r="L288" s="46"/>
      <c r="M288" s="235" t="s">
        <v>19</v>
      </c>
      <c r="N288" s="236" t="s">
        <v>47</v>
      </c>
      <c r="O288" s="86"/>
      <c r="P288" s="237">
        <f>O288*H288</f>
        <v>0</v>
      </c>
      <c r="Q288" s="237">
        <v>0</v>
      </c>
      <c r="R288" s="237">
        <f>Q288*H288</f>
        <v>0</v>
      </c>
      <c r="S288" s="237">
        <v>0.01098</v>
      </c>
      <c r="T288" s="238">
        <f>S288*H288</f>
        <v>0.63788310000000004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203</v>
      </c>
      <c r="AT288" s="239" t="s">
        <v>153</v>
      </c>
      <c r="AU288" s="239" t="s">
        <v>95</v>
      </c>
      <c r="AY288" s="19" t="s">
        <v>150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9" t="s">
        <v>95</v>
      </c>
      <c r="BK288" s="240">
        <f>ROUND(I288*H288,2)</f>
        <v>0</v>
      </c>
      <c r="BL288" s="19" t="s">
        <v>203</v>
      </c>
      <c r="BM288" s="239" t="s">
        <v>537</v>
      </c>
    </row>
    <row r="289" s="15" customFormat="1">
      <c r="A289" s="15"/>
      <c r="B289" s="272"/>
      <c r="C289" s="273"/>
      <c r="D289" s="248" t="s">
        <v>196</v>
      </c>
      <c r="E289" s="274" t="s">
        <v>19</v>
      </c>
      <c r="F289" s="275" t="s">
        <v>538</v>
      </c>
      <c r="G289" s="273"/>
      <c r="H289" s="274" t="s">
        <v>19</v>
      </c>
      <c r="I289" s="276"/>
      <c r="J289" s="273"/>
      <c r="K289" s="273"/>
      <c r="L289" s="277"/>
      <c r="M289" s="278"/>
      <c r="N289" s="279"/>
      <c r="O289" s="279"/>
      <c r="P289" s="279"/>
      <c r="Q289" s="279"/>
      <c r="R289" s="279"/>
      <c r="S289" s="279"/>
      <c r="T289" s="28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1" t="s">
        <v>196</v>
      </c>
      <c r="AU289" s="281" t="s">
        <v>95</v>
      </c>
      <c r="AV289" s="15" t="s">
        <v>83</v>
      </c>
      <c r="AW289" s="15" t="s">
        <v>35</v>
      </c>
      <c r="AX289" s="15" t="s">
        <v>75</v>
      </c>
      <c r="AY289" s="281" t="s">
        <v>150</v>
      </c>
    </row>
    <row r="290" s="13" customFormat="1">
      <c r="A290" s="13"/>
      <c r="B290" s="246"/>
      <c r="C290" s="247"/>
      <c r="D290" s="248" t="s">
        <v>196</v>
      </c>
      <c r="E290" s="249" t="s">
        <v>19</v>
      </c>
      <c r="F290" s="250" t="s">
        <v>539</v>
      </c>
      <c r="G290" s="247"/>
      <c r="H290" s="251">
        <v>10.4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196</v>
      </c>
      <c r="AU290" s="257" t="s">
        <v>95</v>
      </c>
      <c r="AV290" s="13" t="s">
        <v>95</v>
      </c>
      <c r="AW290" s="13" t="s">
        <v>35</v>
      </c>
      <c r="AX290" s="13" t="s">
        <v>75</v>
      </c>
      <c r="AY290" s="257" t="s">
        <v>150</v>
      </c>
    </row>
    <row r="291" s="13" customFormat="1">
      <c r="A291" s="13"/>
      <c r="B291" s="246"/>
      <c r="C291" s="247"/>
      <c r="D291" s="248" t="s">
        <v>196</v>
      </c>
      <c r="E291" s="249" t="s">
        <v>19</v>
      </c>
      <c r="F291" s="250" t="s">
        <v>540</v>
      </c>
      <c r="G291" s="247"/>
      <c r="H291" s="251">
        <v>17.895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196</v>
      </c>
      <c r="AU291" s="257" t="s">
        <v>95</v>
      </c>
      <c r="AV291" s="13" t="s">
        <v>95</v>
      </c>
      <c r="AW291" s="13" t="s">
        <v>35</v>
      </c>
      <c r="AX291" s="13" t="s">
        <v>75</v>
      </c>
      <c r="AY291" s="257" t="s">
        <v>150</v>
      </c>
    </row>
    <row r="292" s="13" customFormat="1">
      <c r="A292" s="13"/>
      <c r="B292" s="246"/>
      <c r="C292" s="247"/>
      <c r="D292" s="248" t="s">
        <v>196</v>
      </c>
      <c r="E292" s="249" t="s">
        <v>19</v>
      </c>
      <c r="F292" s="250" t="s">
        <v>541</v>
      </c>
      <c r="G292" s="247"/>
      <c r="H292" s="251">
        <v>29.800000000000001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196</v>
      </c>
      <c r="AU292" s="257" t="s">
        <v>95</v>
      </c>
      <c r="AV292" s="13" t="s">
        <v>95</v>
      </c>
      <c r="AW292" s="13" t="s">
        <v>35</v>
      </c>
      <c r="AX292" s="13" t="s">
        <v>75</v>
      </c>
      <c r="AY292" s="257" t="s">
        <v>150</v>
      </c>
    </row>
    <row r="293" s="14" customFormat="1">
      <c r="A293" s="14"/>
      <c r="B293" s="261"/>
      <c r="C293" s="262"/>
      <c r="D293" s="248" t="s">
        <v>196</v>
      </c>
      <c r="E293" s="263" t="s">
        <v>19</v>
      </c>
      <c r="F293" s="264" t="s">
        <v>259</v>
      </c>
      <c r="G293" s="262"/>
      <c r="H293" s="265">
        <v>58.094999999999999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196</v>
      </c>
      <c r="AU293" s="271" t="s">
        <v>95</v>
      </c>
      <c r="AV293" s="14" t="s">
        <v>170</v>
      </c>
      <c r="AW293" s="14" t="s">
        <v>35</v>
      </c>
      <c r="AX293" s="14" t="s">
        <v>83</v>
      </c>
      <c r="AY293" s="271" t="s">
        <v>150</v>
      </c>
    </row>
    <row r="294" s="2" customFormat="1" ht="16.5" customHeight="1">
      <c r="A294" s="40"/>
      <c r="B294" s="41"/>
      <c r="C294" s="228" t="s">
        <v>542</v>
      </c>
      <c r="D294" s="228" t="s">
        <v>153</v>
      </c>
      <c r="E294" s="229" t="s">
        <v>543</v>
      </c>
      <c r="F294" s="230" t="s">
        <v>544</v>
      </c>
      <c r="G294" s="231" t="s">
        <v>255</v>
      </c>
      <c r="H294" s="232">
        <v>51.210000000000001</v>
      </c>
      <c r="I294" s="233"/>
      <c r="J294" s="234">
        <f>ROUND(I294*H294,2)</f>
        <v>0</v>
      </c>
      <c r="K294" s="230" t="s">
        <v>156</v>
      </c>
      <c r="L294" s="46"/>
      <c r="M294" s="235" t="s">
        <v>19</v>
      </c>
      <c r="N294" s="236" t="s">
        <v>47</v>
      </c>
      <c r="O294" s="86"/>
      <c r="P294" s="237">
        <f>O294*H294</f>
        <v>0</v>
      </c>
      <c r="Q294" s="237">
        <v>0</v>
      </c>
      <c r="R294" s="237">
        <f>Q294*H294</f>
        <v>0</v>
      </c>
      <c r="S294" s="237">
        <v>0.01098</v>
      </c>
      <c r="T294" s="238">
        <f>S294*H294</f>
        <v>0.56228580000000006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203</v>
      </c>
      <c r="AT294" s="239" t="s">
        <v>153</v>
      </c>
      <c r="AU294" s="239" t="s">
        <v>95</v>
      </c>
      <c r="AY294" s="19" t="s">
        <v>150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9" t="s">
        <v>95</v>
      </c>
      <c r="BK294" s="240">
        <f>ROUND(I294*H294,2)</f>
        <v>0</v>
      </c>
      <c r="BL294" s="19" t="s">
        <v>203</v>
      </c>
      <c r="BM294" s="239" t="s">
        <v>545</v>
      </c>
    </row>
    <row r="295" s="13" customFormat="1">
      <c r="A295" s="13"/>
      <c r="B295" s="246"/>
      <c r="C295" s="247"/>
      <c r="D295" s="248" t="s">
        <v>196</v>
      </c>
      <c r="E295" s="249" t="s">
        <v>19</v>
      </c>
      <c r="F295" s="250" t="s">
        <v>546</v>
      </c>
      <c r="G295" s="247"/>
      <c r="H295" s="251">
        <v>51.210000000000001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196</v>
      </c>
      <c r="AU295" s="257" t="s">
        <v>95</v>
      </c>
      <c r="AV295" s="13" t="s">
        <v>95</v>
      </c>
      <c r="AW295" s="13" t="s">
        <v>35</v>
      </c>
      <c r="AX295" s="13" t="s">
        <v>83</v>
      </c>
      <c r="AY295" s="257" t="s">
        <v>150</v>
      </c>
    </row>
    <row r="296" s="2" customFormat="1" ht="16.5" customHeight="1">
      <c r="A296" s="40"/>
      <c r="B296" s="41"/>
      <c r="C296" s="228" t="s">
        <v>547</v>
      </c>
      <c r="D296" s="228" t="s">
        <v>153</v>
      </c>
      <c r="E296" s="229" t="s">
        <v>548</v>
      </c>
      <c r="F296" s="230" t="s">
        <v>549</v>
      </c>
      <c r="G296" s="231" t="s">
        <v>255</v>
      </c>
      <c r="H296" s="232">
        <v>51.210000000000001</v>
      </c>
      <c r="I296" s="233"/>
      <c r="J296" s="234">
        <f>ROUND(I296*H296,2)</f>
        <v>0</v>
      </c>
      <c r="K296" s="230" t="s">
        <v>156</v>
      </c>
      <c r="L296" s="46"/>
      <c r="M296" s="235" t="s">
        <v>19</v>
      </c>
      <c r="N296" s="236" t="s">
        <v>47</v>
      </c>
      <c r="O296" s="86"/>
      <c r="P296" s="237">
        <f>O296*H296</f>
        <v>0</v>
      </c>
      <c r="Q296" s="237">
        <v>0</v>
      </c>
      <c r="R296" s="237">
        <f>Q296*H296</f>
        <v>0</v>
      </c>
      <c r="S296" s="237">
        <v>0.0080000000000000002</v>
      </c>
      <c r="T296" s="238">
        <f>S296*H296</f>
        <v>0.40967999999999999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203</v>
      </c>
      <c r="AT296" s="239" t="s">
        <v>153</v>
      </c>
      <c r="AU296" s="239" t="s">
        <v>95</v>
      </c>
      <c r="AY296" s="19" t="s">
        <v>150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95</v>
      </c>
      <c r="BK296" s="240">
        <f>ROUND(I296*H296,2)</f>
        <v>0</v>
      </c>
      <c r="BL296" s="19" t="s">
        <v>203</v>
      </c>
      <c r="BM296" s="239" t="s">
        <v>550</v>
      </c>
    </row>
    <row r="297" s="13" customFormat="1">
      <c r="A297" s="13"/>
      <c r="B297" s="246"/>
      <c r="C297" s="247"/>
      <c r="D297" s="248" t="s">
        <v>196</v>
      </c>
      <c r="E297" s="249" t="s">
        <v>19</v>
      </c>
      <c r="F297" s="250" t="s">
        <v>546</v>
      </c>
      <c r="G297" s="247"/>
      <c r="H297" s="251">
        <v>51.210000000000001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196</v>
      </c>
      <c r="AU297" s="257" t="s">
        <v>95</v>
      </c>
      <c r="AV297" s="13" t="s">
        <v>95</v>
      </c>
      <c r="AW297" s="13" t="s">
        <v>35</v>
      </c>
      <c r="AX297" s="13" t="s">
        <v>83</v>
      </c>
      <c r="AY297" s="257" t="s">
        <v>150</v>
      </c>
    </row>
    <row r="298" s="2" customFormat="1" ht="16.5" customHeight="1">
      <c r="A298" s="40"/>
      <c r="B298" s="41"/>
      <c r="C298" s="228" t="s">
        <v>551</v>
      </c>
      <c r="D298" s="228" t="s">
        <v>153</v>
      </c>
      <c r="E298" s="229" t="s">
        <v>552</v>
      </c>
      <c r="F298" s="230" t="s">
        <v>553</v>
      </c>
      <c r="G298" s="231" t="s">
        <v>531</v>
      </c>
      <c r="H298" s="232">
        <v>2</v>
      </c>
      <c r="I298" s="233"/>
      <c r="J298" s="234">
        <f>ROUND(I298*H298,2)</f>
        <v>0</v>
      </c>
      <c r="K298" s="230" t="s">
        <v>156</v>
      </c>
      <c r="L298" s="46"/>
      <c r="M298" s="235" t="s">
        <v>19</v>
      </c>
      <c r="N298" s="236" t="s">
        <v>47</v>
      </c>
      <c r="O298" s="86"/>
      <c r="P298" s="237">
        <f>O298*H298</f>
        <v>0</v>
      </c>
      <c r="Q298" s="237">
        <v>0</v>
      </c>
      <c r="R298" s="237">
        <f>Q298*H298</f>
        <v>0</v>
      </c>
      <c r="S298" s="237">
        <v>0.0040000000000000001</v>
      </c>
      <c r="T298" s="238">
        <f>S298*H298</f>
        <v>0.0080000000000000002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203</v>
      </c>
      <c r="AT298" s="239" t="s">
        <v>153</v>
      </c>
      <c r="AU298" s="239" t="s">
        <v>95</v>
      </c>
      <c r="AY298" s="19" t="s">
        <v>150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9" t="s">
        <v>95</v>
      </c>
      <c r="BK298" s="240">
        <f>ROUND(I298*H298,2)</f>
        <v>0</v>
      </c>
      <c r="BL298" s="19" t="s">
        <v>203</v>
      </c>
      <c r="BM298" s="239" t="s">
        <v>554</v>
      </c>
    </row>
    <row r="299" s="13" customFormat="1">
      <c r="A299" s="13"/>
      <c r="B299" s="246"/>
      <c r="C299" s="247"/>
      <c r="D299" s="248" t="s">
        <v>196</v>
      </c>
      <c r="E299" s="249" t="s">
        <v>19</v>
      </c>
      <c r="F299" s="250" t="s">
        <v>555</v>
      </c>
      <c r="G299" s="247"/>
      <c r="H299" s="251">
        <v>1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196</v>
      </c>
      <c r="AU299" s="257" t="s">
        <v>95</v>
      </c>
      <c r="AV299" s="13" t="s">
        <v>95</v>
      </c>
      <c r="AW299" s="13" t="s">
        <v>35</v>
      </c>
      <c r="AX299" s="13" t="s">
        <v>75</v>
      </c>
      <c r="AY299" s="257" t="s">
        <v>150</v>
      </c>
    </row>
    <row r="300" s="13" customFormat="1">
      <c r="A300" s="13"/>
      <c r="B300" s="246"/>
      <c r="C300" s="247"/>
      <c r="D300" s="248" t="s">
        <v>196</v>
      </c>
      <c r="E300" s="249" t="s">
        <v>19</v>
      </c>
      <c r="F300" s="250" t="s">
        <v>556</v>
      </c>
      <c r="G300" s="247"/>
      <c r="H300" s="251">
        <v>1</v>
      </c>
      <c r="I300" s="252"/>
      <c r="J300" s="247"/>
      <c r="K300" s="247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196</v>
      </c>
      <c r="AU300" s="257" t="s">
        <v>95</v>
      </c>
      <c r="AV300" s="13" t="s">
        <v>95</v>
      </c>
      <c r="AW300" s="13" t="s">
        <v>35</v>
      </c>
      <c r="AX300" s="13" t="s">
        <v>75</v>
      </c>
      <c r="AY300" s="257" t="s">
        <v>150</v>
      </c>
    </row>
    <row r="301" s="14" customFormat="1">
      <c r="A301" s="14"/>
      <c r="B301" s="261"/>
      <c r="C301" s="262"/>
      <c r="D301" s="248" t="s">
        <v>196</v>
      </c>
      <c r="E301" s="263" t="s">
        <v>19</v>
      </c>
      <c r="F301" s="264" t="s">
        <v>259</v>
      </c>
      <c r="G301" s="262"/>
      <c r="H301" s="265">
        <v>2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196</v>
      </c>
      <c r="AU301" s="271" t="s">
        <v>95</v>
      </c>
      <c r="AV301" s="14" t="s">
        <v>170</v>
      </c>
      <c r="AW301" s="14" t="s">
        <v>35</v>
      </c>
      <c r="AX301" s="14" t="s">
        <v>83</v>
      </c>
      <c r="AY301" s="271" t="s">
        <v>150</v>
      </c>
    </row>
    <row r="302" s="2" customFormat="1" ht="16.5" customHeight="1">
      <c r="A302" s="40"/>
      <c r="B302" s="41"/>
      <c r="C302" s="228" t="s">
        <v>557</v>
      </c>
      <c r="D302" s="228" t="s">
        <v>153</v>
      </c>
      <c r="E302" s="229" t="s">
        <v>558</v>
      </c>
      <c r="F302" s="230" t="s">
        <v>559</v>
      </c>
      <c r="G302" s="231" t="s">
        <v>531</v>
      </c>
      <c r="H302" s="232">
        <v>1</v>
      </c>
      <c r="I302" s="233"/>
      <c r="J302" s="234">
        <f>ROUND(I302*H302,2)</f>
        <v>0</v>
      </c>
      <c r="K302" s="230" t="s">
        <v>156</v>
      </c>
      <c r="L302" s="46"/>
      <c r="M302" s="235" t="s">
        <v>19</v>
      </c>
      <c r="N302" s="236" t="s">
        <v>47</v>
      </c>
      <c r="O302" s="86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203</v>
      </c>
      <c r="AT302" s="239" t="s">
        <v>153</v>
      </c>
      <c r="AU302" s="239" t="s">
        <v>95</v>
      </c>
      <c r="AY302" s="19" t="s">
        <v>150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9" t="s">
        <v>95</v>
      </c>
      <c r="BK302" s="240">
        <f>ROUND(I302*H302,2)</f>
        <v>0</v>
      </c>
      <c r="BL302" s="19" t="s">
        <v>203</v>
      </c>
      <c r="BM302" s="239" t="s">
        <v>560</v>
      </c>
    </row>
    <row r="303" s="2" customFormat="1">
      <c r="A303" s="40"/>
      <c r="B303" s="41"/>
      <c r="C303" s="42"/>
      <c r="D303" s="248" t="s">
        <v>205</v>
      </c>
      <c r="E303" s="42"/>
      <c r="F303" s="258" t="s">
        <v>252</v>
      </c>
      <c r="G303" s="42"/>
      <c r="H303" s="42"/>
      <c r="I303" s="148"/>
      <c r="J303" s="42"/>
      <c r="K303" s="42"/>
      <c r="L303" s="46"/>
      <c r="M303" s="259"/>
      <c r="N303" s="260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205</v>
      </c>
      <c r="AU303" s="19" t="s">
        <v>95</v>
      </c>
    </row>
    <row r="304" s="13" customFormat="1">
      <c r="A304" s="13"/>
      <c r="B304" s="246"/>
      <c r="C304" s="247"/>
      <c r="D304" s="248" t="s">
        <v>196</v>
      </c>
      <c r="E304" s="249" t="s">
        <v>19</v>
      </c>
      <c r="F304" s="250" t="s">
        <v>561</v>
      </c>
      <c r="G304" s="247"/>
      <c r="H304" s="251">
        <v>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196</v>
      </c>
      <c r="AU304" s="257" t="s">
        <v>95</v>
      </c>
      <c r="AV304" s="13" t="s">
        <v>95</v>
      </c>
      <c r="AW304" s="13" t="s">
        <v>35</v>
      </c>
      <c r="AX304" s="13" t="s">
        <v>83</v>
      </c>
      <c r="AY304" s="257" t="s">
        <v>150</v>
      </c>
    </row>
    <row r="305" s="2" customFormat="1" ht="21.75" customHeight="1">
      <c r="A305" s="40"/>
      <c r="B305" s="41"/>
      <c r="C305" s="228" t="s">
        <v>562</v>
      </c>
      <c r="D305" s="228" t="s">
        <v>153</v>
      </c>
      <c r="E305" s="229" t="s">
        <v>563</v>
      </c>
      <c r="F305" s="230" t="s">
        <v>564</v>
      </c>
      <c r="G305" s="231" t="s">
        <v>531</v>
      </c>
      <c r="H305" s="232">
        <v>14</v>
      </c>
      <c r="I305" s="233"/>
      <c r="J305" s="234">
        <f>ROUND(I305*H305,2)</f>
        <v>0</v>
      </c>
      <c r="K305" s="230" t="s">
        <v>156</v>
      </c>
      <c r="L305" s="46"/>
      <c r="M305" s="235" t="s">
        <v>19</v>
      </c>
      <c r="N305" s="236" t="s">
        <v>47</v>
      </c>
      <c r="O305" s="86"/>
      <c r="P305" s="237">
        <f>O305*H305</f>
        <v>0</v>
      </c>
      <c r="Q305" s="237">
        <v>0</v>
      </c>
      <c r="R305" s="237">
        <f>Q305*H305</f>
        <v>0</v>
      </c>
      <c r="S305" s="237">
        <v>0.024</v>
      </c>
      <c r="T305" s="238">
        <f>S305*H305</f>
        <v>0.33600000000000002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203</v>
      </c>
      <c r="AT305" s="239" t="s">
        <v>153</v>
      </c>
      <c r="AU305" s="239" t="s">
        <v>95</v>
      </c>
      <c r="AY305" s="19" t="s">
        <v>150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9" t="s">
        <v>95</v>
      </c>
      <c r="BK305" s="240">
        <f>ROUND(I305*H305,2)</f>
        <v>0</v>
      </c>
      <c r="BL305" s="19" t="s">
        <v>203</v>
      </c>
      <c r="BM305" s="239" t="s">
        <v>565</v>
      </c>
    </row>
    <row r="306" s="13" customFormat="1">
      <c r="A306" s="13"/>
      <c r="B306" s="246"/>
      <c r="C306" s="247"/>
      <c r="D306" s="248" t="s">
        <v>196</v>
      </c>
      <c r="E306" s="249" t="s">
        <v>19</v>
      </c>
      <c r="F306" s="250" t="s">
        <v>566</v>
      </c>
      <c r="G306" s="247"/>
      <c r="H306" s="251">
        <v>10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196</v>
      </c>
      <c r="AU306" s="257" t="s">
        <v>95</v>
      </c>
      <c r="AV306" s="13" t="s">
        <v>95</v>
      </c>
      <c r="AW306" s="13" t="s">
        <v>35</v>
      </c>
      <c r="AX306" s="13" t="s">
        <v>75</v>
      </c>
      <c r="AY306" s="257" t="s">
        <v>150</v>
      </c>
    </row>
    <row r="307" s="13" customFormat="1">
      <c r="A307" s="13"/>
      <c r="B307" s="246"/>
      <c r="C307" s="247"/>
      <c r="D307" s="248" t="s">
        <v>196</v>
      </c>
      <c r="E307" s="249" t="s">
        <v>19</v>
      </c>
      <c r="F307" s="250" t="s">
        <v>567</v>
      </c>
      <c r="G307" s="247"/>
      <c r="H307" s="251">
        <v>4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196</v>
      </c>
      <c r="AU307" s="257" t="s">
        <v>95</v>
      </c>
      <c r="AV307" s="13" t="s">
        <v>95</v>
      </c>
      <c r="AW307" s="13" t="s">
        <v>35</v>
      </c>
      <c r="AX307" s="13" t="s">
        <v>75</v>
      </c>
      <c r="AY307" s="257" t="s">
        <v>150</v>
      </c>
    </row>
    <row r="308" s="14" customFormat="1">
      <c r="A308" s="14"/>
      <c r="B308" s="261"/>
      <c r="C308" s="262"/>
      <c r="D308" s="248" t="s">
        <v>196</v>
      </c>
      <c r="E308" s="263" t="s">
        <v>19</v>
      </c>
      <c r="F308" s="264" t="s">
        <v>259</v>
      </c>
      <c r="G308" s="262"/>
      <c r="H308" s="265">
        <v>14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1" t="s">
        <v>196</v>
      </c>
      <c r="AU308" s="271" t="s">
        <v>95</v>
      </c>
      <c r="AV308" s="14" t="s">
        <v>170</v>
      </c>
      <c r="AW308" s="14" t="s">
        <v>35</v>
      </c>
      <c r="AX308" s="14" t="s">
        <v>83</v>
      </c>
      <c r="AY308" s="271" t="s">
        <v>150</v>
      </c>
    </row>
    <row r="309" s="2" customFormat="1" ht="16.5" customHeight="1">
      <c r="A309" s="40"/>
      <c r="B309" s="41"/>
      <c r="C309" s="228" t="s">
        <v>568</v>
      </c>
      <c r="D309" s="228" t="s">
        <v>153</v>
      </c>
      <c r="E309" s="229" t="s">
        <v>569</v>
      </c>
      <c r="F309" s="230" t="s">
        <v>570</v>
      </c>
      <c r="G309" s="231" t="s">
        <v>531</v>
      </c>
      <c r="H309" s="232">
        <v>1</v>
      </c>
      <c r="I309" s="233"/>
      <c r="J309" s="234">
        <f>ROUND(I309*H309,2)</f>
        <v>0</v>
      </c>
      <c r="K309" s="230" t="s">
        <v>156</v>
      </c>
      <c r="L309" s="46"/>
      <c r="M309" s="235" t="s">
        <v>19</v>
      </c>
      <c r="N309" s="236" t="s">
        <v>47</v>
      </c>
      <c r="O309" s="86"/>
      <c r="P309" s="237">
        <f>O309*H309</f>
        <v>0</v>
      </c>
      <c r="Q309" s="237">
        <v>0</v>
      </c>
      <c r="R309" s="237">
        <f>Q309*H309</f>
        <v>0</v>
      </c>
      <c r="S309" s="237">
        <v>0.13100000000000001</v>
      </c>
      <c r="T309" s="238">
        <f>S309*H309</f>
        <v>0.13100000000000001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203</v>
      </c>
      <c r="AT309" s="239" t="s">
        <v>153</v>
      </c>
      <c r="AU309" s="239" t="s">
        <v>95</v>
      </c>
      <c r="AY309" s="19" t="s">
        <v>150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95</v>
      </c>
      <c r="BK309" s="240">
        <f>ROUND(I309*H309,2)</f>
        <v>0</v>
      </c>
      <c r="BL309" s="19" t="s">
        <v>203</v>
      </c>
      <c r="BM309" s="239" t="s">
        <v>571</v>
      </c>
    </row>
    <row r="310" s="12" customFormat="1" ht="22.8" customHeight="1">
      <c r="A310" s="12"/>
      <c r="B310" s="212"/>
      <c r="C310" s="213"/>
      <c r="D310" s="214" t="s">
        <v>74</v>
      </c>
      <c r="E310" s="226" t="s">
        <v>572</v>
      </c>
      <c r="F310" s="226" t="s">
        <v>573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SUM(P311:P322)</f>
        <v>0</v>
      </c>
      <c r="Q310" s="220"/>
      <c r="R310" s="221">
        <f>SUM(R311:R322)</f>
        <v>0</v>
      </c>
      <c r="S310" s="220"/>
      <c r="T310" s="222">
        <f>SUM(T311:T322)</f>
        <v>1.6199541000000002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95</v>
      </c>
      <c r="AT310" s="224" t="s">
        <v>74</v>
      </c>
      <c r="AU310" s="224" t="s">
        <v>83</v>
      </c>
      <c r="AY310" s="223" t="s">
        <v>150</v>
      </c>
      <c r="BK310" s="225">
        <f>SUM(BK311:BK322)</f>
        <v>0</v>
      </c>
    </row>
    <row r="311" s="2" customFormat="1" ht="16.5" customHeight="1">
      <c r="A311" s="40"/>
      <c r="B311" s="41"/>
      <c r="C311" s="228" t="s">
        <v>574</v>
      </c>
      <c r="D311" s="228" t="s">
        <v>153</v>
      </c>
      <c r="E311" s="229" t="s">
        <v>575</v>
      </c>
      <c r="F311" s="230" t="s">
        <v>576</v>
      </c>
      <c r="G311" s="231" t="s">
        <v>255</v>
      </c>
      <c r="H311" s="232">
        <v>15.130000000000001</v>
      </c>
      <c r="I311" s="233"/>
      <c r="J311" s="234">
        <f>ROUND(I311*H311,2)</f>
        <v>0</v>
      </c>
      <c r="K311" s="230" t="s">
        <v>156</v>
      </c>
      <c r="L311" s="46"/>
      <c r="M311" s="235" t="s">
        <v>19</v>
      </c>
      <c r="N311" s="236" t="s">
        <v>47</v>
      </c>
      <c r="O311" s="86"/>
      <c r="P311" s="237">
        <f>O311*H311</f>
        <v>0</v>
      </c>
      <c r="Q311" s="237">
        <v>0</v>
      </c>
      <c r="R311" s="237">
        <f>Q311*H311</f>
        <v>0</v>
      </c>
      <c r="S311" s="237">
        <v>0.083169999999999994</v>
      </c>
      <c r="T311" s="238">
        <f>S311*H311</f>
        <v>1.2583621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203</v>
      </c>
      <c r="AT311" s="239" t="s">
        <v>153</v>
      </c>
      <c r="AU311" s="239" t="s">
        <v>95</v>
      </c>
      <c r="AY311" s="19" t="s">
        <v>150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95</v>
      </c>
      <c r="BK311" s="240">
        <f>ROUND(I311*H311,2)</f>
        <v>0</v>
      </c>
      <c r="BL311" s="19" t="s">
        <v>203</v>
      </c>
      <c r="BM311" s="239" t="s">
        <v>577</v>
      </c>
    </row>
    <row r="312" s="15" customFormat="1">
      <c r="A312" s="15"/>
      <c r="B312" s="272"/>
      <c r="C312" s="273"/>
      <c r="D312" s="248" t="s">
        <v>196</v>
      </c>
      <c r="E312" s="274" t="s">
        <v>19</v>
      </c>
      <c r="F312" s="275" t="s">
        <v>307</v>
      </c>
      <c r="G312" s="273"/>
      <c r="H312" s="274" t="s">
        <v>19</v>
      </c>
      <c r="I312" s="276"/>
      <c r="J312" s="273"/>
      <c r="K312" s="273"/>
      <c r="L312" s="277"/>
      <c r="M312" s="278"/>
      <c r="N312" s="279"/>
      <c r="O312" s="279"/>
      <c r="P312" s="279"/>
      <c r="Q312" s="279"/>
      <c r="R312" s="279"/>
      <c r="S312" s="279"/>
      <c r="T312" s="28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1" t="s">
        <v>196</v>
      </c>
      <c r="AU312" s="281" t="s">
        <v>95</v>
      </c>
      <c r="AV312" s="15" t="s">
        <v>83</v>
      </c>
      <c r="AW312" s="15" t="s">
        <v>35</v>
      </c>
      <c r="AX312" s="15" t="s">
        <v>75</v>
      </c>
      <c r="AY312" s="281" t="s">
        <v>150</v>
      </c>
    </row>
    <row r="313" s="13" customFormat="1">
      <c r="A313" s="13"/>
      <c r="B313" s="246"/>
      <c r="C313" s="247"/>
      <c r="D313" s="248" t="s">
        <v>196</v>
      </c>
      <c r="E313" s="249" t="s">
        <v>19</v>
      </c>
      <c r="F313" s="250" t="s">
        <v>578</v>
      </c>
      <c r="G313" s="247"/>
      <c r="H313" s="251">
        <v>11.119999999999999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196</v>
      </c>
      <c r="AU313" s="257" t="s">
        <v>95</v>
      </c>
      <c r="AV313" s="13" t="s">
        <v>95</v>
      </c>
      <c r="AW313" s="13" t="s">
        <v>35</v>
      </c>
      <c r="AX313" s="13" t="s">
        <v>75</v>
      </c>
      <c r="AY313" s="257" t="s">
        <v>150</v>
      </c>
    </row>
    <row r="314" s="15" customFormat="1">
      <c r="A314" s="15"/>
      <c r="B314" s="272"/>
      <c r="C314" s="273"/>
      <c r="D314" s="248" t="s">
        <v>196</v>
      </c>
      <c r="E314" s="274" t="s">
        <v>19</v>
      </c>
      <c r="F314" s="275" t="s">
        <v>315</v>
      </c>
      <c r="G314" s="273"/>
      <c r="H314" s="274" t="s">
        <v>19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196</v>
      </c>
      <c r="AU314" s="281" t="s">
        <v>95</v>
      </c>
      <c r="AV314" s="15" t="s">
        <v>83</v>
      </c>
      <c r="AW314" s="15" t="s">
        <v>35</v>
      </c>
      <c r="AX314" s="15" t="s">
        <v>75</v>
      </c>
      <c r="AY314" s="281" t="s">
        <v>150</v>
      </c>
    </row>
    <row r="315" s="13" customFormat="1">
      <c r="A315" s="13"/>
      <c r="B315" s="246"/>
      <c r="C315" s="247"/>
      <c r="D315" s="248" t="s">
        <v>196</v>
      </c>
      <c r="E315" s="249" t="s">
        <v>19</v>
      </c>
      <c r="F315" s="250" t="s">
        <v>579</v>
      </c>
      <c r="G315" s="247"/>
      <c r="H315" s="251">
        <v>4.0099999999999998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196</v>
      </c>
      <c r="AU315" s="257" t="s">
        <v>95</v>
      </c>
      <c r="AV315" s="13" t="s">
        <v>95</v>
      </c>
      <c r="AW315" s="13" t="s">
        <v>35</v>
      </c>
      <c r="AX315" s="13" t="s">
        <v>75</v>
      </c>
      <c r="AY315" s="257" t="s">
        <v>150</v>
      </c>
    </row>
    <row r="316" s="14" customFormat="1">
      <c r="A316" s="14"/>
      <c r="B316" s="261"/>
      <c r="C316" s="262"/>
      <c r="D316" s="248" t="s">
        <v>196</v>
      </c>
      <c r="E316" s="263" t="s">
        <v>19</v>
      </c>
      <c r="F316" s="264" t="s">
        <v>259</v>
      </c>
      <c r="G316" s="262"/>
      <c r="H316" s="265">
        <v>15.130000000000001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196</v>
      </c>
      <c r="AU316" s="271" t="s">
        <v>95</v>
      </c>
      <c r="AV316" s="14" t="s">
        <v>170</v>
      </c>
      <c r="AW316" s="14" t="s">
        <v>35</v>
      </c>
      <c r="AX316" s="14" t="s">
        <v>83</v>
      </c>
      <c r="AY316" s="271" t="s">
        <v>150</v>
      </c>
    </row>
    <row r="317" s="2" customFormat="1" ht="16.5" customHeight="1">
      <c r="A317" s="40"/>
      <c r="B317" s="41"/>
      <c r="C317" s="228" t="s">
        <v>580</v>
      </c>
      <c r="D317" s="228" t="s">
        <v>153</v>
      </c>
      <c r="E317" s="229" t="s">
        <v>581</v>
      </c>
      <c r="F317" s="230" t="s">
        <v>582</v>
      </c>
      <c r="G317" s="231" t="s">
        <v>339</v>
      </c>
      <c r="H317" s="232">
        <v>30.800000000000001</v>
      </c>
      <c r="I317" s="233"/>
      <c r="J317" s="234">
        <f>ROUND(I317*H317,2)</f>
        <v>0</v>
      </c>
      <c r="K317" s="230" t="s">
        <v>156</v>
      </c>
      <c r="L317" s="46"/>
      <c r="M317" s="235" t="s">
        <v>19</v>
      </c>
      <c r="N317" s="236" t="s">
        <v>47</v>
      </c>
      <c r="O317" s="86"/>
      <c r="P317" s="237">
        <f>O317*H317</f>
        <v>0</v>
      </c>
      <c r="Q317" s="237">
        <v>0</v>
      </c>
      <c r="R317" s="237">
        <f>Q317*H317</f>
        <v>0</v>
      </c>
      <c r="S317" s="237">
        <v>0.01174</v>
      </c>
      <c r="T317" s="238">
        <f>S317*H317</f>
        <v>0.36159200000000002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203</v>
      </c>
      <c r="AT317" s="239" t="s">
        <v>153</v>
      </c>
      <c r="AU317" s="239" t="s">
        <v>95</v>
      </c>
      <c r="AY317" s="19" t="s">
        <v>150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95</v>
      </c>
      <c r="BK317" s="240">
        <f>ROUND(I317*H317,2)</f>
        <v>0</v>
      </c>
      <c r="BL317" s="19" t="s">
        <v>203</v>
      </c>
      <c r="BM317" s="239" t="s">
        <v>583</v>
      </c>
    </row>
    <row r="318" s="15" customFormat="1">
      <c r="A318" s="15"/>
      <c r="B318" s="272"/>
      <c r="C318" s="273"/>
      <c r="D318" s="248" t="s">
        <v>196</v>
      </c>
      <c r="E318" s="274" t="s">
        <v>19</v>
      </c>
      <c r="F318" s="275" t="s">
        <v>307</v>
      </c>
      <c r="G318" s="273"/>
      <c r="H318" s="274" t="s">
        <v>19</v>
      </c>
      <c r="I318" s="276"/>
      <c r="J318" s="273"/>
      <c r="K318" s="273"/>
      <c r="L318" s="277"/>
      <c r="M318" s="278"/>
      <c r="N318" s="279"/>
      <c r="O318" s="279"/>
      <c r="P318" s="279"/>
      <c r="Q318" s="279"/>
      <c r="R318" s="279"/>
      <c r="S318" s="279"/>
      <c r="T318" s="28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1" t="s">
        <v>196</v>
      </c>
      <c r="AU318" s="281" t="s">
        <v>95</v>
      </c>
      <c r="AV318" s="15" t="s">
        <v>83</v>
      </c>
      <c r="AW318" s="15" t="s">
        <v>35</v>
      </c>
      <c r="AX318" s="15" t="s">
        <v>75</v>
      </c>
      <c r="AY318" s="281" t="s">
        <v>150</v>
      </c>
    </row>
    <row r="319" s="13" customFormat="1">
      <c r="A319" s="13"/>
      <c r="B319" s="246"/>
      <c r="C319" s="247"/>
      <c r="D319" s="248" t="s">
        <v>196</v>
      </c>
      <c r="E319" s="249" t="s">
        <v>19</v>
      </c>
      <c r="F319" s="250" t="s">
        <v>584</v>
      </c>
      <c r="G319" s="247"/>
      <c r="H319" s="251">
        <v>20.600000000000001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196</v>
      </c>
      <c r="AU319" s="257" t="s">
        <v>95</v>
      </c>
      <c r="AV319" s="13" t="s">
        <v>95</v>
      </c>
      <c r="AW319" s="13" t="s">
        <v>35</v>
      </c>
      <c r="AX319" s="13" t="s">
        <v>75</v>
      </c>
      <c r="AY319" s="257" t="s">
        <v>150</v>
      </c>
    </row>
    <row r="320" s="15" customFormat="1">
      <c r="A320" s="15"/>
      <c r="B320" s="272"/>
      <c r="C320" s="273"/>
      <c r="D320" s="248" t="s">
        <v>196</v>
      </c>
      <c r="E320" s="274" t="s">
        <v>19</v>
      </c>
      <c r="F320" s="275" t="s">
        <v>315</v>
      </c>
      <c r="G320" s="273"/>
      <c r="H320" s="274" t="s">
        <v>19</v>
      </c>
      <c r="I320" s="276"/>
      <c r="J320" s="273"/>
      <c r="K320" s="273"/>
      <c r="L320" s="277"/>
      <c r="M320" s="278"/>
      <c r="N320" s="279"/>
      <c r="O320" s="279"/>
      <c r="P320" s="279"/>
      <c r="Q320" s="279"/>
      <c r="R320" s="279"/>
      <c r="S320" s="279"/>
      <c r="T320" s="28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1" t="s">
        <v>196</v>
      </c>
      <c r="AU320" s="281" t="s">
        <v>95</v>
      </c>
      <c r="AV320" s="15" t="s">
        <v>83</v>
      </c>
      <c r="AW320" s="15" t="s">
        <v>35</v>
      </c>
      <c r="AX320" s="15" t="s">
        <v>75</v>
      </c>
      <c r="AY320" s="281" t="s">
        <v>150</v>
      </c>
    </row>
    <row r="321" s="13" customFormat="1">
      <c r="A321" s="13"/>
      <c r="B321" s="246"/>
      <c r="C321" s="247"/>
      <c r="D321" s="248" t="s">
        <v>196</v>
      </c>
      <c r="E321" s="249" t="s">
        <v>19</v>
      </c>
      <c r="F321" s="250" t="s">
        <v>585</v>
      </c>
      <c r="G321" s="247"/>
      <c r="H321" s="251">
        <v>10.199999999999999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196</v>
      </c>
      <c r="AU321" s="257" t="s">
        <v>95</v>
      </c>
      <c r="AV321" s="13" t="s">
        <v>95</v>
      </c>
      <c r="AW321" s="13" t="s">
        <v>35</v>
      </c>
      <c r="AX321" s="13" t="s">
        <v>75</v>
      </c>
      <c r="AY321" s="257" t="s">
        <v>150</v>
      </c>
    </row>
    <row r="322" s="14" customFormat="1">
      <c r="A322" s="14"/>
      <c r="B322" s="261"/>
      <c r="C322" s="262"/>
      <c r="D322" s="248" t="s">
        <v>196</v>
      </c>
      <c r="E322" s="263" t="s">
        <v>19</v>
      </c>
      <c r="F322" s="264" t="s">
        <v>259</v>
      </c>
      <c r="G322" s="262"/>
      <c r="H322" s="265">
        <v>30.800000000000001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196</v>
      </c>
      <c r="AU322" s="271" t="s">
        <v>95</v>
      </c>
      <c r="AV322" s="14" t="s">
        <v>170</v>
      </c>
      <c r="AW322" s="14" t="s">
        <v>35</v>
      </c>
      <c r="AX322" s="14" t="s">
        <v>83</v>
      </c>
      <c r="AY322" s="271" t="s">
        <v>150</v>
      </c>
    </row>
    <row r="323" s="12" customFormat="1" ht="22.8" customHeight="1">
      <c r="A323" s="12"/>
      <c r="B323" s="212"/>
      <c r="C323" s="213"/>
      <c r="D323" s="214" t="s">
        <v>74</v>
      </c>
      <c r="E323" s="226" t="s">
        <v>586</v>
      </c>
      <c r="F323" s="226" t="s">
        <v>587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SUM(P324:P339)</f>
        <v>0</v>
      </c>
      <c r="Q323" s="220"/>
      <c r="R323" s="221">
        <f>SUM(R324:R339)</f>
        <v>0</v>
      </c>
      <c r="S323" s="220"/>
      <c r="T323" s="222">
        <f>SUM(T324:T339)</f>
        <v>0.25572499999999998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95</v>
      </c>
      <c r="AT323" s="224" t="s">
        <v>74</v>
      </c>
      <c r="AU323" s="224" t="s">
        <v>83</v>
      </c>
      <c r="AY323" s="223" t="s">
        <v>150</v>
      </c>
      <c r="BK323" s="225">
        <f>SUM(BK324:BK339)</f>
        <v>0</v>
      </c>
    </row>
    <row r="324" s="2" customFormat="1" ht="16.5" customHeight="1">
      <c r="A324" s="40"/>
      <c r="B324" s="41"/>
      <c r="C324" s="228" t="s">
        <v>588</v>
      </c>
      <c r="D324" s="228" t="s">
        <v>153</v>
      </c>
      <c r="E324" s="229" t="s">
        <v>589</v>
      </c>
      <c r="F324" s="230" t="s">
        <v>590</v>
      </c>
      <c r="G324" s="231" t="s">
        <v>255</v>
      </c>
      <c r="H324" s="232">
        <v>65.810000000000002</v>
      </c>
      <c r="I324" s="233"/>
      <c r="J324" s="234">
        <f>ROUND(I324*H324,2)</f>
        <v>0</v>
      </c>
      <c r="K324" s="230" t="s">
        <v>156</v>
      </c>
      <c r="L324" s="46"/>
      <c r="M324" s="235" t="s">
        <v>19</v>
      </c>
      <c r="N324" s="236" t="s">
        <v>47</v>
      </c>
      <c r="O324" s="86"/>
      <c r="P324" s="237">
        <f>O324*H324</f>
        <v>0</v>
      </c>
      <c r="Q324" s="237">
        <v>0</v>
      </c>
      <c r="R324" s="237">
        <f>Q324*H324</f>
        <v>0</v>
      </c>
      <c r="S324" s="237">
        <v>0.0025000000000000001</v>
      </c>
      <c r="T324" s="238">
        <f>S324*H324</f>
        <v>0.16452500000000001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203</v>
      </c>
      <c r="AT324" s="239" t="s">
        <v>153</v>
      </c>
      <c r="AU324" s="239" t="s">
        <v>95</v>
      </c>
      <c r="AY324" s="19" t="s">
        <v>150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95</v>
      </c>
      <c r="BK324" s="240">
        <f>ROUND(I324*H324,2)</f>
        <v>0</v>
      </c>
      <c r="BL324" s="19" t="s">
        <v>203</v>
      </c>
      <c r="BM324" s="239" t="s">
        <v>591</v>
      </c>
    </row>
    <row r="325" s="15" customFormat="1">
      <c r="A325" s="15"/>
      <c r="B325" s="272"/>
      <c r="C325" s="273"/>
      <c r="D325" s="248" t="s">
        <v>196</v>
      </c>
      <c r="E325" s="274" t="s">
        <v>19</v>
      </c>
      <c r="F325" s="275" t="s">
        <v>293</v>
      </c>
      <c r="G325" s="273"/>
      <c r="H325" s="274" t="s">
        <v>19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196</v>
      </c>
      <c r="AU325" s="281" t="s">
        <v>95</v>
      </c>
      <c r="AV325" s="15" t="s">
        <v>83</v>
      </c>
      <c r="AW325" s="15" t="s">
        <v>35</v>
      </c>
      <c r="AX325" s="15" t="s">
        <v>75</v>
      </c>
      <c r="AY325" s="281" t="s">
        <v>150</v>
      </c>
    </row>
    <row r="326" s="13" customFormat="1">
      <c r="A326" s="13"/>
      <c r="B326" s="246"/>
      <c r="C326" s="247"/>
      <c r="D326" s="248" t="s">
        <v>196</v>
      </c>
      <c r="E326" s="249" t="s">
        <v>19</v>
      </c>
      <c r="F326" s="250" t="s">
        <v>510</v>
      </c>
      <c r="G326" s="247"/>
      <c r="H326" s="251">
        <v>38.75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196</v>
      </c>
      <c r="AU326" s="257" t="s">
        <v>95</v>
      </c>
      <c r="AV326" s="13" t="s">
        <v>95</v>
      </c>
      <c r="AW326" s="13" t="s">
        <v>35</v>
      </c>
      <c r="AX326" s="13" t="s">
        <v>75</v>
      </c>
      <c r="AY326" s="257" t="s">
        <v>150</v>
      </c>
    </row>
    <row r="327" s="15" customFormat="1">
      <c r="A327" s="15"/>
      <c r="B327" s="272"/>
      <c r="C327" s="273"/>
      <c r="D327" s="248" t="s">
        <v>196</v>
      </c>
      <c r="E327" s="274" t="s">
        <v>19</v>
      </c>
      <c r="F327" s="275" t="s">
        <v>516</v>
      </c>
      <c r="G327" s="273"/>
      <c r="H327" s="274" t="s">
        <v>19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196</v>
      </c>
      <c r="AU327" s="281" t="s">
        <v>95</v>
      </c>
      <c r="AV327" s="15" t="s">
        <v>83</v>
      </c>
      <c r="AW327" s="15" t="s">
        <v>35</v>
      </c>
      <c r="AX327" s="15" t="s">
        <v>75</v>
      </c>
      <c r="AY327" s="281" t="s">
        <v>150</v>
      </c>
    </row>
    <row r="328" s="13" customFormat="1">
      <c r="A328" s="13"/>
      <c r="B328" s="246"/>
      <c r="C328" s="247"/>
      <c r="D328" s="248" t="s">
        <v>196</v>
      </c>
      <c r="E328" s="249" t="s">
        <v>19</v>
      </c>
      <c r="F328" s="250" t="s">
        <v>517</v>
      </c>
      <c r="G328" s="247"/>
      <c r="H328" s="251">
        <v>27.059999999999999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196</v>
      </c>
      <c r="AU328" s="257" t="s">
        <v>95</v>
      </c>
      <c r="AV328" s="13" t="s">
        <v>95</v>
      </c>
      <c r="AW328" s="13" t="s">
        <v>35</v>
      </c>
      <c r="AX328" s="13" t="s">
        <v>75</v>
      </c>
      <c r="AY328" s="257" t="s">
        <v>150</v>
      </c>
    </row>
    <row r="329" s="14" customFormat="1">
      <c r="A329" s="14"/>
      <c r="B329" s="261"/>
      <c r="C329" s="262"/>
      <c r="D329" s="248" t="s">
        <v>196</v>
      </c>
      <c r="E329" s="263" t="s">
        <v>19</v>
      </c>
      <c r="F329" s="264" t="s">
        <v>259</v>
      </c>
      <c r="G329" s="262"/>
      <c r="H329" s="265">
        <v>65.810000000000002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196</v>
      </c>
      <c r="AU329" s="271" t="s">
        <v>95</v>
      </c>
      <c r="AV329" s="14" t="s">
        <v>170</v>
      </c>
      <c r="AW329" s="14" t="s">
        <v>35</v>
      </c>
      <c r="AX329" s="14" t="s">
        <v>83</v>
      </c>
      <c r="AY329" s="271" t="s">
        <v>150</v>
      </c>
    </row>
    <row r="330" s="2" customFormat="1" ht="16.5" customHeight="1">
      <c r="A330" s="40"/>
      <c r="B330" s="41"/>
      <c r="C330" s="228" t="s">
        <v>592</v>
      </c>
      <c r="D330" s="228" t="s">
        <v>153</v>
      </c>
      <c r="E330" s="229" t="s">
        <v>593</v>
      </c>
      <c r="F330" s="230" t="s">
        <v>594</v>
      </c>
      <c r="G330" s="231" t="s">
        <v>339</v>
      </c>
      <c r="H330" s="232">
        <v>28.800000000000001</v>
      </c>
      <c r="I330" s="233"/>
      <c r="J330" s="234">
        <f>ROUND(I330*H330,2)</f>
        <v>0</v>
      </c>
      <c r="K330" s="230" t="s">
        <v>156</v>
      </c>
      <c r="L330" s="46"/>
      <c r="M330" s="235" t="s">
        <v>19</v>
      </c>
      <c r="N330" s="236" t="s">
        <v>47</v>
      </c>
      <c r="O330" s="86"/>
      <c r="P330" s="237">
        <f>O330*H330</f>
        <v>0</v>
      </c>
      <c r="Q330" s="237">
        <v>0</v>
      </c>
      <c r="R330" s="237">
        <f>Q330*H330</f>
        <v>0</v>
      </c>
      <c r="S330" s="237">
        <v>0.0023</v>
      </c>
      <c r="T330" s="238">
        <f>S330*H330</f>
        <v>0.066240000000000007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203</v>
      </c>
      <c r="AT330" s="239" t="s">
        <v>153</v>
      </c>
      <c r="AU330" s="239" t="s">
        <v>95</v>
      </c>
      <c r="AY330" s="19" t="s">
        <v>150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9" t="s">
        <v>95</v>
      </c>
      <c r="BK330" s="240">
        <f>ROUND(I330*H330,2)</f>
        <v>0</v>
      </c>
      <c r="BL330" s="19" t="s">
        <v>203</v>
      </c>
      <c r="BM330" s="239" t="s">
        <v>595</v>
      </c>
    </row>
    <row r="331" s="13" customFormat="1">
      <c r="A331" s="13"/>
      <c r="B331" s="246"/>
      <c r="C331" s="247"/>
      <c r="D331" s="248" t="s">
        <v>196</v>
      </c>
      <c r="E331" s="249" t="s">
        <v>19</v>
      </c>
      <c r="F331" s="250" t="s">
        <v>596</v>
      </c>
      <c r="G331" s="247"/>
      <c r="H331" s="251">
        <v>28.800000000000001</v>
      </c>
      <c r="I331" s="252"/>
      <c r="J331" s="247"/>
      <c r="K331" s="247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196</v>
      </c>
      <c r="AU331" s="257" t="s">
        <v>95</v>
      </c>
      <c r="AV331" s="13" t="s">
        <v>95</v>
      </c>
      <c r="AW331" s="13" t="s">
        <v>35</v>
      </c>
      <c r="AX331" s="13" t="s">
        <v>83</v>
      </c>
      <c r="AY331" s="257" t="s">
        <v>150</v>
      </c>
    </row>
    <row r="332" s="2" customFormat="1" ht="16.5" customHeight="1">
      <c r="A332" s="40"/>
      <c r="B332" s="41"/>
      <c r="C332" s="228" t="s">
        <v>597</v>
      </c>
      <c r="D332" s="228" t="s">
        <v>153</v>
      </c>
      <c r="E332" s="229" t="s">
        <v>598</v>
      </c>
      <c r="F332" s="230" t="s">
        <v>599</v>
      </c>
      <c r="G332" s="231" t="s">
        <v>339</v>
      </c>
      <c r="H332" s="232">
        <v>83.200000000000003</v>
      </c>
      <c r="I332" s="233"/>
      <c r="J332" s="234">
        <f>ROUND(I332*H332,2)</f>
        <v>0</v>
      </c>
      <c r="K332" s="230" t="s">
        <v>156</v>
      </c>
      <c r="L332" s="46"/>
      <c r="M332" s="235" t="s">
        <v>19</v>
      </c>
      <c r="N332" s="236" t="s">
        <v>47</v>
      </c>
      <c r="O332" s="86"/>
      <c r="P332" s="237">
        <f>O332*H332</f>
        <v>0</v>
      </c>
      <c r="Q332" s="237">
        <v>0</v>
      </c>
      <c r="R332" s="237">
        <f>Q332*H332</f>
        <v>0</v>
      </c>
      <c r="S332" s="237">
        <v>0.00029999999999999997</v>
      </c>
      <c r="T332" s="238">
        <f>S332*H332</f>
        <v>0.02496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203</v>
      </c>
      <c r="AT332" s="239" t="s">
        <v>153</v>
      </c>
      <c r="AU332" s="239" t="s">
        <v>95</v>
      </c>
      <c r="AY332" s="19" t="s">
        <v>150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95</v>
      </c>
      <c r="BK332" s="240">
        <f>ROUND(I332*H332,2)</f>
        <v>0</v>
      </c>
      <c r="BL332" s="19" t="s">
        <v>203</v>
      </c>
      <c r="BM332" s="239" t="s">
        <v>600</v>
      </c>
    </row>
    <row r="333" s="15" customFormat="1">
      <c r="A333" s="15"/>
      <c r="B333" s="272"/>
      <c r="C333" s="273"/>
      <c r="D333" s="248" t="s">
        <v>196</v>
      </c>
      <c r="E333" s="274" t="s">
        <v>19</v>
      </c>
      <c r="F333" s="275" t="s">
        <v>293</v>
      </c>
      <c r="G333" s="273"/>
      <c r="H333" s="274" t="s">
        <v>19</v>
      </c>
      <c r="I333" s="276"/>
      <c r="J333" s="273"/>
      <c r="K333" s="273"/>
      <c r="L333" s="277"/>
      <c r="M333" s="278"/>
      <c r="N333" s="279"/>
      <c r="O333" s="279"/>
      <c r="P333" s="279"/>
      <c r="Q333" s="279"/>
      <c r="R333" s="279"/>
      <c r="S333" s="279"/>
      <c r="T333" s="28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1" t="s">
        <v>196</v>
      </c>
      <c r="AU333" s="281" t="s">
        <v>95</v>
      </c>
      <c r="AV333" s="15" t="s">
        <v>83</v>
      </c>
      <c r="AW333" s="15" t="s">
        <v>35</v>
      </c>
      <c r="AX333" s="15" t="s">
        <v>75</v>
      </c>
      <c r="AY333" s="281" t="s">
        <v>150</v>
      </c>
    </row>
    <row r="334" s="13" customFormat="1">
      <c r="A334" s="13"/>
      <c r="B334" s="246"/>
      <c r="C334" s="247"/>
      <c r="D334" s="248" t="s">
        <v>196</v>
      </c>
      <c r="E334" s="249" t="s">
        <v>19</v>
      </c>
      <c r="F334" s="250" t="s">
        <v>601</v>
      </c>
      <c r="G334" s="247"/>
      <c r="H334" s="251">
        <v>33.700000000000003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196</v>
      </c>
      <c r="AU334" s="257" t="s">
        <v>95</v>
      </c>
      <c r="AV334" s="13" t="s">
        <v>95</v>
      </c>
      <c r="AW334" s="13" t="s">
        <v>35</v>
      </c>
      <c r="AX334" s="13" t="s">
        <v>75</v>
      </c>
      <c r="AY334" s="257" t="s">
        <v>150</v>
      </c>
    </row>
    <row r="335" s="15" customFormat="1">
      <c r="A335" s="15"/>
      <c r="B335" s="272"/>
      <c r="C335" s="273"/>
      <c r="D335" s="248" t="s">
        <v>196</v>
      </c>
      <c r="E335" s="274" t="s">
        <v>19</v>
      </c>
      <c r="F335" s="275" t="s">
        <v>516</v>
      </c>
      <c r="G335" s="273"/>
      <c r="H335" s="274" t="s">
        <v>19</v>
      </c>
      <c r="I335" s="276"/>
      <c r="J335" s="273"/>
      <c r="K335" s="273"/>
      <c r="L335" s="277"/>
      <c r="M335" s="278"/>
      <c r="N335" s="279"/>
      <c r="O335" s="279"/>
      <c r="P335" s="279"/>
      <c r="Q335" s="279"/>
      <c r="R335" s="279"/>
      <c r="S335" s="279"/>
      <c r="T335" s="28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1" t="s">
        <v>196</v>
      </c>
      <c r="AU335" s="281" t="s">
        <v>95</v>
      </c>
      <c r="AV335" s="15" t="s">
        <v>83</v>
      </c>
      <c r="AW335" s="15" t="s">
        <v>35</v>
      </c>
      <c r="AX335" s="15" t="s">
        <v>75</v>
      </c>
      <c r="AY335" s="281" t="s">
        <v>150</v>
      </c>
    </row>
    <row r="336" s="13" customFormat="1">
      <c r="A336" s="13"/>
      <c r="B336" s="246"/>
      <c r="C336" s="247"/>
      <c r="D336" s="248" t="s">
        <v>196</v>
      </c>
      <c r="E336" s="249" t="s">
        <v>19</v>
      </c>
      <c r="F336" s="250" t="s">
        <v>602</v>
      </c>
      <c r="G336" s="247"/>
      <c r="H336" s="251">
        <v>29.199999999999999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196</v>
      </c>
      <c r="AU336" s="257" t="s">
        <v>95</v>
      </c>
      <c r="AV336" s="13" t="s">
        <v>95</v>
      </c>
      <c r="AW336" s="13" t="s">
        <v>35</v>
      </c>
      <c r="AX336" s="13" t="s">
        <v>75</v>
      </c>
      <c r="AY336" s="257" t="s">
        <v>150</v>
      </c>
    </row>
    <row r="337" s="15" customFormat="1">
      <c r="A337" s="15"/>
      <c r="B337" s="272"/>
      <c r="C337" s="273"/>
      <c r="D337" s="248" t="s">
        <v>196</v>
      </c>
      <c r="E337" s="274" t="s">
        <v>19</v>
      </c>
      <c r="F337" s="275" t="s">
        <v>603</v>
      </c>
      <c r="G337" s="273"/>
      <c r="H337" s="274" t="s">
        <v>19</v>
      </c>
      <c r="I337" s="276"/>
      <c r="J337" s="273"/>
      <c r="K337" s="273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196</v>
      </c>
      <c r="AU337" s="281" t="s">
        <v>95</v>
      </c>
      <c r="AV337" s="15" t="s">
        <v>83</v>
      </c>
      <c r="AW337" s="15" t="s">
        <v>35</v>
      </c>
      <c r="AX337" s="15" t="s">
        <v>75</v>
      </c>
      <c r="AY337" s="281" t="s">
        <v>150</v>
      </c>
    </row>
    <row r="338" s="13" customFormat="1">
      <c r="A338" s="13"/>
      <c r="B338" s="246"/>
      <c r="C338" s="247"/>
      <c r="D338" s="248" t="s">
        <v>196</v>
      </c>
      <c r="E338" s="249" t="s">
        <v>19</v>
      </c>
      <c r="F338" s="250" t="s">
        <v>604</v>
      </c>
      <c r="G338" s="247"/>
      <c r="H338" s="251">
        <v>20.300000000000001</v>
      </c>
      <c r="I338" s="252"/>
      <c r="J338" s="247"/>
      <c r="K338" s="247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196</v>
      </c>
      <c r="AU338" s="257" t="s">
        <v>95</v>
      </c>
      <c r="AV338" s="13" t="s">
        <v>95</v>
      </c>
      <c r="AW338" s="13" t="s">
        <v>35</v>
      </c>
      <c r="AX338" s="13" t="s">
        <v>75</v>
      </c>
      <c r="AY338" s="257" t="s">
        <v>150</v>
      </c>
    </row>
    <row r="339" s="14" customFormat="1">
      <c r="A339" s="14"/>
      <c r="B339" s="261"/>
      <c r="C339" s="262"/>
      <c r="D339" s="248" t="s">
        <v>196</v>
      </c>
      <c r="E339" s="263" t="s">
        <v>19</v>
      </c>
      <c r="F339" s="264" t="s">
        <v>259</v>
      </c>
      <c r="G339" s="262"/>
      <c r="H339" s="265">
        <v>83.200000000000003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196</v>
      </c>
      <c r="AU339" s="271" t="s">
        <v>95</v>
      </c>
      <c r="AV339" s="14" t="s">
        <v>170</v>
      </c>
      <c r="AW339" s="14" t="s">
        <v>35</v>
      </c>
      <c r="AX339" s="14" t="s">
        <v>83</v>
      </c>
      <c r="AY339" s="271" t="s">
        <v>150</v>
      </c>
    </row>
    <row r="340" s="12" customFormat="1" ht="22.8" customHeight="1">
      <c r="A340" s="12"/>
      <c r="B340" s="212"/>
      <c r="C340" s="213"/>
      <c r="D340" s="214" t="s">
        <v>74</v>
      </c>
      <c r="E340" s="226" t="s">
        <v>605</v>
      </c>
      <c r="F340" s="226" t="s">
        <v>606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SUM(P341:P345)</f>
        <v>0</v>
      </c>
      <c r="Q340" s="220"/>
      <c r="R340" s="221">
        <f>SUM(R341:R345)</f>
        <v>0</v>
      </c>
      <c r="S340" s="220"/>
      <c r="T340" s="222">
        <f>SUM(T341:T345)</f>
        <v>1.87287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95</v>
      </c>
      <c r="AT340" s="224" t="s">
        <v>74</v>
      </c>
      <c r="AU340" s="224" t="s">
        <v>83</v>
      </c>
      <c r="AY340" s="223" t="s">
        <v>150</v>
      </c>
      <c r="BK340" s="225">
        <f>SUM(BK341:BK345)</f>
        <v>0</v>
      </c>
    </row>
    <row r="341" s="2" customFormat="1" ht="16.5" customHeight="1">
      <c r="A341" s="40"/>
      <c r="B341" s="41"/>
      <c r="C341" s="228" t="s">
        <v>607</v>
      </c>
      <c r="D341" s="228" t="s">
        <v>153</v>
      </c>
      <c r="E341" s="229" t="s">
        <v>608</v>
      </c>
      <c r="F341" s="230" t="s">
        <v>609</v>
      </c>
      <c r="G341" s="231" t="s">
        <v>255</v>
      </c>
      <c r="H341" s="232">
        <v>22.98</v>
      </c>
      <c r="I341" s="233"/>
      <c r="J341" s="234">
        <f>ROUND(I341*H341,2)</f>
        <v>0</v>
      </c>
      <c r="K341" s="230" t="s">
        <v>156</v>
      </c>
      <c r="L341" s="46"/>
      <c r="M341" s="235" t="s">
        <v>19</v>
      </c>
      <c r="N341" s="236" t="s">
        <v>47</v>
      </c>
      <c r="O341" s="86"/>
      <c r="P341" s="237">
        <f>O341*H341</f>
        <v>0</v>
      </c>
      <c r="Q341" s="237">
        <v>0</v>
      </c>
      <c r="R341" s="237">
        <f>Q341*H341</f>
        <v>0</v>
      </c>
      <c r="S341" s="237">
        <v>0.081500000000000003</v>
      </c>
      <c r="T341" s="238">
        <f>S341*H341</f>
        <v>1.87287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203</v>
      </c>
      <c r="AT341" s="239" t="s">
        <v>153</v>
      </c>
      <c r="AU341" s="239" t="s">
        <v>95</v>
      </c>
      <c r="AY341" s="19" t="s">
        <v>150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9" t="s">
        <v>95</v>
      </c>
      <c r="BK341" s="240">
        <f>ROUND(I341*H341,2)</f>
        <v>0</v>
      </c>
      <c r="BL341" s="19" t="s">
        <v>203</v>
      </c>
      <c r="BM341" s="239" t="s">
        <v>610</v>
      </c>
    </row>
    <row r="342" s="15" customFormat="1">
      <c r="A342" s="15"/>
      <c r="B342" s="272"/>
      <c r="C342" s="273"/>
      <c r="D342" s="248" t="s">
        <v>196</v>
      </c>
      <c r="E342" s="274" t="s">
        <v>19</v>
      </c>
      <c r="F342" s="275" t="s">
        <v>538</v>
      </c>
      <c r="G342" s="273"/>
      <c r="H342" s="274" t="s">
        <v>19</v>
      </c>
      <c r="I342" s="276"/>
      <c r="J342" s="273"/>
      <c r="K342" s="273"/>
      <c r="L342" s="277"/>
      <c r="M342" s="278"/>
      <c r="N342" s="279"/>
      <c r="O342" s="279"/>
      <c r="P342" s="279"/>
      <c r="Q342" s="279"/>
      <c r="R342" s="279"/>
      <c r="S342" s="279"/>
      <c r="T342" s="28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1" t="s">
        <v>196</v>
      </c>
      <c r="AU342" s="281" t="s">
        <v>95</v>
      </c>
      <c r="AV342" s="15" t="s">
        <v>83</v>
      </c>
      <c r="AW342" s="15" t="s">
        <v>35</v>
      </c>
      <c r="AX342" s="15" t="s">
        <v>75</v>
      </c>
      <c r="AY342" s="281" t="s">
        <v>150</v>
      </c>
    </row>
    <row r="343" s="13" customFormat="1">
      <c r="A343" s="13"/>
      <c r="B343" s="246"/>
      <c r="C343" s="247"/>
      <c r="D343" s="248" t="s">
        <v>196</v>
      </c>
      <c r="E343" s="249" t="s">
        <v>19</v>
      </c>
      <c r="F343" s="250" t="s">
        <v>611</v>
      </c>
      <c r="G343" s="247"/>
      <c r="H343" s="251">
        <v>15.5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196</v>
      </c>
      <c r="AU343" s="257" t="s">
        <v>95</v>
      </c>
      <c r="AV343" s="13" t="s">
        <v>95</v>
      </c>
      <c r="AW343" s="13" t="s">
        <v>35</v>
      </c>
      <c r="AX343" s="13" t="s">
        <v>75</v>
      </c>
      <c r="AY343" s="257" t="s">
        <v>150</v>
      </c>
    </row>
    <row r="344" s="13" customFormat="1">
      <c r="A344" s="13"/>
      <c r="B344" s="246"/>
      <c r="C344" s="247"/>
      <c r="D344" s="248" t="s">
        <v>196</v>
      </c>
      <c r="E344" s="249" t="s">
        <v>19</v>
      </c>
      <c r="F344" s="250" t="s">
        <v>612</v>
      </c>
      <c r="G344" s="247"/>
      <c r="H344" s="251">
        <v>7.4800000000000004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196</v>
      </c>
      <c r="AU344" s="257" t="s">
        <v>95</v>
      </c>
      <c r="AV344" s="13" t="s">
        <v>95</v>
      </c>
      <c r="AW344" s="13" t="s">
        <v>35</v>
      </c>
      <c r="AX344" s="13" t="s">
        <v>75</v>
      </c>
      <c r="AY344" s="257" t="s">
        <v>150</v>
      </c>
    </row>
    <row r="345" s="14" customFormat="1">
      <c r="A345" s="14"/>
      <c r="B345" s="261"/>
      <c r="C345" s="262"/>
      <c r="D345" s="248" t="s">
        <v>196</v>
      </c>
      <c r="E345" s="263" t="s">
        <v>19</v>
      </c>
      <c r="F345" s="264" t="s">
        <v>259</v>
      </c>
      <c r="G345" s="262"/>
      <c r="H345" s="265">
        <v>22.98</v>
      </c>
      <c r="I345" s="266"/>
      <c r="J345" s="262"/>
      <c r="K345" s="262"/>
      <c r="L345" s="267"/>
      <c r="M345" s="293"/>
      <c r="N345" s="294"/>
      <c r="O345" s="294"/>
      <c r="P345" s="294"/>
      <c r="Q345" s="294"/>
      <c r="R345" s="294"/>
      <c r="S345" s="294"/>
      <c r="T345" s="29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196</v>
      </c>
      <c r="AU345" s="271" t="s">
        <v>95</v>
      </c>
      <c r="AV345" s="14" t="s">
        <v>170</v>
      </c>
      <c r="AW345" s="14" t="s">
        <v>35</v>
      </c>
      <c r="AX345" s="14" t="s">
        <v>83</v>
      </c>
      <c r="AY345" s="271" t="s">
        <v>150</v>
      </c>
    </row>
    <row r="346" s="2" customFormat="1" ht="6.96" customHeight="1">
      <c r="A346" s="40"/>
      <c r="B346" s="61"/>
      <c r="C346" s="62"/>
      <c r="D346" s="62"/>
      <c r="E346" s="62"/>
      <c r="F346" s="62"/>
      <c r="G346" s="62"/>
      <c r="H346" s="62"/>
      <c r="I346" s="177"/>
      <c r="J346" s="62"/>
      <c r="K346" s="62"/>
      <c r="L346" s="46"/>
      <c r="M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</sheetData>
  <sheetProtection sheet="1" autoFilter="0" formatColumns="0" formatRows="0" objects="1" scenarios="1" spinCount="100000" saltValue="vjdPeIAD/d2F9n3wilIKUh7VVblzP5PnXx0wt7E4hO0h9uCpx36ooExOWg2KKn/aIVC3vBYRib4SOkeaGhVUdA==" hashValue="nxpODRcBYfBFUCVy2hbrcKZ4m2UBz2efcP9arFeKdiEwJys48JLaq5+X4SRa0iszJjwIZV9tVEb4vx17/+ayUg==" algorithmName="SHA-512" password="CC35"/>
  <autoFilter ref="C93:K34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613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615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ROUND(J97,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ROUND((SUM(BE97:BE183)),  2)</f>
        <v>0</v>
      </c>
      <c r="G35" s="40"/>
      <c r="H35" s="40"/>
      <c r="I35" s="166">
        <v>0.20999999999999999</v>
      </c>
      <c r="J35" s="165">
        <f>ROUND(((SUM(BE97:BE183))*I35),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ROUND((SUM(BF97:BF183)),  2)</f>
        <v>0</v>
      </c>
      <c r="G36" s="40"/>
      <c r="H36" s="40"/>
      <c r="I36" s="166">
        <v>0.14999999999999999</v>
      </c>
      <c r="J36" s="165">
        <f>ROUND(((SUM(BF97:BF183))*I36),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ROUND((SUM(BG97:BG183)),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ROUND((SUM(BH97:BH183)),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ROUND((SUM(BI97:BI183)),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613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010 - 1.PP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J97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J98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616</v>
      </c>
      <c r="E65" s="196"/>
      <c r="F65" s="196"/>
      <c r="G65" s="196"/>
      <c r="H65" s="196"/>
      <c r="I65" s="197"/>
      <c r="J65" s="198">
        <f>J99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175</v>
      </c>
      <c r="E66" s="196"/>
      <c r="F66" s="196"/>
      <c r="G66" s="196"/>
      <c r="H66" s="196"/>
      <c r="I66" s="197"/>
      <c r="J66" s="198">
        <f>J102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617</v>
      </c>
      <c r="E67" s="196"/>
      <c r="F67" s="196"/>
      <c r="G67" s="196"/>
      <c r="H67" s="196"/>
      <c r="I67" s="197"/>
      <c r="J67" s="198">
        <f>J105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618</v>
      </c>
      <c r="E68" s="196"/>
      <c r="F68" s="196"/>
      <c r="G68" s="196"/>
      <c r="H68" s="196"/>
      <c r="I68" s="197"/>
      <c r="J68" s="198">
        <f>J116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619</v>
      </c>
      <c r="E69" s="196"/>
      <c r="F69" s="196"/>
      <c r="G69" s="196"/>
      <c r="H69" s="196"/>
      <c r="I69" s="197"/>
      <c r="J69" s="198">
        <f>J126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620</v>
      </c>
      <c r="E70" s="196"/>
      <c r="F70" s="196"/>
      <c r="G70" s="196"/>
      <c r="H70" s="196"/>
      <c r="I70" s="197"/>
      <c r="J70" s="198">
        <f>J128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180</v>
      </c>
      <c r="E71" s="196"/>
      <c r="F71" s="196"/>
      <c r="G71" s="196"/>
      <c r="H71" s="196"/>
      <c r="I71" s="197"/>
      <c r="J71" s="198">
        <f>J132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7"/>
      <c r="C72" s="188"/>
      <c r="D72" s="189" t="s">
        <v>181</v>
      </c>
      <c r="E72" s="190"/>
      <c r="F72" s="190"/>
      <c r="G72" s="190"/>
      <c r="H72" s="190"/>
      <c r="I72" s="191"/>
      <c r="J72" s="192">
        <f>J134</f>
        <v>0</v>
      </c>
      <c r="K72" s="188"/>
      <c r="L72" s="19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4"/>
      <c r="C73" s="127"/>
      <c r="D73" s="195" t="s">
        <v>621</v>
      </c>
      <c r="E73" s="196"/>
      <c r="F73" s="196"/>
      <c r="G73" s="196"/>
      <c r="H73" s="196"/>
      <c r="I73" s="197"/>
      <c r="J73" s="198">
        <f>J135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622</v>
      </c>
      <c r="E74" s="196"/>
      <c r="F74" s="196"/>
      <c r="G74" s="196"/>
      <c r="H74" s="196"/>
      <c r="I74" s="197"/>
      <c r="J74" s="198">
        <f>J148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7"/>
      <c r="C75" s="188"/>
      <c r="D75" s="189" t="s">
        <v>623</v>
      </c>
      <c r="E75" s="190"/>
      <c r="F75" s="190"/>
      <c r="G75" s="190"/>
      <c r="H75" s="190"/>
      <c r="I75" s="191"/>
      <c r="J75" s="192">
        <f>J181</f>
        <v>0</v>
      </c>
      <c r="K75" s="188"/>
      <c r="L75" s="19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7"/>
      <c r="J77" s="62"/>
      <c r="K77" s="6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0"/>
      <c r="J81" s="64"/>
      <c r="K81" s="64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135</v>
      </c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1" t="str">
        <f>E7</f>
        <v>Rekonstrukce objektu č.p. 55</v>
      </c>
      <c r="F85" s="34"/>
      <c r="G85" s="34"/>
      <c r="H85" s="34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124</v>
      </c>
      <c r="D86" s="24"/>
      <c r="E86" s="24"/>
      <c r="F86" s="24"/>
      <c r="G86" s="24"/>
      <c r="H86" s="24"/>
      <c r="I86" s="140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1" t="s">
        <v>613</v>
      </c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614</v>
      </c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010 - 1.PP</v>
      </c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parc. st. 160 a parc. č. 65/9</v>
      </c>
      <c r="G91" s="42"/>
      <c r="H91" s="42"/>
      <c r="I91" s="151" t="s">
        <v>23</v>
      </c>
      <c r="J91" s="74" t="str">
        <f>IF(J14="","",J14)</f>
        <v>24. 2. 2020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25</v>
      </c>
      <c r="D93" s="42"/>
      <c r="E93" s="42"/>
      <c r="F93" s="29" t="str">
        <f>E17</f>
        <v>ČZU v Praze, ŠLP v Kostelci n. Černýmim lesy</v>
      </c>
      <c r="G93" s="42"/>
      <c r="H93" s="42"/>
      <c r="I93" s="151" t="s">
        <v>32</v>
      </c>
      <c r="J93" s="38" t="str">
        <f>E23</f>
        <v>ing. arch. Tomáš Kužel, Ve Smrčinách 322, Jevany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4.4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151" t="s">
        <v>36</v>
      </c>
      <c r="J94" s="38" t="str">
        <f>E26</f>
        <v>NASTA GROUP s.r.o., Za Sokolovnou 92, Zdiby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48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200"/>
      <c r="B96" s="201"/>
      <c r="C96" s="202" t="s">
        <v>136</v>
      </c>
      <c r="D96" s="203" t="s">
        <v>60</v>
      </c>
      <c r="E96" s="203" t="s">
        <v>56</v>
      </c>
      <c r="F96" s="203" t="s">
        <v>57</v>
      </c>
      <c r="G96" s="203" t="s">
        <v>137</v>
      </c>
      <c r="H96" s="203" t="s">
        <v>138</v>
      </c>
      <c r="I96" s="204" t="s">
        <v>139</v>
      </c>
      <c r="J96" s="203" t="s">
        <v>128</v>
      </c>
      <c r="K96" s="205" t="s">
        <v>140</v>
      </c>
      <c r="L96" s="206"/>
      <c r="M96" s="94" t="s">
        <v>19</v>
      </c>
      <c r="N96" s="95" t="s">
        <v>45</v>
      </c>
      <c r="O96" s="95" t="s">
        <v>141</v>
      </c>
      <c r="P96" s="95" t="s">
        <v>142</v>
      </c>
      <c r="Q96" s="95" t="s">
        <v>143</v>
      </c>
      <c r="R96" s="95" t="s">
        <v>144</v>
      </c>
      <c r="S96" s="95" t="s">
        <v>145</v>
      </c>
      <c r="T96" s="96" t="s">
        <v>146</v>
      </c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</row>
    <row r="97" s="2" customFormat="1" ht="22.8" customHeight="1">
      <c r="A97" s="40"/>
      <c r="B97" s="41"/>
      <c r="C97" s="101" t="s">
        <v>147</v>
      </c>
      <c r="D97" s="42"/>
      <c r="E97" s="42"/>
      <c r="F97" s="42"/>
      <c r="G97" s="42"/>
      <c r="H97" s="42"/>
      <c r="I97" s="148"/>
      <c r="J97" s="207">
        <f>BK97</f>
        <v>0</v>
      </c>
      <c r="K97" s="42"/>
      <c r="L97" s="46"/>
      <c r="M97" s="97"/>
      <c r="N97" s="208"/>
      <c r="O97" s="98"/>
      <c r="P97" s="209">
        <f>P98+P134+P181</f>
        <v>0</v>
      </c>
      <c r="Q97" s="98"/>
      <c r="R97" s="209">
        <f>R98+R134+R181</f>
        <v>7.205621980000001</v>
      </c>
      <c r="S97" s="98"/>
      <c r="T97" s="210">
        <f>T98+T134+T181</f>
        <v>0.017094640000000001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129</v>
      </c>
      <c r="BK97" s="211">
        <f>BK98+BK134+BK181</f>
        <v>0</v>
      </c>
    </row>
    <row r="98" s="12" customFormat="1" ht="25.92" customHeight="1">
      <c r="A98" s="12"/>
      <c r="B98" s="212"/>
      <c r="C98" s="213"/>
      <c r="D98" s="214" t="s">
        <v>74</v>
      </c>
      <c r="E98" s="215" t="s">
        <v>189</v>
      </c>
      <c r="F98" s="215" t="s">
        <v>190</v>
      </c>
      <c r="G98" s="213"/>
      <c r="H98" s="213"/>
      <c r="I98" s="216"/>
      <c r="J98" s="217">
        <f>BK98</f>
        <v>0</v>
      </c>
      <c r="K98" s="213"/>
      <c r="L98" s="218"/>
      <c r="M98" s="219"/>
      <c r="N98" s="220"/>
      <c r="O98" s="220"/>
      <c r="P98" s="221">
        <f>P99+P102+P105+P116+P126+P128+P132</f>
        <v>0</v>
      </c>
      <c r="Q98" s="220"/>
      <c r="R98" s="221">
        <f>R99+R102+R105+R116+R126+R128+R132</f>
        <v>7.0443896000000006</v>
      </c>
      <c r="S98" s="220"/>
      <c r="T98" s="222">
        <f>T99+T102+T105+T116+T126+T128+T132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83</v>
      </c>
      <c r="AT98" s="224" t="s">
        <v>74</v>
      </c>
      <c r="AU98" s="224" t="s">
        <v>75</v>
      </c>
      <c r="AY98" s="223" t="s">
        <v>150</v>
      </c>
      <c r="BK98" s="225">
        <f>BK99+BK102+BK105+BK116+BK126+BK128+BK132</f>
        <v>0</v>
      </c>
    </row>
    <row r="99" s="12" customFormat="1" ht="22.8" customHeight="1">
      <c r="A99" s="12"/>
      <c r="B99" s="212"/>
      <c r="C99" s="213"/>
      <c r="D99" s="214" t="s">
        <v>74</v>
      </c>
      <c r="E99" s="226" t="s">
        <v>95</v>
      </c>
      <c r="F99" s="226" t="s">
        <v>624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SUM(P100:P101)</f>
        <v>0</v>
      </c>
      <c r="Q99" s="220"/>
      <c r="R99" s="221">
        <f>SUM(R100:R101)</f>
        <v>1.017156</v>
      </c>
      <c r="S99" s="220"/>
      <c r="T99" s="22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83</v>
      </c>
      <c r="AT99" s="224" t="s">
        <v>74</v>
      </c>
      <c r="AU99" s="224" t="s">
        <v>83</v>
      </c>
      <c r="AY99" s="223" t="s">
        <v>150</v>
      </c>
      <c r="BK99" s="225">
        <f>SUM(BK100:BK101)</f>
        <v>0</v>
      </c>
    </row>
    <row r="100" s="2" customFormat="1" ht="21.75" customHeight="1">
      <c r="A100" s="40"/>
      <c r="B100" s="41"/>
      <c r="C100" s="228" t="s">
        <v>83</v>
      </c>
      <c r="D100" s="228" t="s">
        <v>153</v>
      </c>
      <c r="E100" s="229" t="s">
        <v>625</v>
      </c>
      <c r="F100" s="230" t="s">
        <v>626</v>
      </c>
      <c r="G100" s="231" t="s">
        <v>282</v>
      </c>
      <c r="H100" s="232">
        <v>0.40000000000000002</v>
      </c>
      <c r="I100" s="233"/>
      <c r="J100" s="234">
        <f>ROUND(I100*H100,2)</f>
        <v>0</v>
      </c>
      <c r="K100" s="230" t="s">
        <v>156</v>
      </c>
      <c r="L100" s="46"/>
      <c r="M100" s="235" t="s">
        <v>19</v>
      </c>
      <c r="N100" s="236" t="s">
        <v>47</v>
      </c>
      <c r="O100" s="86"/>
      <c r="P100" s="237">
        <f>O100*H100</f>
        <v>0</v>
      </c>
      <c r="Q100" s="237">
        <v>2.5428899999999999</v>
      </c>
      <c r="R100" s="237">
        <f>Q100*H100</f>
        <v>1.017156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170</v>
      </c>
      <c r="AT100" s="239" t="s">
        <v>153</v>
      </c>
      <c r="AU100" s="239" t="s">
        <v>95</v>
      </c>
      <c r="AY100" s="19" t="s">
        <v>150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95</v>
      </c>
      <c r="BK100" s="240">
        <f>ROUND(I100*H100,2)</f>
        <v>0</v>
      </c>
      <c r="BL100" s="19" t="s">
        <v>170</v>
      </c>
      <c r="BM100" s="239" t="s">
        <v>627</v>
      </c>
    </row>
    <row r="101" s="13" customFormat="1">
      <c r="A101" s="13"/>
      <c r="B101" s="246"/>
      <c r="C101" s="247"/>
      <c r="D101" s="248" t="s">
        <v>196</v>
      </c>
      <c r="E101" s="249" t="s">
        <v>19</v>
      </c>
      <c r="F101" s="250" t="s">
        <v>628</v>
      </c>
      <c r="G101" s="247"/>
      <c r="H101" s="251">
        <v>0.40000000000000002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7" t="s">
        <v>196</v>
      </c>
      <c r="AU101" s="257" t="s">
        <v>95</v>
      </c>
      <c r="AV101" s="13" t="s">
        <v>95</v>
      </c>
      <c r="AW101" s="13" t="s">
        <v>35</v>
      </c>
      <c r="AX101" s="13" t="s">
        <v>75</v>
      </c>
      <c r="AY101" s="257" t="s">
        <v>150</v>
      </c>
    </row>
    <row r="102" s="12" customFormat="1" ht="22.8" customHeight="1">
      <c r="A102" s="12"/>
      <c r="B102" s="212"/>
      <c r="C102" s="213"/>
      <c r="D102" s="214" t="s">
        <v>74</v>
      </c>
      <c r="E102" s="226" t="s">
        <v>165</v>
      </c>
      <c r="F102" s="226" t="s">
        <v>191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SUM(P103:P104)</f>
        <v>0</v>
      </c>
      <c r="Q102" s="220"/>
      <c r="R102" s="221">
        <f>SUM(R103:R104)</f>
        <v>1.02033</v>
      </c>
      <c r="S102" s="220"/>
      <c r="T102" s="222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83</v>
      </c>
      <c r="AT102" s="224" t="s">
        <v>74</v>
      </c>
      <c r="AU102" s="224" t="s">
        <v>83</v>
      </c>
      <c r="AY102" s="223" t="s">
        <v>150</v>
      </c>
      <c r="BK102" s="225">
        <f>SUM(BK103:BK104)</f>
        <v>0</v>
      </c>
    </row>
    <row r="103" s="2" customFormat="1" ht="33" customHeight="1">
      <c r="A103" s="40"/>
      <c r="B103" s="41"/>
      <c r="C103" s="228" t="s">
        <v>95</v>
      </c>
      <c r="D103" s="228" t="s">
        <v>153</v>
      </c>
      <c r="E103" s="229" t="s">
        <v>629</v>
      </c>
      <c r="F103" s="230" t="s">
        <v>630</v>
      </c>
      <c r="G103" s="231" t="s">
        <v>531</v>
      </c>
      <c r="H103" s="232">
        <v>1</v>
      </c>
      <c r="I103" s="233"/>
      <c r="J103" s="234">
        <f>ROUND(I103*H103,2)</f>
        <v>0</v>
      </c>
      <c r="K103" s="230" t="s">
        <v>156</v>
      </c>
      <c r="L103" s="46"/>
      <c r="M103" s="235" t="s">
        <v>19</v>
      </c>
      <c r="N103" s="236" t="s">
        <v>47</v>
      </c>
      <c r="O103" s="86"/>
      <c r="P103" s="237">
        <f>O103*H103</f>
        <v>0</v>
      </c>
      <c r="Q103" s="237">
        <v>1.02033</v>
      </c>
      <c r="R103" s="237">
        <f>Q103*H103</f>
        <v>1.02033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170</v>
      </c>
      <c r="AT103" s="239" t="s">
        <v>153</v>
      </c>
      <c r="AU103" s="239" t="s">
        <v>95</v>
      </c>
      <c r="AY103" s="19" t="s">
        <v>150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95</v>
      </c>
      <c r="BK103" s="240">
        <f>ROUND(I103*H103,2)</f>
        <v>0</v>
      </c>
      <c r="BL103" s="19" t="s">
        <v>170</v>
      </c>
      <c r="BM103" s="239" t="s">
        <v>631</v>
      </c>
    </row>
    <row r="104" s="13" customFormat="1">
      <c r="A104" s="13"/>
      <c r="B104" s="246"/>
      <c r="C104" s="247"/>
      <c r="D104" s="248" t="s">
        <v>196</v>
      </c>
      <c r="E104" s="249" t="s">
        <v>19</v>
      </c>
      <c r="F104" s="250" t="s">
        <v>632</v>
      </c>
      <c r="G104" s="247"/>
      <c r="H104" s="251">
        <v>1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7" t="s">
        <v>196</v>
      </c>
      <c r="AU104" s="257" t="s">
        <v>95</v>
      </c>
      <c r="AV104" s="13" t="s">
        <v>95</v>
      </c>
      <c r="AW104" s="13" t="s">
        <v>35</v>
      </c>
      <c r="AX104" s="13" t="s">
        <v>83</v>
      </c>
      <c r="AY104" s="257" t="s">
        <v>150</v>
      </c>
    </row>
    <row r="105" s="12" customFormat="1" ht="22.8" customHeight="1">
      <c r="A105" s="12"/>
      <c r="B105" s="212"/>
      <c r="C105" s="213"/>
      <c r="D105" s="214" t="s">
        <v>74</v>
      </c>
      <c r="E105" s="226" t="s">
        <v>557</v>
      </c>
      <c r="F105" s="226" t="s">
        <v>633</v>
      </c>
      <c r="G105" s="213"/>
      <c r="H105" s="213"/>
      <c r="I105" s="216"/>
      <c r="J105" s="227">
        <f>BK105</f>
        <v>0</v>
      </c>
      <c r="K105" s="213"/>
      <c r="L105" s="218"/>
      <c r="M105" s="219"/>
      <c r="N105" s="220"/>
      <c r="O105" s="220"/>
      <c r="P105" s="221">
        <f>SUM(P106:P115)</f>
        <v>0</v>
      </c>
      <c r="Q105" s="220"/>
      <c r="R105" s="221">
        <f>SUM(R106:R115)</f>
        <v>1.8255663799999999</v>
      </c>
      <c r="S105" s="220"/>
      <c r="T105" s="222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3" t="s">
        <v>83</v>
      </c>
      <c r="AT105" s="224" t="s">
        <v>74</v>
      </c>
      <c r="AU105" s="224" t="s">
        <v>83</v>
      </c>
      <c r="AY105" s="223" t="s">
        <v>150</v>
      </c>
      <c r="BK105" s="225">
        <f>SUM(BK106:BK115)</f>
        <v>0</v>
      </c>
    </row>
    <row r="106" s="2" customFormat="1" ht="21.75" customHeight="1">
      <c r="A106" s="40"/>
      <c r="B106" s="41"/>
      <c r="C106" s="228" t="s">
        <v>165</v>
      </c>
      <c r="D106" s="228" t="s">
        <v>153</v>
      </c>
      <c r="E106" s="229" t="s">
        <v>634</v>
      </c>
      <c r="F106" s="230" t="s">
        <v>635</v>
      </c>
      <c r="G106" s="231" t="s">
        <v>255</v>
      </c>
      <c r="H106" s="232">
        <v>25.053999999999998</v>
      </c>
      <c r="I106" s="233"/>
      <c r="J106" s="234">
        <f>ROUND(I106*H106,2)</f>
        <v>0</v>
      </c>
      <c r="K106" s="230" t="s">
        <v>156</v>
      </c>
      <c r="L106" s="46"/>
      <c r="M106" s="235" t="s">
        <v>19</v>
      </c>
      <c r="N106" s="236" t="s">
        <v>47</v>
      </c>
      <c r="O106" s="86"/>
      <c r="P106" s="237">
        <f>O106*H106</f>
        <v>0</v>
      </c>
      <c r="Q106" s="237">
        <v>0.0049399999999999999</v>
      </c>
      <c r="R106" s="237">
        <f>Q106*H106</f>
        <v>0.12376675999999999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170</v>
      </c>
      <c r="AT106" s="239" t="s">
        <v>153</v>
      </c>
      <c r="AU106" s="239" t="s">
        <v>95</v>
      </c>
      <c r="AY106" s="19" t="s">
        <v>150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95</v>
      </c>
      <c r="BK106" s="240">
        <f>ROUND(I106*H106,2)</f>
        <v>0</v>
      </c>
      <c r="BL106" s="19" t="s">
        <v>170</v>
      </c>
      <c r="BM106" s="239" t="s">
        <v>636</v>
      </c>
    </row>
    <row r="107" s="2" customFormat="1" ht="21.75" customHeight="1">
      <c r="A107" s="40"/>
      <c r="B107" s="41"/>
      <c r="C107" s="228" t="s">
        <v>170</v>
      </c>
      <c r="D107" s="228" t="s">
        <v>153</v>
      </c>
      <c r="E107" s="229" t="s">
        <v>637</v>
      </c>
      <c r="F107" s="230" t="s">
        <v>638</v>
      </c>
      <c r="G107" s="231" t="s">
        <v>255</v>
      </c>
      <c r="H107" s="232">
        <v>25.053999999999998</v>
      </c>
      <c r="I107" s="233"/>
      <c r="J107" s="234">
        <f>ROUND(I107*H107,2)</f>
        <v>0</v>
      </c>
      <c r="K107" s="230" t="s">
        <v>156</v>
      </c>
      <c r="L107" s="46"/>
      <c r="M107" s="235" t="s">
        <v>19</v>
      </c>
      <c r="N107" s="236" t="s">
        <v>47</v>
      </c>
      <c r="O107" s="86"/>
      <c r="P107" s="237">
        <f>O107*H107</f>
        <v>0</v>
      </c>
      <c r="Q107" s="237">
        <v>0.018380000000000001</v>
      </c>
      <c r="R107" s="237">
        <f>Q107*H107</f>
        <v>0.46049251999999996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170</v>
      </c>
      <c r="AT107" s="239" t="s">
        <v>153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170</v>
      </c>
      <c r="BM107" s="239" t="s">
        <v>639</v>
      </c>
    </row>
    <row r="108" s="13" customFormat="1">
      <c r="A108" s="13"/>
      <c r="B108" s="246"/>
      <c r="C108" s="247"/>
      <c r="D108" s="248" t="s">
        <v>196</v>
      </c>
      <c r="E108" s="249" t="s">
        <v>19</v>
      </c>
      <c r="F108" s="250" t="s">
        <v>640</v>
      </c>
      <c r="G108" s="247"/>
      <c r="H108" s="251">
        <v>10.689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7" t="s">
        <v>196</v>
      </c>
      <c r="AU108" s="257" t="s">
        <v>95</v>
      </c>
      <c r="AV108" s="13" t="s">
        <v>95</v>
      </c>
      <c r="AW108" s="13" t="s">
        <v>35</v>
      </c>
      <c r="AX108" s="13" t="s">
        <v>75</v>
      </c>
      <c r="AY108" s="257" t="s">
        <v>150</v>
      </c>
    </row>
    <row r="109" s="13" customFormat="1">
      <c r="A109" s="13"/>
      <c r="B109" s="246"/>
      <c r="C109" s="247"/>
      <c r="D109" s="248" t="s">
        <v>196</v>
      </c>
      <c r="E109" s="249" t="s">
        <v>19</v>
      </c>
      <c r="F109" s="250" t="s">
        <v>641</v>
      </c>
      <c r="G109" s="247"/>
      <c r="H109" s="251">
        <v>10.616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7" t="s">
        <v>196</v>
      </c>
      <c r="AU109" s="257" t="s">
        <v>95</v>
      </c>
      <c r="AV109" s="13" t="s">
        <v>95</v>
      </c>
      <c r="AW109" s="13" t="s">
        <v>35</v>
      </c>
      <c r="AX109" s="13" t="s">
        <v>75</v>
      </c>
      <c r="AY109" s="257" t="s">
        <v>150</v>
      </c>
    </row>
    <row r="110" s="13" customFormat="1">
      <c r="A110" s="13"/>
      <c r="B110" s="246"/>
      <c r="C110" s="247"/>
      <c r="D110" s="248" t="s">
        <v>196</v>
      </c>
      <c r="E110" s="249" t="s">
        <v>19</v>
      </c>
      <c r="F110" s="250" t="s">
        <v>642</v>
      </c>
      <c r="G110" s="247"/>
      <c r="H110" s="251">
        <v>3.7490000000000001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7" t="s">
        <v>196</v>
      </c>
      <c r="AU110" s="257" t="s">
        <v>95</v>
      </c>
      <c r="AV110" s="13" t="s">
        <v>95</v>
      </c>
      <c r="AW110" s="13" t="s">
        <v>35</v>
      </c>
      <c r="AX110" s="13" t="s">
        <v>75</v>
      </c>
      <c r="AY110" s="257" t="s">
        <v>150</v>
      </c>
    </row>
    <row r="111" s="2" customFormat="1" ht="21.75" customHeight="1">
      <c r="A111" s="40"/>
      <c r="B111" s="41"/>
      <c r="C111" s="228" t="s">
        <v>149</v>
      </c>
      <c r="D111" s="228" t="s">
        <v>153</v>
      </c>
      <c r="E111" s="229" t="s">
        <v>643</v>
      </c>
      <c r="F111" s="230" t="s">
        <v>644</v>
      </c>
      <c r="G111" s="231" t="s">
        <v>255</v>
      </c>
      <c r="H111" s="232">
        <v>25.053999999999998</v>
      </c>
      <c r="I111" s="233"/>
      <c r="J111" s="234">
        <f>ROUND(I111*H111,2)</f>
        <v>0</v>
      </c>
      <c r="K111" s="230" t="s">
        <v>156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0.0079000000000000008</v>
      </c>
      <c r="R111" s="237">
        <f>Q111*H111</f>
        <v>0.19792660000000001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645</v>
      </c>
    </row>
    <row r="112" s="2" customFormat="1" ht="21.75" customHeight="1">
      <c r="A112" s="40"/>
      <c r="B112" s="41"/>
      <c r="C112" s="228" t="s">
        <v>217</v>
      </c>
      <c r="D112" s="228" t="s">
        <v>153</v>
      </c>
      <c r="E112" s="229" t="s">
        <v>646</v>
      </c>
      <c r="F112" s="230" t="s">
        <v>647</v>
      </c>
      <c r="G112" s="231" t="s">
        <v>255</v>
      </c>
      <c r="H112" s="232">
        <v>20.661000000000001</v>
      </c>
      <c r="I112" s="233"/>
      <c r="J112" s="234">
        <f>ROUND(I112*H112,2)</f>
        <v>0</v>
      </c>
      <c r="K112" s="230" t="s">
        <v>156</v>
      </c>
      <c r="L112" s="46"/>
      <c r="M112" s="235" t="s">
        <v>19</v>
      </c>
      <c r="N112" s="236" t="s">
        <v>47</v>
      </c>
      <c r="O112" s="86"/>
      <c r="P112" s="237">
        <f>O112*H112</f>
        <v>0</v>
      </c>
      <c r="Q112" s="237">
        <v>0.034500000000000003</v>
      </c>
      <c r="R112" s="237">
        <f>Q112*H112</f>
        <v>0.71280450000000006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170</v>
      </c>
      <c r="AT112" s="239" t="s">
        <v>153</v>
      </c>
      <c r="AU112" s="239" t="s">
        <v>95</v>
      </c>
      <c r="AY112" s="19" t="s">
        <v>150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95</v>
      </c>
      <c r="BK112" s="240">
        <f>ROUND(I112*H112,2)</f>
        <v>0</v>
      </c>
      <c r="BL112" s="19" t="s">
        <v>170</v>
      </c>
      <c r="BM112" s="239" t="s">
        <v>648</v>
      </c>
    </row>
    <row r="113" s="13" customFormat="1">
      <c r="A113" s="13"/>
      <c r="B113" s="246"/>
      <c r="C113" s="247"/>
      <c r="D113" s="248" t="s">
        <v>196</v>
      </c>
      <c r="E113" s="249" t="s">
        <v>19</v>
      </c>
      <c r="F113" s="250" t="s">
        <v>649</v>
      </c>
      <c r="G113" s="247"/>
      <c r="H113" s="251">
        <v>13.266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7" t="s">
        <v>196</v>
      </c>
      <c r="AU113" s="257" t="s">
        <v>95</v>
      </c>
      <c r="AV113" s="13" t="s">
        <v>95</v>
      </c>
      <c r="AW113" s="13" t="s">
        <v>35</v>
      </c>
      <c r="AX113" s="13" t="s">
        <v>75</v>
      </c>
      <c r="AY113" s="257" t="s">
        <v>150</v>
      </c>
    </row>
    <row r="114" s="13" customFormat="1">
      <c r="A114" s="13"/>
      <c r="B114" s="246"/>
      <c r="C114" s="247"/>
      <c r="D114" s="248" t="s">
        <v>196</v>
      </c>
      <c r="E114" s="249" t="s">
        <v>19</v>
      </c>
      <c r="F114" s="250" t="s">
        <v>650</v>
      </c>
      <c r="G114" s="247"/>
      <c r="H114" s="251">
        <v>7.3949999999999996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7" t="s">
        <v>196</v>
      </c>
      <c r="AU114" s="257" t="s">
        <v>95</v>
      </c>
      <c r="AV114" s="13" t="s">
        <v>95</v>
      </c>
      <c r="AW114" s="13" t="s">
        <v>35</v>
      </c>
      <c r="AX114" s="13" t="s">
        <v>75</v>
      </c>
      <c r="AY114" s="257" t="s">
        <v>150</v>
      </c>
    </row>
    <row r="115" s="2" customFormat="1" ht="16.5" customHeight="1">
      <c r="A115" s="40"/>
      <c r="B115" s="41"/>
      <c r="C115" s="228" t="s">
        <v>221</v>
      </c>
      <c r="D115" s="228" t="s">
        <v>153</v>
      </c>
      <c r="E115" s="229" t="s">
        <v>651</v>
      </c>
      <c r="F115" s="230" t="s">
        <v>652</v>
      </c>
      <c r="G115" s="231" t="s">
        <v>255</v>
      </c>
      <c r="H115" s="232">
        <v>20.661000000000001</v>
      </c>
      <c r="I115" s="233"/>
      <c r="J115" s="234">
        <f>ROUND(I115*H115,2)</f>
        <v>0</v>
      </c>
      <c r="K115" s="230" t="s">
        <v>156</v>
      </c>
      <c r="L115" s="46"/>
      <c r="M115" s="235" t="s">
        <v>19</v>
      </c>
      <c r="N115" s="236" t="s">
        <v>47</v>
      </c>
      <c r="O115" s="86"/>
      <c r="P115" s="237">
        <f>O115*H115</f>
        <v>0</v>
      </c>
      <c r="Q115" s="237">
        <v>0.016</v>
      </c>
      <c r="R115" s="237">
        <f>Q115*H115</f>
        <v>0.33057600000000004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170</v>
      </c>
      <c r="AT115" s="239" t="s">
        <v>153</v>
      </c>
      <c r="AU115" s="239" t="s">
        <v>95</v>
      </c>
      <c r="AY115" s="19" t="s">
        <v>150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95</v>
      </c>
      <c r="BK115" s="240">
        <f>ROUND(I115*H115,2)</f>
        <v>0</v>
      </c>
      <c r="BL115" s="19" t="s">
        <v>170</v>
      </c>
      <c r="BM115" s="239" t="s">
        <v>653</v>
      </c>
    </row>
    <row r="116" s="12" customFormat="1" ht="22.8" customHeight="1">
      <c r="A116" s="12"/>
      <c r="B116" s="212"/>
      <c r="C116" s="213"/>
      <c r="D116" s="214" t="s">
        <v>74</v>
      </c>
      <c r="E116" s="226" t="s">
        <v>568</v>
      </c>
      <c r="F116" s="226" t="s">
        <v>654</v>
      </c>
      <c r="G116" s="213"/>
      <c r="H116" s="213"/>
      <c r="I116" s="216"/>
      <c r="J116" s="227">
        <f>BK116</f>
        <v>0</v>
      </c>
      <c r="K116" s="213"/>
      <c r="L116" s="218"/>
      <c r="M116" s="219"/>
      <c r="N116" s="220"/>
      <c r="O116" s="220"/>
      <c r="P116" s="221">
        <f>SUM(P117:P125)</f>
        <v>0</v>
      </c>
      <c r="Q116" s="220"/>
      <c r="R116" s="221">
        <f>SUM(R117:R125)</f>
        <v>3.1763812200000006</v>
      </c>
      <c r="S116" s="220"/>
      <c r="T116" s="222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3" t="s">
        <v>83</v>
      </c>
      <c r="AT116" s="224" t="s">
        <v>74</v>
      </c>
      <c r="AU116" s="224" t="s">
        <v>83</v>
      </c>
      <c r="AY116" s="223" t="s">
        <v>150</v>
      </c>
      <c r="BK116" s="225">
        <f>SUM(BK117:BK125)</f>
        <v>0</v>
      </c>
    </row>
    <row r="117" s="2" customFormat="1" ht="16.5" customHeight="1">
      <c r="A117" s="40"/>
      <c r="B117" s="41"/>
      <c r="C117" s="228" t="s">
        <v>225</v>
      </c>
      <c r="D117" s="228" t="s">
        <v>153</v>
      </c>
      <c r="E117" s="229" t="s">
        <v>655</v>
      </c>
      <c r="F117" s="230" t="s">
        <v>656</v>
      </c>
      <c r="G117" s="231" t="s">
        <v>282</v>
      </c>
      <c r="H117" s="232">
        <v>0.66300000000000003</v>
      </c>
      <c r="I117" s="233"/>
      <c r="J117" s="234">
        <f>ROUND(I117*H117,2)</f>
        <v>0</v>
      </c>
      <c r="K117" s="230" t="s">
        <v>156</v>
      </c>
      <c r="L117" s="46"/>
      <c r="M117" s="235" t="s">
        <v>19</v>
      </c>
      <c r="N117" s="236" t="s">
        <v>47</v>
      </c>
      <c r="O117" s="86"/>
      <c r="P117" s="237">
        <f>O117*H117</f>
        <v>0</v>
      </c>
      <c r="Q117" s="237">
        <v>2.45329</v>
      </c>
      <c r="R117" s="237">
        <f>Q117*H117</f>
        <v>1.6265312700000001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170</v>
      </c>
      <c r="AT117" s="239" t="s">
        <v>153</v>
      </c>
      <c r="AU117" s="239" t="s">
        <v>95</v>
      </c>
      <c r="AY117" s="19" t="s">
        <v>150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95</v>
      </c>
      <c r="BK117" s="240">
        <f>ROUND(I117*H117,2)</f>
        <v>0</v>
      </c>
      <c r="BL117" s="19" t="s">
        <v>170</v>
      </c>
      <c r="BM117" s="239" t="s">
        <v>657</v>
      </c>
    </row>
    <row r="118" s="13" customFormat="1">
      <c r="A118" s="13"/>
      <c r="B118" s="246"/>
      <c r="C118" s="247"/>
      <c r="D118" s="248" t="s">
        <v>196</v>
      </c>
      <c r="E118" s="249" t="s">
        <v>19</v>
      </c>
      <c r="F118" s="250" t="s">
        <v>658</v>
      </c>
      <c r="G118" s="247"/>
      <c r="H118" s="251">
        <v>0.66300000000000003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7" t="s">
        <v>196</v>
      </c>
      <c r="AU118" s="257" t="s">
        <v>95</v>
      </c>
      <c r="AV118" s="13" t="s">
        <v>95</v>
      </c>
      <c r="AW118" s="13" t="s">
        <v>35</v>
      </c>
      <c r="AX118" s="13" t="s">
        <v>83</v>
      </c>
      <c r="AY118" s="257" t="s">
        <v>150</v>
      </c>
    </row>
    <row r="119" s="2" customFormat="1" ht="21.75" customHeight="1">
      <c r="A119" s="40"/>
      <c r="B119" s="41"/>
      <c r="C119" s="228" t="s">
        <v>198</v>
      </c>
      <c r="D119" s="228" t="s">
        <v>153</v>
      </c>
      <c r="E119" s="229" t="s">
        <v>659</v>
      </c>
      <c r="F119" s="230" t="s">
        <v>660</v>
      </c>
      <c r="G119" s="231" t="s">
        <v>282</v>
      </c>
      <c r="H119" s="232">
        <v>0.66300000000000003</v>
      </c>
      <c r="I119" s="233"/>
      <c r="J119" s="234">
        <f>ROUND(I119*H119,2)</f>
        <v>0</v>
      </c>
      <c r="K119" s="230" t="s">
        <v>156</v>
      </c>
      <c r="L119" s="46"/>
      <c r="M119" s="235" t="s">
        <v>19</v>
      </c>
      <c r="N119" s="236" t="s">
        <v>47</v>
      </c>
      <c r="O119" s="86"/>
      <c r="P119" s="237">
        <f>O119*H119</f>
        <v>0</v>
      </c>
      <c r="Q119" s="237">
        <v>0.040000000000000001</v>
      </c>
      <c r="R119" s="237">
        <f>Q119*H119</f>
        <v>0.026520000000000002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170</v>
      </c>
      <c r="AT119" s="239" t="s">
        <v>153</v>
      </c>
      <c r="AU119" s="239" t="s">
        <v>95</v>
      </c>
      <c r="AY119" s="19" t="s">
        <v>150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95</v>
      </c>
      <c r="BK119" s="240">
        <f>ROUND(I119*H119,2)</f>
        <v>0</v>
      </c>
      <c r="BL119" s="19" t="s">
        <v>170</v>
      </c>
      <c r="BM119" s="239" t="s">
        <v>661</v>
      </c>
    </row>
    <row r="120" s="2" customFormat="1" ht="21.75" customHeight="1">
      <c r="A120" s="40"/>
      <c r="B120" s="41"/>
      <c r="C120" s="228" t="s">
        <v>232</v>
      </c>
      <c r="D120" s="228" t="s">
        <v>153</v>
      </c>
      <c r="E120" s="229" t="s">
        <v>662</v>
      </c>
      <c r="F120" s="230" t="s">
        <v>663</v>
      </c>
      <c r="G120" s="231" t="s">
        <v>282</v>
      </c>
      <c r="H120" s="232">
        <v>0.66300000000000003</v>
      </c>
      <c r="I120" s="233"/>
      <c r="J120" s="234">
        <f>ROUND(I120*H120,2)</f>
        <v>0</v>
      </c>
      <c r="K120" s="230" t="s">
        <v>156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170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170</v>
      </c>
      <c r="BM120" s="239" t="s">
        <v>664</v>
      </c>
    </row>
    <row r="121" s="2" customFormat="1" ht="16.5" customHeight="1">
      <c r="A121" s="40"/>
      <c r="B121" s="41"/>
      <c r="C121" s="228" t="s">
        <v>236</v>
      </c>
      <c r="D121" s="228" t="s">
        <v>153</v>
      </c>
      <c r="E121" s="229" t="s">
        <v>665</v>
      </c>
      <c r="F121" s="230" t="s">
        <v>666</v>
      </c>
      <c r="G121" s="231" t="s">
        <v>194</v>
      </c>
      <c r="H121" s="232">
        <v>0.035000000000000003</v>
      </c>
      <c r="I121" s="233"/>
      <c r="J121" s="234">
        <f>ROUND(I121*H121,2)</f>
        <v>0</v>
      </c>
      <c r="K121" s="230" t="s">
        <v>156</v>
      </c>
      <c r="L121" s="46"/>
      <c r="M121" s="235" t="s">
        <v>19</v>
      </c>
      <c r="N121" s="236" t="s">
        <v>47</v>
      </c>
      <c r="O121" s="86"/>
      <c r="P121" s="237">
        <f>O121*H121</f>
        <v>0</v>
      </c>
      <c r="Q121" s="237">
        <v>1.06277</v>
      </c>
      <c r="R121" s="237">
        <f>Q121*H121</f>
        <v>0.037196950000000006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170</v>
      </c>
      <c r="AT121" s="239" t="s">
        <v>153</v>
      </c>
      <c r="AU121" s="239" t="s">
        <v>95</v>
      </c>
      <c r="AY121" s="19" t="s">
        <v>150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95</v>
      </c>
      <c r="BK121" s="240">
        <f>ROUND(I121*H121,2)</f>
        <v>0</v>
      </c>
      <c r="BL121" s="19" t="s">
        <v>170</v>
      </c>
      <c r="BM121" s="239" t="s">
        <v>667</v>
      </c>
    </row>
    <row r="122" s="13" customFormat="1">
      <c r="A122" s="13"/>
      <c r="B122" s="246"/>
      <c r="C122" s="247"/>
      <c r="D122" s="248" t="s">
        <v>196</v>
      </c>
      <c r="E122" s="249" t="s">
        <v>19</v>
      </c>
      <c r="F122" s="250" t="s">
        <v>668</v>
      </c>
      <c r="G122" s="247"/>
      <c r="H122" s="251">
        <v>0.029000000000000001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7" t="s">
        <v>196</v>
      </c>
      <c r="AU122" s="257" t="s">
        <v>95</v>
      </c>
      <c r="AV122" s="13" t="s">
        <v>95</v>
      </c>
      <c r="AW122" s="13" t="s">
        <v>35</v>
      </c>
      <c r="AX122" s="13" t="s">
        <v>83</v>
      </c>
      <c r="AY122" s="257" t="s">
        <v>150</v>
      </c>
    </row>
    <row r="123" s="13" customFormat="1">
      <c r="A123" s="13"/>
      <c r="B123" s="246"/>
      <c r="C123" s="247"/>
      <c r="D123" s="248" t="s">
        <v>196</v>
      </c>
      <c r="E123" s="247"/>
      <c r="F123" s="250" t="s">
        <v>669</v>
      </c>
      <c r="G123" s="247"/>
      <c r="H123" s="251">
        <v>0.035000000000000003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196</v>
      </c>
      <c r="AU123" s="257" t="s">
        <v>95</v>
      </c>
      <c r="AV123" s="13" t="s">
        <v>95</v>
      </c>
      <c r="AW123" s="13" t="s">
        <v>4</v>
      </c>
      <c r="AX123" s="13" t="s">
        <v>83</v>
      </c>
      <c r="AY123" s="257" t="s">
        <v>150</v>
      </c>
    </row>
    <row r="124" s="2" customFormat="1" ht="21.75" customHeight="1">
      <c r="A124" s="40"/>
      <c r="B124" s="41"/>
      <c r="C124" s="228" t="s">
        <v>240</v>
      </c>
      <c r="D124" s="228" t="s">
        <v>153</v>
      </c>
      <c r="E124" s="229" t="s">
        <v>670</v>
      </c>
      <c r="F124" s="230" t="s">
        <v>671</v>
      </c>
      <c r="G124" s="231" t="s">
        <v>282</v>
      </c>
      <c r="H124" s="232">
        <v>0.80900000000000005</v>
      </c>
      <c r="I124" s="233"/>
      <c r="J124" s="234">
        <f>ROUND(I124*H124,2)</f>
        <v>0</v>
      </c>
      <c r="K124" s="230" t="s">
        <v>156</v>
      </c>
      <c r="L124" s="46"/>
      <c r="M124" s="235" t="s">
        <v>19</v>
      </c>
      <c r="N124" s="236" t="s">
        <v>47</v>
      </c>
      <c r="O124" s="86"/>
      <c r="P124" s="237">
        <f>O124*H124</f>
        <v>0</v>
      </c>
      <c r="Q124" s="237">
        <v>1.837</v>
      </c>
      <c r="R124" s="237">
        <f>Q124*H124</f>
        <v>1.4861330000000002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170</v>
      </c>
      <c r="AT124" s="239" t="s">
        <v>153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170</v>
      </c>
      <c r="BM124" s="239" t="s">
        <v>672</v>
      </c>
    </row>
    <row r="125" s="13" customFormat="1">
      <c r="A125" s="13"/>
      <c r="B125" s="246"/>
      <c r="C125" s="247"/>
      <c r="D125" s="248" t="s">
        <v>196</v>
      </c>
      <c r="E125" s="249" t="s">
        <v>19</v>
      </c>
      <c r="F125" s="250" t="s">
        <v>673</v>
      </c>
      <c r="G125" s="247"/>
      <c r="H125" s="251">
        <v>0.80900000000000005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7" t="s">
        <v>196</v>
      </c>
      <c r="AU125" s="257" t="s">
        <v>95</v>
      </c>
      <c r="AV125" s="13" t="s">
        <v>95</v>
      </c>
      <c r="AW125" s="13" t="s">
        <v>35</v>
      </c>
      <c r="AX125" s="13" t="s">
        <v>83</v>
      </c>
      <c r="AY125" s="257" t="s">
        <v>150</v>
      </c>
    </row>
    <row r="126" s="12" customFormat="1" ht="22.8" customHeight="1">
      <c r="A126" s="12"/>
      <c r="B126" s="212"/>
      <c r="C126" s="213"/>
      <c r="D126" s="214" t="s">
        <v>74</v>
      </c>
      <c r="E126" s="226" t="s">
        <v>674</v>
      </c>
      <c r="F126" s="226" t="s">
        <v>675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0.003094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74</v>
      </c>
      <c r="AU126" s="224" t="s">
        <v>83</v>
      </c>
      <c r="AY126" s="223" t="s">
        <v>150</v>
      </c>
      <c r="BK126" s="225">
        <f>BK127</f>
        <v>0</v>
      </c>
    </row>
    <row r="127" s="2" customFormat="1" ht="21.75" customHeight="1">
      <c r="A127" s="40"/>
      <c r="B127" s="41"/>
      <c r="C127" s="228" t="s">
        <v>244</v>
      </c>
      <c r="D127" s="228" t="s">
        <v>153</v>
      </c>
      <c r="E127" s="229" t="s">
        <v>676</v>
      </c>
      <c r="F127" s="230" t="s">
        <v>677</v>
      </c>
      <c r="G127" s="231" t="s">
        <v>255</v>
      </c>
      <c r="H127" s="232">
        <v>23.800000000000001</v>
      </c>
      <c r="I127" s="233"/>
      <c r="J127" s="234">
        <f>ROUND(I127*H127,2)</f>
        <v>0</v>
      </c>
      <c r="K127" s="230" t="s">
        <v>156</v>
      </c>
      <c r="L127" s="46"/>
      <c r="M127" s="235" t="s">
        <v>19</v>
      </c>
      <c r="N127" s="236" t="s">
        <v>47</v>
      </c>
      <c r="O127" s="86"/>
      <c r="P127" s="237">
        <f>O127*H127</f>
        <v>0</v>
      </c>
      <c r="Q127" s="237">
        <v>0.00012999999999999999</v>
      </c>
      <c r="R127" s="237">
        <f>Q127*H127</f>
        <v>0.003094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170</v>
      </c>
      <c r="AT127" s="239" t="s">
        <v>153</v>
      </c>
      <c r="AU127" s="239" t="s">
        <v>95</v>
      </c>
      <c r="AY127" s="19" t="s">
        <v>150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95</v>
      </c>
      <c r="BK127" s="240">
        <f>ROUND(I127*H127,2)</f>
        <v>0</v>
      </c>
      <c r="BL127" s="19" t="s">
        <v>170</v>
      </c>
      <c r="BM127" s="239" t="s">
        <v>678</v>
      </c>
    </row>
    <row r="128" s="12" customFormat="1" ht="22.8" customHeight="1">
      <c r="A128" s="12"/>
      <c r="B128" s="212"/>
      <c r="C128" s="213"/>
      <c r="D128" s="214" t="s">
        <v>74</v>
      </c>
      <c r="E128" s="226" t="s">
        <v>679</v>
      </c>
      <c r="F128" s="226" t="s">
        <v>680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SUM(P129:P131)</f>
        <v>0</v>
      </c>
      <c r="Q128" s="220"/>
      <c r="R128" s="221">
        <f>SUM(R129:R131)</f>
        <v>0.0018619999999999999</v>
      </c>
      <c r="S128" s="220"/>
      <c r="T128" s="22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74</v>
      </c>
      <c r="AU128" s="224" t="s">
        <v>83</v>
      </c>
      <c r="AY128" s="223" t="s">
        <v>150</v>
      </c>
      <c r="BK128" s="225">
        <f>SUM(BK129:BK131)</f>
        <v>0</v>
      </c>
    </row>
    <row r="129" s="2" customFormat="1" ht="21.75" customHeight="1">
      <c r="A129" s="40"/>
      <c r="B129" s="41"/>
      <c r="C129" s="228" t="s">
        <v>248</v>
      </c>
      <c r="D129" s="228" t="s">
        <v>153</v>
      </c>
      <c r="E129" s="229" t="s">
        <v>681</v>
      </c>
      <c r="F129" s="230" t="s">
        <v>682</v>
      </c>
      <c r="G129" s="231" t="s">
        <v>255</v>
      </c>
      <c r="H129" s="232">
        <v>40.299999999999997</v>
      </c>
      <c r="I129" s="233"/>
      <c r="J129" s="234">
        <f>ROUND(I129*H129,2)</f>
        <v>0</v>
      </c>
      <c r="K129" s="230" t="s">
        <v>156</v>
      </c>
      <c r="L129" s="46"/>
      <c r="M129" s="235" t="s">
        <v>19</v>
      </c>
      <c r="N129" s="236" t="s">
        <v>47</v>
      </c>
      <c r="O129" s="86"/>
      <c r="P129" s="237">
        <f>O129*H129</f>
        <v>0</v>
      </c>
      <c r="Q129" s="237">
        <v>4.0000000000000003E-05</v>
      </c>
      <c r="R129" s="237">
        <f>Q129*H129</f>
        <v>0.0016119999999999999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170</v>
      </c>
      <c r="AT129" s="239" t="s">
        <v>153</v>
      </c>
      <c r="AU129" s="239" t="s">
        <v>95</v>
      </c>
      <c r="AY129" s="19" t="s">
        <v>150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95</v>
      </c>
      <c r="BK129" s="240">
        <f>ROUND(I129*H129,2)</f>
        <v>0</v>
      </c>
      <c r="BL129" s="19" t="s">
        <v>170</v>
      </c>
      <c r="BM129" s="239" t="s">
        <v>683</v>
      </c>
    </row>
    <row r="130" s="2" customFormat="1" ht="21.75" customHeight="1">
      <c r="A130" s="40"/>
      <c r="B130" s="41"/>
      <c r="C130" s="228" t="s">
        <v>8</v>
      </c>
      <c r="D130" s="228" t="s">
        <v>153</v>
      </c>
      <c r="E130" s="229" t="s">
        <v>684</v>
      </c>
      <c r="F130" s="230" t="s">
        <v>685</v>
      </c>
      <c r="G130" s="231" t="s">
        <v>531</v>
      </c>
      <c r="H130" s="232">
        <v>1</v>
      </c>
      <c r="I130" s="233"/>
      <c r="J130" s="234">
        <f>ROUND(I130*H130,2)</f>
        <v>0</v>
      </c>
      <c r="K130" s="230" t="s">
        <v>156</v>
      </c>
      <c r="L130" s="46"/>
      <c r="M130" s="235" t="s">
        <v>19</v>
      </c>
      <c r="N130" s="236" t="s">
        <v>47</v>
      </c>
      <c r="O130" s="86"/>
      <c r="P130" s="237">
        <f>O130*H130</f>
        <v>0</v>
      </c>
      <c r="Q130" s="237">
        <v>0.00025000000000000001</v>
      </c>
      <c r="R130" s="237">
        <f>Q130*H130</f>
        <v>0.00025000000000000001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170</v>
      </c>
      <c r="AT130" s="239" t="s">
        <v>153</v>
      </c>
      <c r="AU130" s="239" t="s">
        <v>95</v>
      </c>
      <c r="AY130" s="19" t="s">
        <v>150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95</v>
      </c>
      <c r="BK130" s="240">
        <f>ROUND(I130*H130,2)</f>
        <v>0</v>
      </c>
      <c r="BL130" s="19" t="s">
        <v>170</v>
      </c>
      <c r="BM130" s="239" t="s">
        <v>686</v>
      </c>
    </row>
    <row r="131" s="13" customFormat="1">
      <c r="A131" s="13"/>
      <c r="B131" s="246"/>
      <c r="C131" s="247"/>
      <c r="D131" s="248" t="s">
        <v>196</v>
      </c>
      <c r="E131" s="249" t="s">
        <v>19</v>
      </c>
      <c r="F131" s="250" t="s">
        <v>687</v>
      </c>
      <c r="G131" s="247"/>
      <c r="H131" s="251">
        <v>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196</v>
      </c>
      <c r="AU131" s="257" t="s">
        <v>95</v>
      </c>
      <c r="AV131" s="13" t="s">
        <v>95</v>
      </c>
      <c r="AW131" s="13" t="s">
        <v>35</v>
      </c>
      <c r="AX131" s="13" t="s">
        <v>83</v>
      </c>
      <c r="AY131" s="257" t="s">
        <v>150</v>
      </c>
    </row>
    <row r="132" s="12" customFormat="1" ht="22.8" customHeight="1">
      <c r="A132" s="12"/>
      <c r="B132" s="212"/>
      <c r="C132" s="213"/>
      <c r="D132" s="214" t="s">
        <v>74</v>
      </c>
      <c r="E132" s="226" t="s">
        <v>474</v>
      </c>
      <c r="F132" s="226" t="s">
        <v>475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74</v>
      </c>
      <c r="AU132" s="224" t="s">
        <v>83</v>
      </c>
      <c r="AY132" s="223" t="s">
        <v>150</v>
      </c>
      <c r="BK132" s="225">
        <f>BK133</f>
        <v>0</v>
      </c>
    </row>
    <row r="133" s="2" customFormat="1" ht="21.75" customHeight="1">
      <c r="A133" s="40"/>
      <c r="B133" s="41"/>
      <c r="C133" s="228" t="s">
        <v>203</v>
      </c>
      <c r="D133" s="228" t="s">
        <v>153</v>
      </c>
      <c r="E133" s="229" t="s">
        <v>477</v>
      </c>
      <c r="F133" s="230" t="s">
        <v>478</v>
      </c>
      <c r="G133" s="231" t="s">
        <v>194</v>
      </c>
      <c r="H133" s="232">
        <v>7.0439999999999996</v>
      </c>
      <c r="I133" s="233"/>
      <c r="J133" s="234">
        <f>ROUND(I133*H133,2)</f>
        <v>0</v>
      </c>
      <c r="K133" s="230" t="s">
        <v>156</v>
      </c>
      <c r="L133" s="46"/>
      <c r="M133" s="235" t="s">
        <v>19</v>
      </c>
      <c r="N133" s="236" t="s">
        <v>47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170</v>
      </c>
      <c r="AT133" s="239" t="s">
        <v>153</v>
      </c>
      <c r="AU133" s="239" t="s">
        <v>95</v>
      </c>
      <c r="AY133" s="19" t="s">
        <v>150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95</v>
      </c>
      <c r="BK133" s="240">
        <f>ROUND(I133*H133,2)</f>
        <v>0</v>
      </c>
      <c r="BL133" s="19" t="s">
        <v>170</v>
      </c>
      <c r="BM133" s="239" t="s">
        <v>688</v>
      </c>
    </row>
    <row r="134" s="12" customFormat="1" ht="25.92" customHeight="1">
      <c r="A134" s="12"/>
      <c r="B134" s="212"/>
      <c r="C134" s="213"/>
      <c r="D134" s="214" t="s">
        <v>74</v>
      </c>
      <c r="E134" s="215" t="s">
        <v>480</v>
      </c>
      <c r="F134" s="215" t="s">
        <v>481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P135+P148</f>
        <v>0</v>
      </c>
      <c r="Q134" s="220"/>
      <c r="R134" s="221">
        <f>R135+R148</f>
        <v>0.16123238000000001</v>
      </c>
      <c r="S134" s="220"/>
      <c r="T134" s="222">
        <f>T135+T148</f>
        <v>0.017094640000000001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95</v>
      </c>
      <c r="AT134" s="224" t="s">
        <v>74</v>
      </c>
      <c r="AU134" s="224" t="s">
        <v>75</v>
      </c>
      <c r="AY134" s="223" t="s">
        <v>150</v>
      </c>
      <c r="BK134" s="225">
        <f>BK135+BK148</f>
        <v>0</v>
      </c>
    </row>
    <row r="135" s="12" customFormat="1" ht="22.8" customHeight="1">
      <c r="A135" s="12"/>
      <c r="B135" s="212"/>
      <c r="C135" s="213"/>
      <c r="D135" s="214" t="s">
        <v>74</v>
      </c>
      <c r="E135" s="226" t="s">
        <v>689</v>
      </c>
      <c r="F135" s="226" t="s">
        <v>690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SUM(P136:P147)</f>
        <v>0</v>
      </c>
      <c r="Q135" s="220"/>
      <c r="R135" s="221">
        <f>SUM(R136:R147)</f>
        <v>0.045572979999999999</v>
      </c>
      <c r="S135" s="220"/>
      <c r="T135" s="222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95</v>
      </c>
      <c r="AT135" s="224" t="s">
        <v>74</v>
      </c>
      <c r="AU135" s="224" t="s">
        <v>83</v>
      </c>
      <c r="AY135" s="223" t="s">
        <v>150</v>
      </c>
      <c r="BK135" s="225">
        <f>SUM(BK136:BK147)</f>
        <v>0</v>
      </c>
    </row>
    <row r="136" s="2" customFormat="1" ht="16.5" customHeight="1">
      <c r="A136" s="40"/>
      <c r="B136" s="41"/>
      <c r="C136" s="228" t="s">
        <v>269</v>
      </c>
      <c r="D136" s="228" t="s">
        <v>153</v>
      </c>
      <c r="E136" s="229" t="s">
        <v>691</v>
      </c>
      <c r="F136" s="230" t="s">
        <v>692</v>
      </c>
      <c r="G136" s="231" t="s">
        <v>339</v>
      </c>
      <c r="H136" s="232">
        <v>3.6829999999999998</v>
      </c>
      <c r="I136" s="233"/>
      <c r="J136" s="234">
        <f>ROUND(I136*H136,2)</f>
        <v>0</v>
      </c>
      <c r="K136" s="230" t="s">
        <v>156</v>
      </c>
      <c r="L136" s="46"/>
      <c r="M136" s="235" t="s">
        <v>19</v>
      </c>
      <c r="N136" s="236" t="s">
        <v>47</v>
      </c>
      <c r="O136" s="86"/>
      <c r="P136" s="237">
        <f>O136*H136</f>
        <v>0</v>
      </c>
      <c r="Q136" s="237">
        <v>6.0000000000000002E-05</v>
      </c>
      <c r="R136" s="237">
        <f>Q136*H136</f>
        <v>0.00022097999999999999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203</v>
      </c>
      <c r="AT136" s="239" t="s">
        <v>153</v>
      </c>
      <c r="AU136" s="239" t="s">
        <v>95</v>
      </c>
      <c r="AY136" s="19" t="s">
        <v>150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95</v>
      </c>
      <c r="BK136" s="240">
        <f>ROUND(I136*H136,2)</f>
        <v>0</v>
      </c>
      <c r="BL136" s="19" t="s">
        <v>203</v>
      </c>
      <c r="BM136" s="239" t="s">
        <v>693</v>
      </c>
    </row>
    <row r="137" s="13" customFormat="1">
      <c r="A137" s="13"/>
      <c r="B137" s="246"/>
      <c r="C137" s="247"/>
      <c r="D137" s="248" t="s">
        <v>196</v>
      </c>
      <c r="E137" s="249" t="s">
        <v>19</v>
      </c>
      <c r="F137" s="250" t="s">
        <v>694</v>
      </c>
      <c r="G137" s="247"/>
      <c r="H137" s="251">
        <v>3.6829999999999998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196</v>
      </c>
      <c r="AU137" s="257" t="s">
        <v>95</v>
      </c>
      <c r="AV137" s="13" t="s">
        <v>95</v>
      </c>
      <c r="AW137" s="13" t="s">
        <v>35</v>
      </c>
      <c r="AX137" s="13" t="s">
        <v>83</v>
      </c>
      <c r="AY137" s="257" t="s">
        <v>150</v>
      </c>
    </row>
    <row r="138" s="2" customFormat="1" ht="16.5" customHeight="1">
      <c r="A138" s="40"/>
      <c r="B138" s="41"/>
      <c r="C138" s="296" t="s">
        <v>274</v>
      </c>
      <c r="D138" s="296" t="s">
        <v>695</v>
      </c>
      <c r="E138" s="297" t="s">
        <v>696</v>
      </c>
      <c r="F138" s="298" t="s">
        <v>697</v>
      </c>
      <c r="G138" s="299" t="s">
        <v>531</v>
      </c>
      <c r="H138" s="300">
        <v>1</v>
      </c>
      <c r="I138" s="301"/>
      <c r="J138" s="302">
        <f>ROUND(I138*H138,2)</f>
        <v>0</v>
      </c>
      <c r="K138" s="298" t="s">
        <v>19</v>
      </c>
      <c r="L138" s="303"/>
      <c r="M138" s="304" t="s">
        <v>19</v>
      </c>
      <c r="N138" s="305" t="s">
        <v>47</v>
      </c>
      <c r="O138" s="86"/>
      <c r="P138" s="237">
        <f>O138*H138</f>
        <v>0</v>
      </c>
      <c r="Q138" s="237">
        <v>0.016</v>
      </c>
      <c r="R138" s="237">
        <f>Q138*H138</f>
        <v>0.016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392</v>
      </c>
      <c r="AT138" s="239" t="s">
        <v>695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203</v>
      </c>
      <c r="BM138" s="239" t="s">
        <v>698</v>
      </c>
    </row>
    <row r="139" s="2" customFormat="1">
      <c r="A139" s="40"/>
      <c r="B139" s="41"/>
      <c r="C139" s="42"/>
      <c r="D139" s="248" t="s">
        <v>205</v>
      </c>
      <c r="E139" s="42"/>
      <c r="F139" s="258" t="s">
        <v>699</v>
      </c>
      <c r="G139" s="42"/>
      <c r="H139" s="42"/>
      <c r="I139" s="148"/>
      <c r="J139" s="42"/>
      <c r="K139" s="42"/>
      <c r="L139" s="46"/>
      <c r="M139" s="259"/>
      <c r="N139" s="260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205</v>
      </c>
      <c r="AU139" s="19" t="s">
        <v>95</v>
      </c>
    </row>
    <row r="140" s="2" customFormat="1" ht="16.5" customHeight="1">
      <c r="A140" s="40"/>
      <c r="B140" s="41"/>
      <c r="C140" s="228" t="s">
        <v>279</v>
      </c>
      <c r="D140" s="228" t="s">
        <v>153</v>
      </c>
      <c r="E140" s="229" t="s">
        <v>700</v>
      </c>
      <c r="F140" s="230" t="s">
        <v>701</v>
      </c>
      <c r="G140" s="231" t="s">
        <v>702</v>
      </c>
      <c r="H140" s="232">
        <v>3.2000000000000002</v>
      </c>
      <c r="I140" s="233"/>
      <c r="J140" s="234">
        <f>ROUND(I140*H140,2)</f>
        <v>0</v>
      </c>
      <c r="K140" s="230" t="s">
        <v>156</v>
      </c>
      <c r="L140" s="46"/>
      <c r="M140" s="235" t="s">
        <v>19</v>
      </c>
      <c r="N140" s="236" t="s">
        <v>47</v>
      </c>
      <c r="O140" s="86"/>
      <c r="P140" s="237">
        <f>O140*H140</f>
        <v>0</v>
      </c>
      <c r="Q140" s="237">
        <v>5.0000000000000002E-05</v>
      </c>
      <c r="R140" s="237">
        <f>Q140*H140</f>
        <v>0.00016000000000000001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203</v>
      </c>
      <c r="AT140" s="239" t="s">
        <v>153</v>
      </c>
      <c r="AU140" s="239" t="s">
        <v>95</v>
      </c>
      <c r="AY140" s="19" t="s">
        <v>150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95</v>
      </c>
      <c r="BK140" s="240">
        <f>ROUND(I140*H140,2)</f>
        <v>0</v>
      </c>
      <c r="BL140" s="19" t="s">
        <v>203</v>
      </c>
      <c r="BM140" s="239" t="s">
        <v>703</v>
      </c>
    </row>
    <row r="141" s="13" customFormat="1">
      <c r="A141" s="13"/>
      <c r="B141" s="246"/>
      <c r="C141" s="247"/>
      <c r="D141" s="248" t="s">
        <v>196</v>
      </c>
      <c r="E141" s="249" t="s">
        <v>19</v>
      </c>
      <c r="F141" s="250" t="s">
        <v>704</v>
      </c>
      <c r="G141" s="247"/>
      <c r="H141" s="251">
        <v>3.2000000000000002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196</v>
      </c>
      <c r="AU141" s="257" t="s">
        <v>95</v>
      </c>
      <c r="AV141" s="13" t="s">
        <v>95</v>
      </c>
      <c r="AW141" s="13" t="s">
        <v>35</v>
      </c>
      <c r="AX141" s="13" t="s">
        <v>83</v>
      </c>
      <c r="AY141" s="257" t="s">
        <v>150</v>
      </c>
    </row>
    <row r="142" s="2" customFormat="1" ht="21.75" customHeight="1">
      <c r="A142" s="40"/>
      <c r="B142" s="41"/>
      <c r="C142" s="296" t="s">
        <v>285</v>
      </c>
      <c r="D142" s="296" t="s">
        <v>695</v>
      </c>
      <c r="E142" s="297" t="s">
        <v>705</v>
      </c>
      <c r="F142" s="298" t="s">
        <v>706</v>
      </c>
      <c r="G142" s="299" t="s">
        <v>531</v>
      </c>
      <c r="H142" s="300">
        <v>1</v>
      </c>
      <c r="I142" s="301"/>
      <c r="J142" s="302">
        <f>ROUND(I142*H142,2)</f>
        <v>0</v>
      </c>
      <c r="K142" s="298" t="s">
        <v>19</v>
      </c>
      <c r="L142" s="303"/>
      <c r="M142" s="304" t="s">
        <v>19</v>
      </c>
      <c r="N142" s="305" t="s">
        <v>47</v>
      </c>
      <c r="O142" s="86"/>
      <c r="P142" s="237">
        <f>O142*H142</f>
        <v>0</v>
      </c>
      <c r="Q142" s="237">
        <v>0.0089999999999999993</v>
      </c>
      <c r="R142" s="237">
        <f>Q142*H142</f>
        <v>0.0089999999999999993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392</v>
      </c>
      <c r="AT142" s="239" t="s">
        <v>695</v>
      </c>
      <c r="AU142" s="239" t="s">
        <v>95</v>
      </c>
      <c r="AY142" s="19" t="s">
        <v>150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95</v>
      </c>
      <c r="BK142" s="240">
        <f>ROUND(I142*H142,2)</f>
        <v>0</v>
      </c>
      <c r="BL142" s="19" t="s">
        <v>203</v>
      </c>
      <c r="BM142" s="239" t="s">
        <v>707</v>
      </c>
    </row>
    <row r="143" s="2" customFormat="1" ht="21.75" customHeight="1">
      <c r="A143" s="40"/>
      <c r="B143" s="41"/>
      <c r="C143" s="228" t="s">
        <v>7</v>
      </c>
      <c r="D143" s="228" t="s">
        <v>153</v>
      </c>
      <c r="E143" s="229" t="s">
        <v>708</v>
      </c>
      <c r="F143" s="230" t="s">
        <v>709</v>
      </c>
      <c r="G143" s="231" t="s">
        <v>255</v>
      </c>
      <c r="H143" s="232">
        <v>0.47999999999999998</v>
      </c>
      <c r="I143" s="233"/>
      <c r="J143" s="234">
        <f>ROUND(I143*H143,2)</f>
        <v>0</v>
      </c>
      <c r="K143" s="230" t="s">
        <v>156</v>
      </c>
      <c r="L143" s="46"/>
      <c r="M143" s="235" t="s">
        <v>19</v>
      </c>
      <c r="N143" s="236" t="s">
        <v>47</v>
      </c>
      <c r="O143" s="86"/>
      <c r="P143" s="237">
        <f>O143*H143</f>
        <v>0</v>
      </c>
      <c r="Q143" s="237">
        <v>0.00040000000000000002</v>
      </c>
      <c r="R143" s="237">
        <f>Q143*H143</f>
        <v>0.00019200000000000001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203</v>
      </c>
      <c r="AT143" s="239" t="s">
        <v>153</v>
      </c>
      <c r="AU143" s="239" t="s">
        <v>95</v>
      </c>
      <c r="AY143" s="19" t="s">
        <v>150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95</v>
      </c>
      <c r="BK143" s="240">
        <f>ROUND(I143*H143,2)</f>
        <v>0</v>
      </c>
      <c r="BL143" s="19" t="s">
        <v>203</v>
      </c>
      <c r="BM143" s="239" t="s">
        <v>710</v>
      </c>
    </row>
    <row r="144" s="13" customFormat="1">
      <c r="A144" s="13"/>
      <c r="B144" s="246"/>
      <c r="C144" s="247"/>
      <c r="D144" s="248" t="s">
        <v>196</v>
      </c>
      <c r="E144" s="249" t="s">
        <v>19</v>
      </c>
      <c r="F144" s="250" t="s">
        <v>711</v>
      </c>
      <c r="G144" s="247"/>
      <c r="H144" s="251">
        <v>0.47999999999999998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196</v>
      </c>
      <c r="AU144" s="257" t="s">
        <v>95</v>
      </c>
      <c r="AV144" s="13" t="s">
        <v>95</v>
      </c>
      <c r="AW144" s="13" t="s">
        <v>35</v>
      </c>
      <c r="AX144" s="13" t="s">
        <v>83</v>
      </c>
      <c r="AY144" s="257" t="s">
        <v>150</v>
      </c>
    </row>
    <row r="145" s="2" customFormat="1" ht="21.75" customHeight="1">
      <c r="A145" s="40"/>
      <c r="B145" s="41"/>
      <c r="C145" s="296" t="s">
        <v>297</v>
      </c>
      <c r="D145" s="296" t="s">
        <v>695</v>
      </c>
      <c r="E145" s="297" t="s">
        <v>712</v>
      </c>
      <c r="F145" s="298" t="s">
        <v>713</v>
      </c>
      <c r="G145" s="299" t="s">
        <v>531</v>
      </c>
      <c r="H145" s="300">
        <v>2</v>
      </c>
      <c r="I145" s="301"/>
      <c r="J145" s="302">
        <f>ROUND(I145*H145,2)</f>
        <v>0</v>
      </c>
      <c r="K145" s="298" t="s">
        <v>19</v>
      </c>
      <c r="L145" s="303"/>
      <c r="M145" s="304" t="s">
        <v>19</v>
      </c>
      <c r="N145" s="305" t="s">
        <v>47</v>
      </c>
      <c r="O145" s="86"/>
      <c r="P145" s="237">
        <f>O145*H145</f>
        <v>0</v>
      </c>
      <c r="Q145" s="237">
        <v>0.01</v>
      </c>
      <c r="R145" s="237">
        <f>Q145*H145</f>
        <v>0.02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392</v>
      </c>
      <c r="AT145" s="239" t="s">
        <v>695</v>
      </c>
      <c r="AU145" s="239" t="s">
        <v>95</v>
      </c>
      <c r="AY145" s="19" t="s">
        <v>150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95</v>
      </c>
      <c r="BK145" s="240">
        <f>ROUND(I145*H145,2)</f>
        <v>0</v>
      </c>
      <c r="BL145" s="19" t="s">
        <v>203</v>
      </c>
      <c r="BM145" s="239" t="s">
        <v>714</v>
      </c>
    </row>
    <row r="146" s="2" customFormat="1">
      <c r="A146" s="40"/>
      <c r="B146" s="41"/>
      <c r="C146" s="42"/>
      <c r="D146" s="248" t="s">
        <v>205</v>
      </c>
      <c r="E146" s="42"/>
      <c r="F146" s="258" t="s">
        <v>715</v>
      </c>
      <c r="G146" s="42"/>
      <c r="H146" s="42"/>
      <c r="I146" s="148"/>
      <c r="J146" s="42"/>
      <c r="K146" s="42"/>
      <c r="L146" s="46"/>
      <c r="M146" s="259"/>
      <c r="N146" s="26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205</v>
      </c>
      <c r="AU146" s="19" t="s">
        <v>95</v>
      </c>
    </row>
    <row r="147" s="2" customFormat="1" ht="21.75" customHeight="1">
      <c r="A147" s="40"/>
      <c r="B147" s="41"/>
      <c r="C147" s="228" t="s">
        <v>303</v>
      </c>
      <c r="D147" s="228" t="s">
        <v>153</v>
      </c>
      <c r="E147" s="229" t="s">
        <v>716</v>
      </c>
      <c r="F147" s="230" t="s">
        <v>717</v>
      </c>
      <c r="G147" s="231" t="s">
        <v>194</v>
      </c>
      <c r="H147" s="232">
        <v>0.045999999999999999</v>
      </c>
      <c r="I147" s="233"/>
      <c r="J147" s="234">
        <f>ROUND(I147*H147,2)</f>
        <v>0</v>
      </c>
      <c r="K147" s="230" t="s">
        <v>156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203</v>
      </c>
      <c r="AT147" s="239" t="s">
        <v>153</v>
      </c>
      <c r="AU147" s="239" t="s">
        <v>95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203</v>
      </c>
      <c r="BM147" s="239" t="s">
        <v>718</v>
      </c>
    </row>
    <row r="148" s="12" customFormat="1" ht="22.8" customHeight="1">
      <c r="A148" s="12"/>
      <c r="B148" s="212"/>
      <c r="C148" s="213"/>
      <c r="D148" s="214" t="s">
        <v>74</v>
      </c>
      <c r="E148" s="226" t="s">
        <v>719</v>
      </c>
      <c r="F148" s="226" t="s">
        <v>720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SUM(P149:P180)</f>
        <v>0</v>
      </c>
      <c r="Q148" s="220"/>
      <c r="R148" s="221">
        <f>SUM(R149:R180)</f>
        <v>0.11565940000000001</v>
      </c>
      <c r="S148" s="220"/>
      <c r="T148" s="222">
        <f>SUM(T149:T180)</f>
        <v>0.017094640000000001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95</v>
      </c>
      <c r="AT148" s="224" t="s">
        <v>74</v>
      </c>
      <c r="AU148" s="224" t="s">
        <v>83</v>
      </c>
      <c r="AY148" s="223" t="s">
        <v>150</v>
      </c>
      <c r="BK148" s="225">
        <f>SUM(BK149:BK180)</f>
        <v>0</v>
      </c>
    </row>
    <row r="149" s="2" customFormat="1" ht="16.5" customHeight="1">
      <c r="A149" s="40"/>
      <c r="B149" s="41"/>
      <c r="C149" s="228" t="s">
        <v>311</v>
      </c>
      <c r="D149" s="228" t="s">
        <v>153</v>
      </c>
      <c r="E149" s="229" t="s">
        <v>721</v>
      </c>
      <c r="F149" s="230" t="s">
        <v>722</v>
      </c>
      <c r="G149" s="231" t="s">
        <v>255</v>
      </c>
      <c r="H149" s="232">
        <v>34.186999999999998</v>
      </c>
      <c r="I149" s="233"/>
      <c r="J149" s="234">
        <f>ROUND(I149*H149,2)</f>
        <v>0</v>
      </c>
      <c r="K149" s="230" t="s">
        <v>156</v>
      </c>
      <c r="L149" s="46"/>
      <c r="M149" s="235" t="s">
        <v>19</v>
      </c>
      <c r="N149" s="236" t="s">
        <v>47</v>
      </c>
      <c r="O149" s="86"/>
      <c r="P149" s="237">
        <f>O149*H149</f>
        <v>0</v>
      </c>
      <c r="Q149" s="237">
        <v>0.001</v>
      </c>
      <c r="R149" s="237">
        <f>Q149*H149</f>
        <v>0.034186999999999995</v>
      </c>
      <c r="S149" s="237">
        <v>0.00031</v>
      </c>
      <c r="T149" s="238">
        <f>S149*H149</f>
        <v>0.01059797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203</v>
      </c>
      <c r="AT149" s="239" t="s">
        <v>153</v>
      </c>
      <c r="AU149" s="239" t="s">
        <v>95</v>
      </c>
      <c r="AY149" s="19" t="s">
        <v>150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95</v>
      </c>
      <c r="BK149" s="240">
        <f>ROUND(I149*H149,2)</f>
        <v>0</v>
      </c>
      <c r="BL149" s="19" t="s">
        <v>203</v>
      </c>
      <c r="BM149" s="239" t="s">
        <v>723</v>
      </c>
    </row>
    <row r="150" s="13" customFormat="1">
      <c r="A150" s="13"/>
      <c r="B150" s="246"/>
      <c r="C150" s="247"/>
      <c r="D150" s="248" t="s">
        <v>196</v>
      </c>
      <c r="E150" s="249" t="s">
        <v>19</v>
      </c>
      <c r="F150" s="250" t="s">
        <v>724</v>
      </c>
      <c r="G150" s="247"/>
      <c r="H150" s="251">
        <v>41.713000000000001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196</v>
      </c>
      <c r="AU150" s="257" t="s">
        <v>95</v>
      </c>
      <c r="AV150" s="13" t="s">
        <v>95</v>
      </c>
      <c r="AW150" s="13" t="s">
        <v>35</v>
      </c>
      <c r="AX150" s="13" t="s">
        <v>75</v>
      </c>
      <c r="AY150" s="257" t="s">
        <v>150</v>
      </c>
    </row>
    <row r="151" s="13" customFormat="1">
      <c r="A151" s="13"/>
      <c r="B151" s="246"/>
      <c r="C151" s="247"/>
      <c r="D151" s="248" t="s">
        <v>196</v>
      </c>
      <c r="E151" s="249" t="s">
        <v>19</v>
      </c>
      <c r="F151" s="250" t="s">
        <v>725</v>
      </c>
      <c r="G151" s="247"/>
      <c r="H151" s="251">
        <v>-3.4820000000000002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196</v>
      </c>
      <c r="AU151" s="257" t="s">
        <v>95</v>
      </c>
      <c r="AV151" s="13" t="s">
        <v>95</v>
      </c>
      <c r="AW151" s="13" t="s">
        <v>35</v>
      </c>
      <c r="AX151" s="13" t="s">
        <v>75</v>
      </c>
      <c r="AY151" s="257" t="s">
        <v>150</v>
      </c>
    </row>
    <row r="152" s="13" customFormat="1">
      <c r="A152" s="13"/>
      <c r="B152" s="246"/>
      <c r="C152" s="247"/>
      <c r="D152" s="248" t="s">
        <v>196</v>
      </c>
      <c r="E152" s="249" t="s">
        <v>19</v>
      </c>
      <c r="F152" s="250" t="s">
        <v>726</v>
      </c>
      <c r="G152" s="247"/>
      <c r="H152" s="251">
        <v>1.714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196</v>
      </c>
      <c r="AU152" s="257" t="s">
        <v>95</v>
      </c>
      <c r="AV152" s="13" t="s">
        <v>95</v>
      </c>
      <c r="AW152" s="13" t="s">
        <v>35</v>
      </c>
      <c r="AX152" s="13" t="s">
        <v>75</v>
      </c>
      <c r="AY152" s="257" t="s">
        <v>150</v>
      </c>
    </row>
    <row r="153" s="13" customFormat="1">
      <c r="A153" s="13"/>
      <c r="B153" s="246"/>
      <c r="C153" s="247"/>
      <c r="D153" s="248" t="s">
        <v>196</v>
      </c>
      <c r="E153" s="249" t="s">
        <v>19</v>
      </c>
      <c r="F153" s="250" t="s">
        <v>727</v>
      </c>
      <c r="G153" s="247"/>
      <c r="H153" s="251">
        <v>36.859999999999999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196</v>
      </c>
      <c r="AU153" s="257" t="s">
        <v>95</v>
      </c>
      <c r="AV153" s="13" t="s">
        <v>95</v>
      </c>
      <c r="AW153" s="13" t="s">
        <v>35</v>
      </c>
      <c r="AX153" s="13" t="s">
        <v>75</v>
      </c>
      <c r="AY153" s="257" t="s">
        <v>150</v>
      </c>
    </row>
    <row r="154" s="13" customFormat="1">
      <c r="A154" s="13"/>
      <c r="B154" s="246"/>
      <c r="C154" s="247"/>
      <c r="D154" s="248" t="s">
        <v>196</v>
      </c>
      <c r="E154" s="249" t="s">
        <v>19</v>
      </c>
      <c r="F154" s="250" t="s">
        <v>728</v>
      </c>
      <c r="G154" s="247"/>
      <c r="H154" s="251">
        <v>-2.004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196</v>
      </c>
      <c r="AU154" s="257" t="s">
        <v>95</v>
      </c>
      <c r="AV154" s="13" t="s">
        <v>95</v>
      </c>
      <c r="AW154" s="13" t="s">
        <v>35</v>
      </c>
      <c r="AX154" s="13" t="s">
        <v>75</v>
      </c>
      <c r="AY154" s="257" t="s">
        <v>150</v>
      </c>
    </row>
    <row r="155" s="13" customFormat="1">
      <c r="A155" s="13"/>
      <c r="B155" s="246"/>
      <c r="C155" s="247"/>
      <c r="D155" s="248" t="s">
        <v>196</v>
      </c>
      <c r="E155" s="249" t="s">
        <v>19</v>
      </c>
      <c r="F155" s="250" t="s">
        <v>729</v>
      </c>
      <c r="G155" s="247"/>
      <c r="H155" s="251">
        <v>1.3520000000000001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196</v>
      </c>
      <c r="AU155" s="257" t="s">
        <v>95</v>
      </c>
      <c r="AV155" s="13" t="s">
        <v>95</v>
      </c>
      <c r="AW155" s="13" t="s">
        <v>35</v>
      </c>
      <c r="AX155" s="13" t="s">
        <v>75</v>
      </c>
      <c r="AY155" s="257" t="s">
        <v>150</v>
      </c>
    </row>
    <row r="156" s="13" customFormat="1">
      <c r="A156" s="13"/>
      <c r="B156" s="246"/>
      <c r="C156" s="247"/>
      <c r="D156" s="248" t="s">
        <v>196</v>
      </c>
      <c r="E156" s="249" t="s">
        <v>19</v>
      </c>
      <c r="F156" s="250" t="s">
        <v>730</v>
      </c>
      <c r="G156" s="247"/>
      <c r="H156" s="251">
        <v>-41.966000000000001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196</v>
      </c>
      <c r="AU156" s="257" t="s">
        <v>95</v>
      </c>
      <c r="AV156" s="13" t="s">
        <v>95</v>
      </c>
      <c r="AW156" s="13" t="s">
        <v>35</v>
      </c>
      <c r="AX156" s="13" t="s">
        <v>75</v>
      </c>
      <c r="AY156" s="257" t="s">
        <v>150</v>
      </c>
    </row>
    <row r="157" s="2" customFormat="1" ht="16.5" customHeight="1">
      <c r="A157" s="40"/>
      <c r="B157" s="41"/>
      <c r="C157" s="228" t="s">
        <v>317</v>
      </c>
      <c r="D157" s="228" t="s">
        <v>153</v>
      </c>
      <c r="E157" s="229" t="s">
        <v>731</v>
      </c>
      <c r="F157" s="230" t="s">
        <v>732</v>
      </c>
      <c r="G157" s="231" t="s">
        <v>255</v>
      </c>
      <c r="H157" s="232">
        <v>20.957000000000001</v>
      </c>
      <c r="I157" s="233"/>
      <c r="J157" s="234">
        <f>ROUND(I157*H157,2)</f>
        <v>0</v>
      </c>
      <c r="K157" s="230" t="s">
        <v>156</v>
      </c>
      <c r="L157" s="46"/>
      <c r="M157" s="235" t="s">
        <v>19</v>
      </c>
      <c r="N157" s="236" t="s">
        <v>47</v>
      </c>
      <c r="O157" s="86"/>
      <c r="P157" s="237">
        <f>O157*H157</f>
        <v>0</v>
      </c>
      <c r="Q157" s="237">
        <v>0.001</v>
      </c>
      <c r="R157" s="237">
        <f>Q157*H157</f>
        <v>0.020957</v>
      </c>
      <c r="S157" s="237">
        <v>0.00031</v>
      </c>
      <c r="T157" s="238">
        <f>S157*H157</f>
        <v>0.0064966700000000004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203</v>
      </c>
      <c r="AT157" s="239" t="s">
        <v>153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203</v>
      </c>
      <c r="BM157" s="239" t="s">
        <v>733</v>
      </c>
    </row>
    <row r="158" s="13" customFormat="1">
      <c r="A158" s="13"/>
      <c r="B158" s="246"/>
      <c r="C158" s="247"/>
      <c r="D158" s="248" t="s">
        <v>196</v>
      </c>
      <c r="E158" s="249" t="s">
        <v>19</v>
      </c>
      <c r="F158" s="250" t="s">
        <v>734</v>
      </c>
      <c r="G158" s="247"/>
      <c r="H158" s="251">
        <v>27.954999999999998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196</v>
      </c>
      <c r="AU158" s="257" t="s">
        <v>95</v>
      </c>
      <c r="AV158" s="13" t="s">
        <v>95</v>
      </c>
      <c r="AW158" s="13" t="s">
        <v>35</v>
      </c>
      <c r="AX158" s="13" t="s">
        <v>75</v>
      </c>
      <c r="AY158" s="257" t="s">
        <v>150</v>
      </c>
    </row>
    <row r="159" s="13" customFormat="1">
      <c r="A159" s="13"/>
      <c r="B159" s="246"/>
      <c r="C159" s="247"/>
      <c r="D159" s="248" t="s">
        <v>196</v>
      </c>
      <c r="E159" s="249" t="s">
        <v>19</v>
      </c>
      <c r="F159" s="250" t="s">
        <v>735</v>
      </c>
      <c r="G159" s="247"/>
      <c r="H159" s="251">
        <v>-3.2490000000000001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196</v>
      </c>
      <c r="AU159" s="257" t="s">
        <v>95</v>
      </c>
      <c r="AV159" s="13" t="s">
        <v>95</v>
      </c>
      <c r="AW159" s="13" t="s">
        <v>35</v>
      </c>
      <c r="AX159" s="13" t="s">
        <v>75</v>
      </c>
      <c r="AY159" s="257" t="s">
        <v>150</v>
      </c>
    </row>
    <row r="160" s="13" customFormat="1">
      <c r="A160" s="13"/>
      <c r="B160" s="246"/>
      <c r="C160" s="247"/>
      <c r="D160" s="248" t="s">
        <v>196</v>
      </c>
      <c r="E160" s="249" t="s">
        <v>19</v>
      </c>
      <c r="F160" s="250" t="s">
        <v>736</v>
      </c>
      <c r="G160" s="247"/>
      <c r="H160" s="251">
        <v>-3.7490000000000001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196</v>
      </c>
      <c r="AU160" s="257" t="s">
        <v>95</v>
      </c>
      <c r="AV160" s="13" t="s">
        <v>95</v>
      </c>
      <c r="AW160" s="13" t="s">
        <v>35</v>
      </c>
      <c r="AX160" s="13" t="s">
        <v>75</v>
      </c>
      <c r="AY160" s="257" t="s">
        <v>150</v>
      </c>
    </row>
    <row r="161" s="2" customFormat="1" ht="16.5" customHeight="1">
      <c r="A161" s="40"/>
      <c r="B161" s="41"/>
      <c r="C161" s="228" t="s">
        <v>326</v>
      </c>
      <c r="D161" s="228" t="s">
        <v>153</v>
      </c>
      <c r="E161" s="229" t="s">
        <v>737</v>
      </c>
      <c r="F161" s="230" t="s">
        <v>738</v>
      </c>
      <c r="G161" s="231" t="s">
        <v>255</v>
      </c>
      <c r="H161" s="232">
        <v>34.186999999999998</v>
      </c>
      <c r="I161" s="233"/>
      <c r="J161" s="234">
        <f>ROUND(I161*H161,2)</f>
        <v>0</v>
      </c>
      <c r="K161" s="230" t="s">
        <v>156</v>
      </c>
      <c r="L161" s="46"/>
      <c r="M161" s="235" t="s">
        <v>19</v>
      </c>
      <c r="N161" s="236" t="s">
        <v>47</v>
      </c>
      <c r="O161" s="86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203</v>
      </c>
      <c r="AT161" s="239" t="s">
        <v>153</v>
      </c>
      <c r="AU161" s="239" t="s">
        <v>95</v>
      </c>
      <c r="AY161" s="19" t="s">
        <v>150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95</v>
      </c>
      <c r="BK161" s="240">
        <f>ROUND(I161*H161,2)</f>
        <v>0</v>
      </c>
      <c r="BL161" s="19" t="s">
        <v>203</v>
      </c>
      <c r="BM161" s="239" t="s">
        <v>739</v>
      </c>
    </row>
    <row r="162" s="2" customFormat="1" ht="16.5" customHeight="1">
      <c r="A162" s="40"/>
      <c r="B162" s="41"/>
      <c r="C162" s="228" t="s">
        <v>330</v>
      </c>
      <c r="D162" s="228" t="s">
        <v>153</v>
      </c>
      <c r="E162" s="229" t="s">
        <v>740</v>
      </c>
      <c r="F162" s="230" t="s">
        <v>741</v>
      </c>
      <c r="G162" s="231" t="s">
        <v>255</v>
      </c>
      <c r="H162" s="232">
        <v>20.957000000000001</v>
      </c>
      <c r="I162" s="233"/>
      <c r="J162" s="234">
        <f>ROUND(I162*H162,2)</f>
        <v>0</v>
      </c>
      <c r="K162" s="230" t="s">
        <v>156</v>
      </c>
      <c r="L162" s="46"/>
      <c r="M162" s="235" t="s">
        <v>19</v>
      </c>
      <c r="N162" s="236" t="s">
        <v>47</v>
      </c>
      <c r="O162" s="86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203</v>
      </c>
      <c r="AT162" s="239" t="s">
        <v>153</v>
      </c>
      <c r="AU162" s="239" t="s">
        <v>95</v>
      </c>
      <c r="AY162" s="19" t="s">
        <v>150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95</v>
      </c>
      <c r="BK162" s="240">
        <f>ROUND(I162*H162,2)</f>
        <v>0</v>
      </c>
      <c r="BL162" s="19" t="s">
        <v>203</v>
      </c>
      <c r="BM162" s="239" t="s">
        <v>742</v>
      </c>
    </row>
    <row r="163" s="2" customFormat="1" ht="16.5" customHeight="1">
      <c r="A163" s="40"/>
      <c r="B163" s="41"/>
      <c r="C163" s="228" t="s">
        <v>336</v>
      </c>
      <c r="D163" s="228" t="s">
        <v>153</v>
      </c>
      <c r="E163" s="229" t="s">
        <v>743</v>
      </c>
      <c r="F163" s="230" t="s">
        <v>744</v>
      </c>
      <c r="G163" s="231" t="s">
        <v>255</v>
      </c>
      <c r="H163" s="232">
        <v>23.859999999999999</v>
      </c>
      <c r="I163" s="233"/>
      <c r="J163" s="234">
        <f>ROUND(I163*H163,2)</f>
        <v>0</v>
      </c>
      <c r="K163" s="230" t="s">
        <v>156</v>
      </c>
      <c r="L163" s="46"/>
      <c r="M163" s="235" t="s">
        <v>19</v>
      </c>
      <c r="N163" s="236" t="s">
        <v>47</v>
      </c>
      <c r="O163" s="86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170</v>
      </c>
      <c r="AT163" s="239" t="s">
        <v>153</v>
      </c>
      <c r="AU163" s="239" t="s">
        <v>95</v>
      </c>
      <c r="AY163" s="19" t="s">
        <v>150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95</v>
      </c>
      <c r="BK163" s="240">
        <f>ROUND(I163*H163,2)</f>
        <v>0</v>
      </c>
      <c r="BL163" s="19" t="s">
        <v>170</v>
      </c>
      <c r="BM163" s="239" t="s">
        <v>745</v>
      </c>
    </row>
    <row r="164" s="13" customFormat="1">
      <c r="A164" s="13"/>
      <c r="B164" s="246"/>
      <c r="C164" s="247"/>
      <c r="D164" s="248" t="s">
        <v>196</v>
      </c>
      <c r="E164" s="249" t="s">
        <v>19</v>
      </c>
      <c r="F164" s="250" t="s">
        <v>746</v>
      </c>
      <c r="G164" s="247"/>
      <c r="H164" s="251">
        <v>10.18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196</v>
      </c>
      <c r="AU164" s="257" t="s">
        <v>95</v>
      </c>
      <c r="AV164" s="13" t="s">
        <v>95</v>
      </c>
      <c r="AW164" s="13" t="s">
        <v>35</v>
      </c>
      <c r="AX164" s="13" t="s">
        <v>75</v>
      </c>
      <c r="AY164" s="257" t="s">
        <v>150</v>
      </c>
    </row>
    <row r="165" s="13" customFormat="1">
      <c r="A165" s="13"/>
      <c r="B165" s="246"/>
      <c r="C165" s="247"/>
      <c r="D165" s="248" t="s">
        <v>196</v>
      </c>
      <c r="E165" s="249" t="s">
        <v>19</v>
      </c>
      <c r="F165" s="250" t="s">
        <v>747</v>
      </c>
      <c r="G165" s="247"/>
      <c r="H165" s="251">
        <v>10.109999999999999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196</v>
      </c>
      <c r="AU165" s="257" t="s">
        <v>95</v>
      </c>
      <c r="AV165" s="13" t="s">
        <v>95</v>
      </c>
      <c r="AW165" s="13" t="s">
        <v>35</v>
      </c>
      <c r="AX165" s="13" t="s">
        <v>75</v>
      </c>
      <c r="AY165" s="257" t="s">
        <v>150</v>
      </c>
    </row>
    <row r="166" s="13" customFormat="1">
      <c r="A166" s="13"/>
      <c r="B166" s="246"/>
      <c r="C166" s="247"/>
      <c r="D166" s="248" t="s">
        <v>196</v>
      </c>
      <c r="E166" s="249" t="s">
        <v>19</v>
      </c>
      <c r="F166" s="250" t="s">
        <v>748</v>
      </c>
      <c r="G166" s="247"/>
      <c r="H166" s="251">
        <v>3.5699999999999998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196</v>
      </c>
      <c r="AU166" s="257" t="s">
        <v>95</v>
      </c>
      <c r="AV166" s="13" t="s">
        <v>95</v>
      </c>
      <c r="AW166" s="13" t="s">
        <v>35</v>
      </c>
      <c r="AX166" s="13" t="s">
        <v>75</v>
      </c>
      <c r="AY166" s="257" t="s">
        <v>150</v>
      </c>
    </row>
    <row r="167" s="2" customFormat="1" ht="16.5" customHeight="1">
      <c r="A167" s="40"/>
      <c r="B167" s="41"/>
      <c r="C167" s="296" t="s">
        <v>342</v>
      </c>
      <c r="D167" s="296" t="s">
        <v>695</v>
      </c>
      <c r="E167" s="297" t="s">
        <v>749</v>
      </c>
      <c r="F167" s="298" t="s">
        <v>750</v>
      </c>
      <c r="G167" s="299" t="s">
        <v>255</v>
      </c>
      <c r="H167" s="300">
        <v>25.053000000000001</v>
      </c>
      <c r="I167" s="301"/>
      <c r="J167" s="302">
        <f>ROUND(I167*H167,2)</f>
        <v>0</v>
      </c>
      <c r="K167" s="298" t="s">
        <v>156</v>
      </c>
      <c r="L167" s="303"/>
      <c r="M167" s="304" t="s">
        <v>19</v>
      </c>
      <c r="N167" s="305" t="s">
        <v>47</v>
      </c>
      <c r="O167" s="86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225</v>
      </c>
      <c r="AT167" s="239" t="s">
        <v>695</v>
      </c>
      <c r="AU167" s="239" t="s">
        <v>95</v>
      </c>
      <c r="AY167" s="19" t="s">
        <v>150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95</v>
      </c>
      <c r="BK167" s="240">
        <f>ROUND(I167*H167,2)</f>
        <v>0</v>
      </c>
      <c r="BL167" s="19" t="s">
        <v>170</v>
      </c>
      <c r="BM167" s="239" t="s">
        <v>751</v>
      </c>
    </row>
    <row r="168" s="13" customFormat="1">
      <c r="A168" s="13"/>
      <c r="B168" s="246"/>
      <c r="C168" s="247"/>
      <c r="D168" s="248" t="s">
        <v>196</v>
      </c>
      <c r="E168" s="247"/>
      <c r="F168" s="250" t="s">
        <v>752</v>
      </c>
      <c r="G168" s="247"/>
      <c r="H168" s="251">
        <v>25.053000000000001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196</v>
      </c>
      <c r="AU168" s="257" t="s">
        <v>95</v>
      </c>
      <c r="AV168" s="13" t="s">
        <v>95</v>
      </c>
      <c r="AW168" s="13" t="s">
        <v>4</v>
      </c>
      <c r="AX168" s="13" t="s">
        <v>83</v>
      </c>
      <c r="AY168" s="257" t="s">
        <v>150</v>
      </c>
    </row>
    <row r="169" s="2" customFormat="1" ht="16.5" customHeight="1">
      <c r="A169" s="40"/>
      <c r="B169" s="41"/>
      <c r="C169" s="228" t="s">
        <v>347</v>
      </c>
      <c r="D169" s="228" t="s">
        <v>153</v>
      </c>
      <c r="E169" s="229" t="s">
        <v>753</v>
      </c>
      <c r="F169" s="230" t="s">
        <v>754</v>
      </c>
      <c r="G169" s="231" t="s">
        <v>255</v>
      </c>
      <c r="H169" s="232">
        <v>76.153000000000006</v>
      </c>
      <c r="I169" s="233"/>
      <c r="J169" s="234">
        <f>ROUND(I169*H169,2)</f>
        <v>0</v>
      </c>
      <c r="K169" s="230" t="s">
        <v>156</v>
      </c>
      <c r="L169" s="46"/>
      <c r="M169" s="235" t="s">
        <v>19</v>
      </c>
      <c r="N169" s="236" t="s">
        <v>47</v>
      </c>
      <c r="O169" s="86"/>
      <c r="P169" s="237">
        <f>O169*H169</f>
        <v>0</v>
      </c>
      <c r="Q169" s="237">
        <v>0.00020000000000000001</v>
      </c>
      <c r="R169" s="237">
        <f>Q169*H169</f>
        <v>0.015230600000000002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203</v>
      </c>
      <c r="AT169" s="239" t="s">
        <v>153</v>
      </c>
      <c r="AU169" s="239" t="s">
        <v>95</v>
      </c>
      <c r="AY169" s="19" t="s">
        <v>150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95</v>
      </c>
      <c r="BK169" s="240">
        <f>ROUND(I169*H169,2)</f>
        <v>0</v>
      </c>
      <c r="BL169" s="19" t="s">
        <v>203</v>
      </c>
      <c r="BM169" s="239" t="s">
        <v>755</v>
      </c>
    </row>
    <row r="170" s="2" customFormat="1" ht="16.5" customHeight="1">
      <c r="A170" s="40"/>
      <c r="B170" s="41"/>
      <c r="C170" s="228" t="s">
        <v>355</v>
      </c>
      <c r="D170" s="228" t="s">
        <v>153</v>
      </c>
      <c r="E170" s="229" t="s">
        <v>756</v>
      </c>
      <c r="F170" s="230" t="s">
        <v>757</v>
      </c>
      <c r="G170" s="231" t="s">
        <v>255</v>
      </c>
      <c r="H170" s="232">
        <v>24.706</v>
      </c>
      <c r="I170" s="233"/>
      <c r="J170" s="234">
        <f>ROUND(I170*H170,2)</f>
        <v>0</v>
      </c>
      <c r="K170" s="230" t="s">
        <v>156</v>
      </c>
      <c r="L170" s="46"/>
      <c r="M170" s="235" t="s">
        <v>19</v>
      </c>
      <c r="N170" s="236" t="s">
        <v>47</v>
      </c>
      <c r="O170" s="86"/>
      <c r="P170" s="237">
        <f>O170*H170</f>
        <v>0</v>
      </c>
      <c r="Q170" s="237">
        <v>0.00020000000000000001</v>
      </c>
      <c r="R170" s="237">
        <f>Q170*H170</f>
        <v>0.0049411999999999998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203</v>
      </c>
      <c r="AT170" s="239" t="s">
        <v>153</v>
      </c>
      <c r="AU170" s="239" t="s">
        <v>95</v>
      </c>
      <c r="AY170" s="19" t="s">
        <v>150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95</v>
      </c>
      <c r="BK170" s="240">
        <f>ROUND(I170*H170,2)</f>
        <v>0</v>
      </c>
      <c r="BL170" s="19" t="s">
        <v>203</v>
      </c>
      <c r="BM170" s="239" t="s">
        <v>758</v>
      </c>
    </row>
    <row r="171" s="2" customFormat="1" ht="16.5" customHeight="1">
      <c r="A171" s="40"/>
      <c r="B171" s="41"/>
      <c r="C171" s="228" t="s">
        <v>392</v>
      </c>
      <c r="D171" s="228" t="s">
        <v>153</v>
      </c>
      <c r="E171" s="229" t="s">
        <v>759</v>
      </c>
      <c r="F171" s="230" t="s">
        <v>760</v>
      </c>
      <c r="G171" s="231" t="s">
        <v>255</v>
      </c>
      <c r="H171" s="232">
        <v>76.153000000000006</v>
      </c>
      <c r="I171" s="233"/>
      <c r="J171" s="234">
        <f>ROUND(I171*H171,2)</f>
        <v>0</v>
      </c>
      <c r="K171" s="230" t="s">
        <v>156</v>
      </c>
      <c r="L171" s="46"/>
      <c r="M171" s="235" t="s">
        <v>19</v>
      </c>
      <c r="N171" s="236" t="s">
        <v>47</v>
      </c>
      <c r="O171" s="86"/>
      <c r="P171" s="237">
        <f>O171*H171</f>
        <v>0</v>
      </c>
      <c r="Q171" s="237">
        <v>0.00040000000000000002</v>
      </c>
      <c r="R171" s="237">
        <f>Q171*H171</f>
        <v>0.030461200000000004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203</v>
      </c>
      <c r="AT171" s="239" t="s">
        <v>153</v>
      </c>
      <c r="AU171" s="239" t="s">
        <v>95</v>
      </c>
      <c r="AY171" s="19" t="s">
        <v>150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95</v>
      </c>
      <c r="BK171" s="240">
        <f>ROUND(I171*H171,2)</f>
        <v>0</v>
      </c>
      <c r="BL171" s="19" t="s">
        <v>203</v>
      </c>
      <c r="BM171" s="239" t="s">
        <v>761</v>
      </c>
    </row>
    <row r="172" s="13" customFormat="1">
      <c r="A172" s="13"/>
      <c r="B172" s="246"/>
      <c r="C172" s="247"/>
      <c r="D172" s="248" t="s">
        <v>196</v>
      </c>
      <c r="E172" s="249" t="s">
        <v>19</v>
      </c>
      <c r="F172" s="250" t="s">
        <v>724</v>
      </c>
      <c r="G172" s="247"/>
      <c r="H172" s="251">
        <v>41.713000000000001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196</v>
      </c>
      <c r="AU172" s="257" t="s">
        <v>95</v>
      </c>
      <c r="AV172" s="13" t="s">
        <v>95</v>
      </c>
      <c r="AW172" s="13" t="s">
        <v>35</v>
      </c>
      <c r="AX172" s="13" t="s">
        <v>75</v>
      </c>
      <c r="AY172" s="257" t="s">
        <v>150</v>
      </c>
    </row>
    <row r="173" s="13" customFormat="1">
      <c r="A173" s="13"/>
      <c r="B173" s="246"/>
      <c r="C173" s="247"/>
      <c r="D173" s="248" t="s">
        <v>196</v>
      </c>
      <c r="E173" s="249" t="s">
        <v>19</v>
      </c>
      <c r="F173" s="250" t="s">
        <v>725</v>
      </c>
      <c r="G173" s="247"/>
      <c r="H173" s="251">
        <v>-3.4820000000000002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196</v>
      </c>
      <c r="AU173" s="257" t="s">
        <v>95</v>
      </c>
      <c r="AV173" s="13" t="s">
        <v>95</v>
      </c>
      <c r="AW173" s="13" t="s">
        <v>35</v>
      </c>
      <c r="AX173" s="13" t="s">
        <v>75</v>
      </c>
      <c r="AY173" s="257" t="s">
        <v>150</v>
      </c>
    </row>
    <row r="174" s="13" customFormat="1">
      <c r="A174" s="13"/>
      <c r="B174" s="246"/>
      <c r="C174" s="247"/>
      <c r="D174" s="248" t="s">
        <v>196</v>
      </c>
      <c r="E174" s="249" t="s">
        <v>19</v>
      </c>
      <c r="F174" s="250" t="s">
        <v>726</v>
      </c>
      <c r="G174" s="247"/>
      <c r="H174" s="251">
        <v>1.714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196</v>
      </c>
      <c r="AU174" s="257" t="s">
        <v>95</v>
      </c>
      <c r="AV174" s="13" t="s">
        <v>95</v>
      </c>
      <c r="AW174" s="13" t="s">
        <v>35</v>
      </c>
      <c r="AX174" s="13" t="s">
        <v>75</v>
      </c>
      <c r="AY174" s="257" t="s">
        <v>150</v>
      </c>
    </row>
    <row r="175" s="13" customFormat="1">
      <c r="A175" s="13"/>
      <c r="B175" s="246"/>
      <c r="C175" s="247"/>
      <c r="D175" s="248" t="s">
        <v>196</v>
      </c>
      <c r="E175" s="249" t="s">
        <v>19</v>
      </c>
      <c r="F175" s="250" t="s">
        <v>727</v>
      </c>
      <c r="G175" s="247"/>
      <c r="H175" s="251">
        <v>36.859999999999999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196</v>
      </c>
      <c r="AU175" s="257" t="s">
        <v>95</v>
      </c>
      <c r="AV175" s="13" t="s">
        <v>95</v>
      </c>
      <c r="AW175" s="13" t="s">
        <v>35</v>
      </c>
      <c r="AX175" s="13" t="s">
        <v>75</v>
      </c>
      <c r="AY175" s="257" t="s">
        <v>150</v>
      </c>
    </row>
    <row r="176" s="13" customFormat="1">
      <c r="A176" s="13"/>
      <c r="B176" s="246"/>
      <c r="C176" s="247"/>
      <c r="D176" s="248" t="s">
        <v>196</v>
      </c>
      <c r="E176" s="249" t="s">
        <v>19</v>
      </c>
      <c r="F176" s="250" t="s">
        <v>728</v>
      </c>
      <c r="G176" s="247"/>
      <c r="H176" s="251">
        <v>-2.004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196</v>
      </c>
      <c r="AU176" s="257" t="s">
        <v>95</v>
      </c>
      <c r="AV176" s="13" t="s">
        <v>95</v>
      </c>
      <c r="AW176" s="13" t="s">
        <v>35</v>
      </c>
      <c r="AX176" s="13" t="s">
        <v>75</v>
      </c>
      <c r="AY176" s="257" t="s">
        <v>150</v>
      </c>
    </row>
    <row r="177" s="13" customFormat="1">
      <c r="A177" s="13"/>
      <c r="B177" s="246"/>
      <c r="C177" s="247"/>
      <c r="D177" s="248" t="s">
        <v>196</v>
      </c>
      <c r="E177" s="249" t="s">
        <v>19</v>
      </c>
      <c r="F177" s="250" t="s">
        <v>729</v>
      </c>
      <c r="G177" s="247"/>
      <c r="H177" s="251">
        <v>1.3520000000000001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196</v>
      </c>
      <c r="AU177" s="257" t="s">
        <v>95</v>
      </c>
      <c r="AV177" s="13" t="s">
        <v>95</v>
      </c>
      <c r="AW177" s="13" t="s">
        <v>35</v>
      </c>
      <c r="AX177" s="13" t="s">
        <v>75</v>
      </c>
      <c r="AY177" s="257" t="s">
        <v>150</v>
      </c>
    </row>
    <row r="178" s="2" customFormat="1" ht="16.5" customHeight="1">
      <c r="A178" s="40"/>
      <c r="B178" s="41"/>
      <c r="C178" s="228" t="s">
        <v>408</v>
      </c>
      <c r="D178" s="228" t="s">
        <v>153</v>
      </c>
      <c r="E178" s="229" t="s">
        <v>762</v>
      </c>
      <c r="F178" s="230" t="s">
        <v>763</v>
      </c>
      <c r="G178" s="231" t="s">
        <v>255</v>
      </c>
      <c r="H178" s="232">
        <v>24.706</v>
      </c>
      <c r="I178" s="233"/>
      <c r="J178" s="234">
        <f>ROUND(I178*H178,2)</f>
        <v>0</v>
      </c>
      <c r="K178" s="230" t="s">
        <v>156</v>
      </c>
      <c r="L178" s="46"/>
      <c r="M178" s="235" t="s">
        <v>19</v>
      </c>
      <c r="N178" s="236" t="s">
        <v>47</v>
      </c>
      <c r="O178" s="86"/>
      <c r="P178" s="237">
        <f>O178*H178</f>
        <v>0</v>
      </c>
      <c r="Q178" s="237">
        <v>0.00040000000000000002</v>
      </c>
      <c r="R178" s="237">
        <f>Q178*H178</f>
        <v>0.0098823999999999995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203</v>
      </c>
      <c r="AT178" s="239" t="s">
        <v>153</v>
      </c>
      <c r="AU178" s="239" t="s">
        <v>95</v>
      </c>
      <c r="AY178" s="19" t="s">
        <v>150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95</v>
      </c>
      <c r="BK178" s="240">
        <f>ROUND(I178*H178,2)</f>
        <v>0</v>
      </c>
      <c r="BL178" s="19" t="s">
        <v>203</v>
      </c>
      <c r="BM178" s="239" t="s">
        <v>764</v>
      </c>
    </row>
    <row r="179" s="13" customFormat="1">
      <c r="A179" s="13"/>
      <c r="B179" s="246"/>
      <c r="C179" s="247"/>
      <c r="D179" s="248" t="s">
        <v>196</v>
      </c>
      <c r="E179" s="249" t="s">
        <v>19</v>
      </c>
      <c r="F179" s="250" t="s">
        <v>734</v>
      </c>
      <c r="G179" s="247"/>
      <c r="H179" s="251">
        <v>27.954999999999998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196</v>
      </c>
      <c r="AU179" s="257" t="s">
        <v>95</v>
      </c>
      <c r="AV179" s="13" t="s">
        <v>95</v>
      </c>
      <c r="AW179" s="13" t="s">
        <v>35</v>
      </c>
      <c r="AX179" s="13" t="s">
        <v>75</v>
      </c>
      <c r="AY179" s="257" t="s">
        <v>150</v>
      </c>
    </row>
    <row r="180" s="13" customFormat="1">
      <c r="A180" s="13"/>
      <c r="B180" s="246"/>
      <c r="C180" s="247"/>
      <c r="D180" s="248" t="s">
        <v>196</v>
      </c>
      <c r="E180" s="249" t="s">
        <v>19</v>
      </c>
      <c r="F180" s="250" t="s">
        <v>735</v>
      </c>
      <c r="G180" s="247"/>
      <c r="H180" s="251">
        <v>-3.2490000000000001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196</v>
      </c>
      <c r="AU180" s="257" t="s">
        <v>95</v>
      </c>
      <c r="AV180" s="13" t="s">
        <v>95</v>
      </c>
      <c r="AW180" s="13" t="s">
        <v>35</v>
      </c>
      <c r="AX180" s="13" t="s">
        <v>75</v>
      </c>
      <c r="AY180" s="257" t="s">
        <v>150</v>
      </c>
    </row>
    <row r="181" s="12" customFormat="1" ht="25.92" customHeight="1">
      <c r="A181" s="12"/>
      <c r="B181" s="212"/>
      <c r="C181" s="213"/>
      <c r="D181" s="214" t="s">
        <v>74</v>
      </c>
      <c r="E181" s="215" t="s">
        <v>765</v>
      </c>
      <c r="F181" s="215" t="s">
        <v>766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SUM(P182:P183)</f>
        <v>0</v>
      </c>
      <c r="Q181" s="220"/>
      <c r="R181" s="221">
        <f>SUM(R182:R183)</f>
        <v>0</v>
      </c>
      <c r="S181" s="220"/>
      <c r="T181" s="222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170</v>
      </c>
      <c r="AT181" s="224" t="s">
        <v>74</v>
      </c>
      <c r="AU181" s="224" t="s">
        <v>75</v>
      </c>
      <c r="AY181" s="223" t="s">
        <v>150</v>
      </c>
      <c r="BK181" s="225">
        <f>SUM(BK182:BK183)</f>
        <v>0</v>
      </c>
    </row>
    <row r="182" s="2" customFormat="1" ht="16.5" customHeight="1">
      <c r="A182" s="40"/>
      <c r="B182" s="41"/>
      <c r="C182" s="228" t="s">
        <v>412</v>
      </c>
      <c r="D182" s="228" t="s">
        <v>153</v>
      </c>
      <c r="E182" s="229" t="s">
        <v>767</v>
      </c>
      <c r="F182" s="230" t="s">
        <v>768</v>
      </c>
      <c r="G182" s="231" t="s">
        <v>769</v>
      </c>
      <c r="H182" s="232">
        <v>10</v>
      </c>
      <c r="I182" s="233"/>
      <c r="J182" s="234">
        <f>ROUND(I182*H182,2)</f>
        <v>0</v>
      </c>
      <c r="K182" s="230" t="s">
        <v>156</v>
      </c>
      <c r="L182" s="46"/>
      <c r="M182" s="235" t="s">
        <v>19</v>
      </c>
      <c r="N182" s="236" t="s">
        <v>47</v>
      </c>
      <c r="O182" s="86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770</v>
      </c>
      <c r="AT182" s="239" t="s">
        <v>153</v>
      </c>
      <c r="AU182" s="239" t="s">
        <v>83</v>
      </c>
      <c r="AY182" s="19" t="s">
        <v>150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95</v>
      </c>
      <c r="BK182" s="240">
        <f>ROUND(I182*H182,2)</f>
        <v>0</v>
      </c>
      <c r="BL182" s="19" t="s">
        <v>770</v>
      </c>
      <c r="BM182" s="239" t="s">
        <v>771</v>
      </c>
    </row>
    <row r="183" s="2" customFormat="1">
      <c r="A183" s="40"/>
      <c r="B183" s="41"/>
      <c r="C183" s="42"/>
      <c r="D183" s="248" t="s">
        <v>205</v>
      </c>
      <c r="E183" s="42"/>
      <c r="F183" s="258" t="s">
        <v>772</v>
      </c>
      <c r="G183" s="42"/>
      <c r="H183" s="42"/>
      <c r="I183" s="148"/>
      <c r="J183" s="42"/>
      <c r="K183" s="42"/>
      <c r="L183" s="46"/>
      <c r="M183" s="306"/>
      <c r="N183" s="307"/>
      <c r="O183" s="243"/>
      <c r="P183" s="243"/>
      <c r="Q183" s="243"/>
      <c r="R183" s="243"/>
      <c r="S183" s="243"/>
      <c r="T183" s="308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205</v>
      </c>
      <c r="AU183" s="19" t="s">
        <v>83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177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j6L7/1RouxO+7w+wEyVu5dNNEhlEB7FfOkay7RnlY/mAre3tvjB0OZrAIDQReW4/oIWjoHbVlhZ8Njcl6tCW8A==" hashValue="DR143pRSgMzVZPIGfyZUAAy+aEbMVA+zidGmyLkT9AqNOlqnileg+oUWa7PzJUujUZiEPjJUmdOETCCEcSLPpw==" algorithmName="SHA-512" password="CC35"/>
  <autoFilter ref="C96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613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773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ROUND(J108,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ROUND((SUM(BE108:BE530)),  2)</f>
        <v>0</v>
      </c>
      <c r="G35" s="40"/>
      <c r="H35" s="40"/>
      <c r="I35" s="166">
        <v>0.20999999999999999</v>
      </c>
      <c r="J35" s="165">
        <f>ROUND(((SUM(BE108:BE530))*I35),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ROUND((SUM(BF108:BF530)),  2)</f>
        <v>0</v>
      </c>
      <c r="G36" s="40"/>
      <c r="H36" s="40"/>
      <c r="I36" s="166">
        <v>0.14999999999999999</v>
      </c>
      <c r="J36" s="165">
        <f>ROUND(((SUM(BF108:BF530))*I36),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ROUND((SUM(BG108:BG530)),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ROUND((SUM(BH108:BH530)),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ROUND((SUM(BI108:BI530)),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613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020 - 1.NP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J108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J109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616</v>
      </c>
      <c r="E65" s="196"/>
      <c r="F65" s="196"/>
      <c r="G65" s="196"/>
      <c r="H65" s="196"/>
      <c r="I65" s="197"/>
      <c r="J65" s="198">
        <f>J110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175</v>
      </c>
      <c r="E66" s="196"/>
      <c r="F66" s="196"/>
      <c r="G66" s="196"/>
      <c r="H66" s="196"/>
      <c r="I66" s="197"/>
      <c r="J66" s="198">
        <f>J118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617</v>
      </c>
      <c r="E67" s="196"/>
      <c r="F67" s="196"/>
      <c r="G67" s="196"/>
      <c r="H67" s="196"/>
      <c r="I67" s="197"/>
      <c r="J67" s="198">
        <f>J145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618</v>
      </c>
      <c r="E68" s="196"/>
      <c r="F68" s="196"/>
      <c r="G68" s="196"/>
      <c r="H68" s="196"/>
      <c r="I68" s="197"/>
      <c r="J68" s="198">
        <f>J205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774</v>
      </c>
      <c r="E69" s="196"/>
      <c r="F69" s="196"/>
      <c r="G69" s="196"/>
      <c r="H69" s="196"/>
      <c r="I69" s="197"/>
      <c r="J69" s="198">
        <f>J234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619</v>
      </c>
      <c r="E70" s="196"/>
      <c r="F70" s="196"/>
      <c r="G70" s="196"/>
      <c r="H70" s="196"/>
      <c r="I70" s="197"/>
      <c r="J70" s="198">
        <f>J238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620</v>
      </c>
      <c r="E71" s="196"/>
      <c r="F71" s="196"/>
      <c r="G71" s="196"/>
      <c r="H71" s="196"/>
      <c r="I71" s="197"/>
      <c r="J71" s="198">
        <f>J240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180</v>
      </c>
      <c r="E72" s="196"/>
      <c r="F72" s="196"/>
      <c r="G72" s="196"/>
      <c r="H72" s="196"/>
      <c r="I72" s="197"/>
      <c r="J72" s="198">
        <f>J246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7"/>
      <c r="C73" s="188"/>
      <c r="D73" s="189" t="s">
        <v>181</v>
      </c>
      <c r="E73" s="190"/>
      <c r="F73" s="190"/>
      <c r="G73" s="190"/>
      <c r="H73" s="190"/>
      <c r="I73" s="191"/>
      <c r="J73" s="192">
        <f>J248</f>
        <v>0</v>
      </c>
      <c r="K73" s="188"/>
      <c r="L73" s="19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94"/>
      <c r="C74" s="127"/>
      <c r="D74" s="195" t="s">
        <v>775</v>
      </c>
      <c r="E74" s="196"/>
      <c r="F74" s="196"/>
      <c r="G74" s="196"/>
      <c r="H74" s="196"/>
      <c r="I74" s="197"/>
      <c r="J74" s="198">
        <f>J249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7"/>
      <c r="D75" s="195" t="s">
        <v>182</v>
      </c>
      <c r="E75" s="196"/>
      <c r="F75" s="196"/>
      <c r="G75" s="196"/>
      <c r="H75" s="196"/>
      <c r="I75" s="197"/>
      <c r="J75" s="198">
        <f>J274</f>
        <v>0</v>
      </c>
      <c r="K75" s="127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4"/>
      <c r="C76" s="127"/>
      <c r="D76" s="195" t="s">
        <v>183</v>
      </c>
      <c r="E76" s="196"/>
      <c r="F76" s="196"/>
      <c r="G76" s="196"/>
      <c r="H76" s="196"/>
      <c r="I76" s="197"/>
      <c r="J76" s="198">
        <f>J307</f>
        <v>0</v>
      </c>
      <c r="K76" s="127"/>
      <c r="L76" s="19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4"/>
      <c r="C77" s="127"/>
      <c r="D77" s="195" t="s">
        <v>776</v>
      </c>
      <c r="E77" s="196"/>
      <c r="F77" s="196"/>
      <c r="G77" s="196"/>
      <c r="H77" s="196"/>
      <c r="I77" s="197"/>
      <c r="J77" s="198">
        <f>J332</f>
        <v>0</v>
      </c>
      <c r="K77" s="127"/>
      <c r="L77" s="19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4"/>
      <c r="C78" s="127"/>
      <c r="D78" s="195" t="s">
        <v>184</v>
      </c>
      <c r="E78" s="196"/>
      <c r="F78" s="196"/>
      <c r="G78" s="196"/>
      <c r="H78" s="196"/>
      <c r="I78" s="197"/>
      <c r="J78" s="198">
        <f>J358</f>
        <v>0</v>
      </c>
      <c r="K78" s="127"/>
      <c r="L78" s="19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4"/>
      <c r="C79" s="127"/>
      <c r="D79" s="195" t="s">
        <v>185</v>
      </c>
      <c r="E79" s="196"/>
      <c r="F79" s="196"/>
      <c r="G79" s="196"/>
      <c r="H79" s="196"/>
      <c r="I79" s="197"/>
      <c r="J79" s="198">
        <f>J361</f>
        <v>0</v>
      </c>
      <c r="K79" s="127"/>
      <c r="L79" s="19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4"/>
      <c r="C80" s="127"/>
      <c r="D80" s="195" t="s">
        <v>621</v>
      </c>
      <c r="E80" s="196"/>
      <c r="F80" s="196"/>
      <c r="G80" s="196"/>
      <c r="H80" s="196"/>
      <c r="I80" s="197"/>
      <c r="J80" s="198">
        <f>J394</f>
        <v>0</v>
      </c>
      <c r="K80" s="127"/>
      <c r="L80" s="19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4"/>
      <c r="C81" s="127"/>
      <c r="D81" s="195" t="s">
        <v>186</v>
      </c>
      <c r="E81" s="196"/>
      <c r="F81" s="196"/>
      <c r="G81" s="196"/>
      <c r="H81" s="196"/>
      <c r="I81" s="197"/>
      <c r="J81" s="198">
        <f>J415</f>
        <v>0</v>
      </c>
      <c r="K81" s="127"/>
      <c r="L81" s="19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4"/>
      <c r="C82" s="127"/>
      <c r="D82" s="195" t="s">
        <v>777</v>
      </c>
      <c r="E82" s="196"/>
      <c r="F82" s="196"/>
      <c r="G82" s="196"/>
      <c r="H82" s="196"/>
      <c r="I82" s="197"/>
      <c r="J82" s="198">
        <f>J447</f>
        <v>0</v>
      </c>
      <c r="K82" s="127"/>
      <c r="L82" s="19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4"/>
      <c r="C83" s="127"/>
      <c r="D83" s="195" t="s">
        <v>188</v>
      </c>
      <c r="E83" s="196"/>
      <c r="F83" s="196"/>
      <c r="G83" s="196"/>
      <c r="H83" s="196"/>
      <c r="I83" s="197"/>
      <c r="J83" s="198">
        <f>J458</f>
        <v>0</v>
      </c>
      <c r="K83" s="127"/>
      <c r="L83" s="19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4"/>
      <c r="C84" s="127"/>
      <c r="D84" s="195" t="s">
        <v>778</v>
      </c>
      <c r="E84" s="196"/>
      <c r="F84" s="196"/>
      <c r="G84" s="196"/>
      <c r="H84" s="196"/>
      <c r="I84" s="197"/>
      <c r="J84" s="198">
        <f>J485</f>
        <v>0</v>
      </c>
      <c r="K84" s="127"/>
      <c r="L84" s="19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4"/>
      <c r="C85" s="127"/>
      <c r="D85" s="195" t="s">
        <v>622</v>
      </c>
      <c r="E85" s="196"/>
      <c r="F85" s="196"/>
      <c r="G85" s="196"/>
      <c r="H85" s="196"/>
      <c r="I85" s="197"/>
      <c r="J85" s="198">
        <f>J499</f>
        <v>0</v>
      </c>
      <c r="K85" s="127"/>
      <c r="L85" s="19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87"/>
      <c r="C86" s="188"/>
      <c r="D86" s="189" t="s">
        <v>623</v>
      </c>
      <c r="E86" s="190"/>
      <c r="F86" s="190"/>
      <c r="G86" s="190"/>
      <c r="H86" s="190"/>
      <c r="I86" s="191"/>
      <c r="J86" s="192">
        <f>J528</f>
        <v>0</v>
      </c>
      <c r="K86" s="188"/>
      <c r="L86" s="19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77"/>
      <c r="J88" s="62"/>
      <c r="K88" s="6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180"/>
      <c r="J92" s="64"/>
      <c r="K92" s="64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135</v>
      </c>
      <c r="D93" s="42"/>
      <c r="E93" s="42"/>
      <c r="F93" s="42"/>
      <c r="G93" s="42"/>
      <c r="H93" s="42"/>
      <c r="I93" s="148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148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81" t="str">
        <f>E7</f>
        <v>Rekonstrukce objektu č.p. 55</v>
      </c>
      <c r="F96" s="34"/>
      <c r="G96" s="34"/>
      <c r="H96" s="34"/>
      <c r="I96" s="148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124</v>
      </c>
      <c r="D97" s="24"/>
      <c r="E97" s="24"/>
      <c r="F97" s="24"/>
      <c r="G97" s="24"/>
      <c r="H97" s="24"/>
      <c r="I97" s="140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81" t="s">
        <v>613</v>
      </c>
      <c r="F98" s="42"/>
      <c r="G98" s="42"/>
      <c r="H98" s="42"/>
      <c r="I98" s="148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614</v>
      </c>
      <c r="D99" s="42"/>
      <c r="E99" s="42"/>
      <c r="F99" s="42"/>
      <c r="G99" s="42"/>
      <c r="H99" s="42"/>
      <c r="I99" s="148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020 - 1.NP</v>
      </c>
      <c r="F100" s="42"/>
      <c r="G100" s="42"/>
      <c r="H100" s="42"/>
      <c r="I100" s="148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48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parc. st. 160 a parc. č. 65/9</v>
      </c>
      <c r="G102" s="42"/>
      <c r="H102" s="42"/>
      <c r="I102" s="151" t="s">
        <v>23</v>
      </c>
      <c r="J102" s="74" t="str">
        <f>IF(J14="","",J14)</f>
        <v>24. 2. 2020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148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54.45" customHeight="1">
      <c r="A104" s="40"/>
      <c r="B104" s="41"/>
      <c r="C104" s="34" t="s">
        <v>25</v>
      </c>
      <c r="D104" s="42"/>
      <c r="E104" s="42"/>
      <c r="F104" s="29" t="str">
        <f>E17</f>
        <v>ČZU v Praze, ŠLP v Kostelci n. Černýmim lesy</v>
      </c>
      <c r="G104" s="42"/>
      <c r="H104" s="42"/>
      <c r="I104" s="151" t="s">
        <v>32</v>
      </c>
      <c r="J104" s="38" t="str">
        <f>E23</f>
        <v>ing. arch. Tomáš Kužel, Ve Smrčinách 322, Jevany</v>
      </c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54.4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151" t="s">
        <v>36</v>
      </c>
      <c r="J105" s="38" t="str">
        <f>E26</f>
        <v>NASTA GROUP s.r.o., Za Sokolovnou 92, Zdiby</v>
      </c>
      <c r="K105" s="42"/>
      <c r="L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148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200"/>
      <c r="B107" s="201"/>
      <c r="C107" s="202" t="s">
        <v>136</v>
      </c>
      <c r="D107" s="203" t="s">
        <v>60</v>
      </c>
      <c r="E107" s="203" t="s">
        <v>56</v>
      </c>
      <c r="F107" s="203" t="s">
        <v>57</v>
      </c>
      <c r="G107" s="203" t="s">
        <v>137</v>
      </c>
      <c r="H107" s="203" t="s">
        <v>138</v>
      </c>
      <c r="I107" s="204" t="s">
        <v>139</v>
      </c>
      <c r="J107" s="203" t="s">
        <v>128</v>
      </c>
      <c r="K107" s="205" t="s">
        <v>140</v>
      </c>
      <c r="L107" s="206"/>
      <c r="M107" s="94" t="s">
        <v>19</v>
      </c>
      <c r="N107" s="95" t="s">
        <v>45</v>
      </c>
      <c r="O107" s="95" t="s">
        <v>141</v>
      </c>
      <c r="P107" s="95" t="s">
        <v>142</v>
      </c>
      <c r="Q107" s="95" t="s">
        <v>143</v>
      </c>
      <c r="R107" s="95" t="s">
        <v>144</v>
      </c>
      <c r="S107" s="95" t="s">
        <v>145</v>
      </c>
      <c r="T107" s="96" t="s">
        <v>146</v>
      </c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</row>
    <row r="108" s="2" customFormat="1" ht="22.8" customHeight="1">
      <c r="A108" s="40"/>
      <c r="B108" s="41"/>
      <c r="C108" s="101" t="s">
        <v>147</v>
      </c>
      <c r="D108" s="42"/>
      <c r="E108" s="42"/>
      <c r="F108" s="42"/>
      <c r="G108" s="42"/>
      <c r="H108" s="42"/>
      <c r="I108" s="148"/>
      <c r="J108" s="207">
        <f>BK108</f>
        <v>0</v>
      </c>
      <c r="K108" s="42"/>
      <c r="L108" s="46"/>
      <c r="M108" s="97"/>
      <c r="N108" s="208"/>
      <c r="O108" s="98"/>
      <c r="P108" s="209">
        <f>P109+P248+P528</f>
        <v>0</v>
      </c>
      <c r="Q108" s="98"/>
      <c r="R108" s="209">
        <f>R109+R248+R528</f>
        <v>32.79703104</v>
      </c>
      <c r="S108" s="98"/>
      <c r="T108" s="210">
        <f>T109+T248+T528</f>
        <v>0.46732300000000004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74</v>
      </c>
      <c r="AU108" s="19" t="s">
        <v>129</v>
      </c>
      <c r="BK108" s="211">
        <f>BK109+BK248+BK528</f>
        <v>0</v>
      </c>
    </row>
    <row r="109" s="12" customFormat="1" ht="25.92" customHeight="1">
      <c r="A109" s="12"/>
      <c r="B109" s="212"/>
      <c r="C109" s="213"/>
      <c r="D109" s="214" t="s">
        <v>74</v>
      </c>
      <c r="E109" s="215" t="s">
        <v>189</v>
      </c>
      <c r="F109" s="215" t="s">
        <v>190</v>
      </c>
      <c r="G109" s="213"/>
      <c r="H109" s="213"/>
      <c r="I109" s="216"/>
      <c r="J109" s="217">
        <f>BK109</f>
        <v>0</v>
      </c>
      <c r="K109" s="213"/>
      <c r="L109" s="218"/>
      <c r="M109" s="219"/>
      <c r="N109" s="220"/>
      <c r="O109" s="220"/>
      <c r="P109" s="221">
        <f>P110+P118+P145+P205+P234+P238+P240+P246</f>
        <v>0</v>
      </c>
      <c r="Q109" s="220"/>
      <c r="R109" s="221">
        <f>R110+R118+R145+R205+R234+R238+R240+R246</f>
        <v>28.84258586</v>
      </c>
      <c r="S109" s="220"/>
      <c r="T109" s="222">
        <f>T110+T118+T145+T205+T234+T238+T240+T246</f>
        <v>0.41360000000000002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3" t="s">
        <v>83</v>
      </c>
      <c r="AT109" s="224" t="s">
        <v>74</v>
      </c>
      <c r="AU109" s="224" t="s">
        <v>75</v>
      </c>
      <c r="AY109" s="223" t="s">
        <v>150</v>
      </c>
      <c r="BK109" s="225">
        <f>BK110+BK118+BK145+BK205+BK234+BK238+BK240+BK246</f>
        <v>0</v>
      </c>
    </row>
    <row r="110" s="12" customFormat="1" ht="22.8" customHeight="1">
      <c r="A110" s="12"/>
      <c r="B110" s="212"/>
      <c r="C110" s="213"/>
      <c r="D110" s="214" t="s">
        <v>74</v>
      </c>
      <c r="E110" s="226" t="s">
        <v>95</v>
      </c>
      <c r="F110" s="226" t="s">
        <v>624</v>
      </c>
      <c r="G110" s="213"/>
      <c r="H110" s="213"/>
      <c r="I110" s="216"/>
      <c r="J110" s="227">
        <f>BK110</f>
        <v>0</v>
      </c>
      <c r="K110" s="213"/>
      <c r="L110" s="218"/>
      <c r="M110" s="219"/>
      <c r="N110" s="220"/>
      <c r="O110" s="220"/>
      <c r="P110" s="221">
        <f>SUM(P111:P117)</f>
        <v>0</v>
      </c>
      <c r="Q110" s="220"/>
      <c r="R110" s="221">
        <f>SUM(R111:R117)</f>
        <v>0.024662399999999998</v>
      </c>
      <c r="S110" s="220"/>
      <c r="T110" s="222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3" t="s">
        <v>83</v>
      </c>
      <c r="AT110" s="224" t="s">
        <v>74</v>
      </c>
      <c r="AU110" s="224" t="s">
        <v>83</v>
      </c>
      <c r="AY110" s="223" t="s">
        <v>150</v>
      </c>
      <c r="BK110" s="225">
        <f>SUM(BK111:BK117)</f>
        <v>0</v>
      </c>
    </row>
    <row r="111" s="2" customFormat="1" ht="21.75" customHeight="1">
      <c r="A111" s="40"/>
      <c r="B111" s="41"/>
      <c r="C111" s="228" t="s">
        <v>83</v>
      </c>
      <c r="D111" s="228" t="s">
        <v>153</v>
      </c>
      <c r="E111" s="229" t="s">
        <v>779</v>
      </c>
      <c r="F111" s="230" t="s">
        <v>780</v>
      </c>
      <c r="G111" s="231" t="s">
        <v>255</v>
      </c>
      <c r="H111" s="232">
        <v>50.850000000000001</v>
      </c>
      <c r="I111" s="233"/>
      <c r="J111" s="234">
        <f>ROUND(I111*H111,2)</f>
        <v>0</v>
      </c>
      <c r="K111" s="230" t="s">
        <v>156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0.00013999999999999999</v>
      </c>
      <c r="R111" s="237">
        <f>Q111*H111</f>
        <v>0.0071189999999999995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781</v>
      </c>
    </row>
    <row r="112" s="13" customFormat="1">
      <c r="A112" s="13"/>
      <c r="B112" s="246"/>
      <c r="C112" s="247"/>
      <c r="D112" s="248" t="s">
        <v>196</v>
      </c>
      <c r="E112" s="249" t="s">
        <v>19</v>
      </c>
      <c r="F112" s="250" t="s">
        <v>782</v>
      </c>
      <c r="G112" s="247"/>
      <c r="H112" s="251">
        <v>19.100000000000001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7" t="s">
        <v>196</v>
      </c>
      <c r="AU112" s="257" t="s">
        <v>95</v>
      </c>
      <c r="AV112" s="13" t="s">
        <v>95</v>
      </c>
      <c r="AW112" s="13" t="s">
        <v>35</v>
      </c>
      <c r="AX112" s="13" t="s">
        <v>75</v>
      </c>
      <c r="AY112" s="257" t="s">
        <v>150</v>
      </c>
    </row>
    <row r="113" s="13" customFormat="1">
      <c r="A113" s="13"/>
      <c r="B113" s="246"/>
      <c r="C113" s="247"/>
      <c r="D113" s="248" t="s">
        <v>196</v>
      </c>
      <c r="E113" s="249" t="s">
        <v>19</v>
      </c>
      <c r="F113" s="250" t="s">
        <v>354</v>
      </c>
      <c r="G113" s="247"/>
      <c r="H113" s="251">
        <v>19.649999999999999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7" t="s">
        <v>196</v>
      </c>
      <c r="AU113" s="257" t="s">
        <v>95</v>
      </c>
      <c r="AV113" s="13" t="s">
        <v>95</v>
      </c>
      <c r="AW113" s="13" t="s">
        <v>35</v>
      </c>
      <c r="AX113" s="13" t="s">
        <v>75</v>
      </c>
      <c r="AY113" s="257" t="s">
        <v>150</v>
      </c>
    </row>
    <row r="114" s="13" customFormat="1">
      <c r="A114" s="13"/>
      <c r="B114" s="246"/>
      <c r="C114" s="247"/>
      <c r="D114" s="248" t="s">
        <v>196</v>
      </c>
      <c r="E114" s="249" t="s">
        <v>19</v>
      </c>
      <c r="F114" s="250" t="s">
        <v>783</v>
      </c>
      <c r="G114" s="247"/>
      <c r="H114" s="251">
        <v>12.1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7" t="s">
        <v>196</v>
      </c>
      <c r="AU114" s="257" t="s">
        <v>95</v>
      </c>
      <c r="AV114" s="13" t="s">
        <v>95</v>
      </c>
      <c r="AW114" s="13" t="s">
        <v>35</v>
      </c>
      <c r="AX114" s="13" t="s">
        <v>75</v>
      </c>
      <c r="AY114" s="257" t="s">
        <v>150</v>
      </c>
    </row>
    <row r="115" s="2" customFormat="1" ht="16.5" customHeight="1">
      <c r="A115" s="40"/>
      <c r="B115" s="41"/>
      <c r="C115" s="296" t="s">
        <v>95</v>
      </c>
      <c r="D115" s="296" t="s">
        <v>695</v>
      </c>
      <c r="E115" s="297" t="s">
        <v>784</v>
      </c>
      <c r="F115" s="298" t="s">
        <v>785</v>
      </c>
      <c r="G115" s="299" t="s">
        <v>255</v>
      </c>
      <c r="H115" s="300">
        <v>58.478000000000002</v>
      </c>
      <c r="I115" s="301"/>
      <c r="J115" s="302">
        <f>ROUND(I115*H115,2)</f>
        <v>0</v>
      </c>
      <c r="K115" s="298" t="s">
        <v>156</v>
      </c>
      <c r="L115" s="303"/>
      <c r="M115" s="304" t="s">
        <v>19</v>
      </c>
      <c r="N115" s="305" t="s">
        <v>47</v>
      </c>
      <c r="O115" s="86"/>
      <c r="P115" s="237">
        <f>O115*H115</f>
        <v>0</v>
      </c>
      <c r="Q115" s="237">
        <v>0.00029999999999999997</v>
      </c>
      <c r="R115" s="237">
        <f>Q115*H115</f>
        <v>0.017543399999999997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225</v>
      </c>
      <c r="AT115" s="239" t="s">
        <v>695</v>
      </c>
      <c r="AU115" s="239" t="s">
        <v>95</v>
      </c>
      <c r="AY115" s="19" t="s">
        <v>150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95</v>
      </c>
      <c r="BK115" s="240">
        <f>ROUND(I115*H115,2)</f>
        <v>0</v>
      </c>
      <c r="BL115" s="19" t="s">
        <v>170</v>
      </c>
      <c r="BM115" s="239" t="s">
        <v>786</v>
      </c>
    </row>
    <row r="116" s="2" customFormat="1">
      <c r="A116" s="40"/>
      <c r="B116" s="41"/>
      <c r="C116" s="42"/>
      <c r="D116" s="248" t="s">
        <v>205</v>
      </c>
      <c r="E116" s="42"/>
      <c r="F116" s="258" t="s">
        <v>787</v>
      </c>
      <c r="G116" s="42"/>
      <c r="H116" s="42"/>
      <c r="I116" s="148"/>
      <c r="J116" s="42"/>
      <c r="K116" s="42"/>
      <c r="L116" s="46"/>
      <c r="M116" s="259"/>
      <c r="N116" s="26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205</v>
      </c>
      <c r="AU116" s="19" t="s">
        <v>95</v>
      </c>
    </row>
    <row r="117" s="13" customFormat="1">
      <c r="A117" s="13"/>
      <c r="B117" s="246"/>
      <c r="C117" s="247"/>
      <c r="D117" s="248" t="s">
        <v>196</v>
      </c>
      <c r="E117" s="247"/>
      <c r="F117" s="250" t="s">
        <v>788</v>
      </c>
      <c r="G117" s="247"/>
      <c r="H117" s="251">
        <v>58.478000000000002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7" t="s">
        <v>196</v>
      </c>
      <c r="AU117" s="257" t="s">
        <v>95</v>
      </c>
      <c r="AV117" s="13" t="s">
        <v>95</v>
      </c>
      <c r="AW117" s="13" t="s">
        <v>4</v>
      </c>
      <c r="AX117" s="13" t="s">
        <v>83</v>
      </c>
      <c r="AY117" s="257" t="s">
        <v>150</v>
      </c>
    </row>
    <row r="118" s="12" customFormat="1" ht="22.8" customHeight="1">
      <c r="A118" s="12"/>
      <c r="B118" s="212"/>
      <c r="C118" s="213"/>
      <c r="D118" s="214" t="s">
        <v>74</v>
      </c>
      <c r="E118" s="226" t="s">
        <v>165</v>
      </c>
      <c r="F118" s="226" t="s">
        <v>191</v>
      </c>
      <c r="G118" s="213"/>
      <c r="H118" s="213"/>
      <c r="I118" s="216"/>
      <c r="J118" s="227">
        <f>BK118</f>
        <v>0</v>
      </c>
      <c r="K118" s="213"/>
      <c r="L118" s="218"/>
      <c r="M118" s="219"/>
      <c r="N118" s="220"/>
      <c r="O118" s="220"/>
      <c r="P118" s="221">
        <f>SUM(P119:P144)</f>
        <v>0</v>
      </c>
      <c r="Q118" s="220"/>
      <c r="R118" s="221">
        <f>SUM(R119:R144)</f>
        <v>4.2442341199999998</v>
      </c>
      <c r="S118" s="220"/>
      <c r="T118" s="222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83</v>
      </c>
      <c r="AT118" s="224" t="s">
        <v>74</v>
      </c>
      <c r="AU118" s="224" t="s">
        <v>83</v>
      </c>
      <c r="AY118" s="223" t="s">
        <v>150</v>
      </c>
      <c r="BK118" s="225">
        <f>SUM(BK119:BK144)</f>
        <v>0</v>
      </c>
    </row>
    <row r="119" s="2" customFormat="1" ht="21.75" customHeight="1">
      <c r="A119" s="40"/>
      <c r="B119" s="41"/>
      <c r="C119" s="228" t="s">
        <v>165</v>
      </c>
      <c r="D119" s="228" t="s">
        <v>153</v>
      </c>
      <c r="E119" s="229" t="s">
        <v>789</v>
      </c>
      <c r="F119" s="230" t="s">
        <v>790</v>
      </c>
      <c r="G119" s="231" t="s">
        <v>255</v>
      </c>
      <c r="H119" s="232">
        <v>1.3</v>
      </c>
      <c r="I119" s="233"/>
      <c r="J119" s="234">
        <f>ROUND(I119*H119,2)</f>
        <v>0</v>
      </c>
      <c r="K119" s="230" t="s">
        <v>156</v>
      </c>
      <c r="L119" s="46"/>
      <c r="M119" s="235" t="s">
        <v>19</v>
      </c>
      <c r="N119" s="236" t="s">
        <v>47</v>
      </c>
      <c r="O119" s="86"/>
      <c r="P119" s="237">
        <f>O119*H119</f>
        <v>0</v>
      </c>
      <c r="Q119" s="237">
        <v>0.28570000000000001</v>
      </c>
      <c r="R119" s="237">
        <f>Q119*H119</f>
        <v>0.37141000000000002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170</v>
      </c>
      <c r="AT119" s="239" t="s">
        <v>153</v>
      </c>
      <c r="AU119" s="239" t="s">
        <v>95</v>
      </c>
      <c r="AY119" s="19" t="s">
        <v>150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95</v>
      </c>
      <c r="BK119" s="240">
        <f>ROUND(I119*H119,2)</f>
        <v>0</v>
      </c>
      <c r="BL119" s="19" t="s">
        <v>170</v>
      </c>
      <c r="BM119" s="239" t="s">
        <v>791</v>
      </c>
    </row>
    <row r="120" s="13" customFormat="1">
      <c r="A120" s="13"/>
      <c r="B120" s="246"/>
      <c r="C120" s="247"/>
      <c r="D120" s="248" t="s">
        <v>196</v>
      </c>
      <c r="E120" s="249" t="s">
        <v>19</v>
      </c>
      <c r="F120" s="250" t="s">
        <v>792</v>
      </c>
      <c r="G120" s="247"/>
      <c r="H120" s="251">
        <v>1.3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7" t="s">
        <v>196</v>
      </c>
      <c r="AU120" s="257" t="s">
        <v>95</v>
      </c>
      <c r="AV120" s="13" t="s">
        <v>95</v>
      </c>
      <c r="AW120" s="13" t="s">
        <v>35</v>
      </c>
      <c r="AX120" s="13" t="s">
        <v>83</v>
      </c>
      <c r="AY120" s="257" t="s">
        <v>150</v>
      </c>
    </row>
    <row r="121" s="2" customFormat="1" ht="21.75" customHeight="1">
      <c r="A121" s="40"/>
      <c r="B121" s="41"/>
      <c r="C121" s="228" t="s">
        <v>170</v>
      </c>
      <c r="D121" s="228" t="s">
        <v>153</v>
      </c>
      <c r="E121" s="229" t="s">
        <v>793</v>
      </c>
      <c r="F121" s="230" t="s">
        <v>794</v>
      </c>
      <c r="G121" s="231" t="s">
        <v>282</v>
      </c>
      <c r="H121" s="232">
        <v>0.65000000000000002</v>
      </c>
      <c r="I121" s="233"/>
      <c r="J121" s="234">
        <f>ROUND(I121*H121,2)</f>
        <v>0</v>
      </c>
      <c r="K121" s="230" t="s">
        <v>156</v>
      </c>
      <c r="L121" s="46"/>
      <c r="M121" s="235" t="s">
        <v>19</v>
      </c>
      <c r="N121" s="236" t="s">
        <v>47</v>
      </c>
      <c r="O121" s="86"/>
      <c r="P121" s="237">
        <f>O121*H121</f>
        <v>0</v>
      </c>
      <c r="Q121" s="237">
        <v>1.8775</v>
      </c>
      <c r="R121" s="237">
        <f>Q121*H121</f>
        <v>1.220375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170</v>
      </c>
      <c r="AT121" s="239" t="s">
        <v>153</v>
      </c>
      <c r="AU121" s="239" t="s">
        <v>95</v>
      </c>
      <c r="AY121" s="19" t="s">
        <v>150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95</v>
      </c>
      <c r="BK121" s="240">
        <f>ROUND(I121*H121,2)</f>
        <v>0</v>
      </c>
      <c r="BL121" s="19" t="s">
        <v>170</v>
      </c>
      <c r="BM121" s="239" t="s">
        <v>795</v>
      </c>
    </row>
    <row r="122" s="13" customFormat="1">
      <c r="A122" s="13"/>
      <c r="B122" s="246"/>
      <c r="C122" s="247"/>
      <c r="D122" s="248" t="s">
        <v>196</v>
      </c>
      <c r="E122" s="249" t="s">
        <v>19</v>
      </c>
      <c r="F122" s="250" t="s">
        <v>796</v>
      </c>
      <c r="G122" s="247"/>
      <c r="H122" s="251">
        <v>0.46000000000000002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7" t="s">
        <v>196</v>
      </c>
      <c r="AU122" s="257" t="s">
        <v>95</v>
      </c>
      <c r="AV122" s="13" t="s">
        <v>95</v>
      </c>
      <c r="AW122" s="13" t="s">
        <v>35</v>
      </c>
      <c r="AX122" s="13" t="s">
        <v>75</v>
      </c>
      <c r="AY122" s="257" t="s">
        <v>150</v>
      </c>
    </row>
    <row r="123" s="13" customFormat="1">
      <c r="A123" s="13"/>
      <c r="B123" s="246"/>
      <c r="C123" s="247"/>
      <c r="D123" s="248" t="s">
        <v>196</v>
      </c>
      <c r="E123" s="249" t="s">
        <v>19</v>
      </c>
      <c r="F123" s="250" t="s">
        <v>797</v>
      </c>
      <c r="G123" s="247"/>
      <c r="H123" s="251">
        <v>0.19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196</v>
      </c>
      <c r="AU123" s="257" t="s">
        <v>95</v>
      </c>
      <c r="AV123" s="13" t="s">
        <v>95</v>
      </c>
      <c r="AW123" s="13" t="s">
        <v>35</v>
      </c>
      <c r="AX123" s="13" t="s">
        <v>75</v>
      </c>
      <c r="AY123" s="257" t="s">
        <v>150</v>
      </c>
    </row>
    <row r="124" s="2" customFormat="1" ht="16.5" customHeight="1">
      <c r="A124" s="40"/>
      <c r="B124" s="41"/>
      <c r="C124" s="228" t="s">
        <v>149</v>
      </c>
      <c r="D124" s="228" t="s">
        <v>153</v>
      </c>
      <c r="E124" s="229" t="s">
        <v>798</v>
      </c>
      <c r="F124" s="230" t="s">
        <v>799</v>
      </c>
      <c r="G124" s="231" t="s">
        <v>531</v>
      </c>
      <c r="H124" s="232">
        <v>3</v>
      </c>
      <c r="I124" s="233"/>
      <c r="J124" s="234">
        <f>ROUND(I124*H124,2)</f>
        <v>0</v>
      </c>
      <c r="K124" s="230" t="s">
        <v>156</v>
      </c>
      <c r="L124" s="46"/>
      <c r="M124" s="235" t="s">
        <v>19</v>
      </c>
      <c r="N124" s="236" t="s">
        <v>47</v>
      </c>
      <c r="O124" s="86"/>
      <c r="P124" s="237">
        <f>O124*H124</f>
        <v>0</v>
      </c>
      <c r="Q124" s="237">
        <v>0.04555</v>
      </c>
      <c r="R124" s="237">
        <f>Q124*H124</f>
        <v>0.13664999999999999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170</v>
      </c>
      <c r="AT124" s="239" t="s">
        <v>153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170</v>
      </c>
      <c r="BM124" s="239" t="s">
        <v>800</v>
      </c>
    </row>
    <row r="125" s="2" customFormat="1" ht="16.5" customHeight="1">
      <c r="A125" s="40"/>
      <c r="B125" s="41"/>
      <c r="C125" s="228" t="s">
        <v>217</v>
      </c>
      <c r="D125" s="228" t="s">
        <v>153</v>
      </c>
      <c r="E125" s="229" t="s">
        <v>801</v>
      </c>
      <c r="F125" s="230" t="s">
        <v>802</v>
      </c>
      <c r="G125" s="231" t="s">
        <v>339</v>
      </c>
      <c r="H125" s="232">
        <v>2.5</v>
      </c>
      <c r="I125" s="233"/>
      <c r="J125" s="234">
        <f>ROUND(I125*H125,2)</f>
        <v>0</v>
      </c>
      <c r="K125" s="230" t="s">
        <v>156</v>
      </c>
      <c r="L125" s="46"/>
      <c r="M125" s="235" t="s">
        <v>19</v>
      </c>
      <c r="N125" s="236" t="s">
        <v>47</v>
      </c>
      <c r="O125" s="86"/>
      <c r="P125" s="237">
        <f>O125*H125</f>
        <v>0</v>
      </c>
      <c r="Q125" s="237">
        <v>0.00019000000000000001</v>
      </c>
      <c r="R125" s="237">
        <f>Q125*H125</f>
        <v>0.00047500000000000005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170</v>
      </c>
      <c r="AT125" s="239" t="s">
        <v>153</v>
      </c>
      <c r="AU125" s="239" t="s">
        <v>95</v>
      </c>
      <c r="AY125" s="19" t="s">
        <v>150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95</v>
      </c>
      <c r="BK125" s="240">
        <f>ROUND(I125*H125,2)</f>
        <v>0</v>
      </c>
      <c r="BL125" s="19" t="s">
        <v>170</v>
      </c>
      <c r="BM125" s="239" t="s">
        <v>803</v>
      </c>
    </row>
    <row r="126" s="2" customFormat="1" ht="21.75" customHeight="1">
      <c r="A126" s="40"/>
      <c r="B126" s="41"/>
      <c r="C126" s="228" t="s">
        <v>221</v>
      </c>
      <c r="D126" s="228" t="s">
        <v>153</v>
      </c>
      <c r="E126" s="229" t="s">
        <v>804</v>
      </c>
      <c r="F126" s="230" t="s">
        <v>805</v>
      </c>
      <c r="G126" s="231" t="s">
        <v>255</v>
      </c>
      <c r="H126" s="232">
        <v>3.8500000000000001</v>
      </c>
      <c r="I126" s="233"/>
      <c r="J126" s="234">
        <f>ROUND(I126*H126,2)</f>
        <v>0</v>
      </c>
      <c r="K126" s="230" t="s">
        <v>156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0.019130000000000001</v>
      </c>
      <c r="R126" s="237">
        <f>Q126*H126</f>
        <v>0.073650500000000008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170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170</v>
      </c>
      <c r="BM126" s="239" t="s">
        <v>806</v>
      </c>
    </row>
    <row r="127" s="2" customFormat="1">
      <c r="A127" s="40"/>
      <c r="B127" s="41"/>
      <c r="C127" s="42"/>
      <c r="D127" s="248" t="s">
        <v>205</v>
      </c>
      <c r="E127" s="42"/>
      <c r="F127" s="258" t="s">
        <v>807</v>
      </c>
      <c r="G127" s="42"/>
      <c r="H127" s="42"/>
      <c r="I127" s="148"/>
      <c r="J127" s="42"/>
      <c r="K127" s="42"/>
      <c r="L127" s="46"/>
      <c r="M127" s="259"/>
      <c r="N127" s="26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205</v>
      </c>
      <c r="AU127" s="19" t="s">
        <v>95</v>
      </c>
    </row>
    <row r="128" s="13" customFormat="1">
      <c r="A128" s="13"/>
      <c r="B128" s="246"/>
      <c r="C128" s="247"/>
      <c r="D128" s="248" t="s">
        <v>196</v>
      </c>
      <c r="E128" s="247"/>
      <c r="F128" s="250" t="s">
        <v>808</v>
      </c>
      <c r="G128" s="247"/>
      <c r="H128" s="251">
        <v>3.8500000000000001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196</v>
      </c>
      <c r="AU128" s="257" t="s">
        <v>95</v>
      </c>
      <c r="AV128" s="13" t="s">
        <v>95</v>
      </c>
      <c r="AW128" s="13" t="s">
        <v>4</v>
      </c>
      <c r="AX128" s="13" t="s">
        <v>83</v>
      </c>
      <c r="AY128" s="257" t="s">
        <v>150</v>
      </c>
    </row>
    <row r="129" s="2" customFormat="1" ht="21.75" customHeight="1">
      <c r="A129" s="40"/>
      <c r="B129" s="41"/>
      <c r="C129" s="228" t="s">
        <v>225</v>
      </c>
      <c r="D129" s="228" t="s">
        <v>153</v>
      </c>
      <c r="E129" s="229" t="s">
        <v>809</v>
      </c>
      <c r="F129" s="230" t="s">
        <v>810</v>
      </c>
      <c r="G129" s="231" t="s">
        <v>255</v>
      </c>
      <c r="H129" s="232">
        <v>19.800000000000001</v>
      </c>
      <c r="I129" s="233"/>
      <c r="J129" s="234">
        <f>ROUND(I129*H129,2)</f>
        <v>0</v>
      </c>
      <c r="K129" s="230" t="s">
        <v>156</v>
      </c>
      <c r="L129" s="46"/>
      <c r="M129" s="235" t="s">
        <v>19</v>
      </c>
      <c r="N129" s="236" t="s">
        <v>47</v>
      </c>
      <c r="O129" s="86"/>
      <c r="P129" s="237">
        <f>O129*H129</f>
        <v>0</v>
      </c>
      <c r="Q129" s="237">
        <v>0.01898</v>
      </c>
      <c r="R129" s="237">
        <f>Q129*H129</f>
        <v>0.37580400000000003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170</v>
      </c>
      <c r="AT129" s="239" t="s">
        <v>153</v>
      </c>
      <c r="AU129" s="239" t="s">
        <v>95</v>
      </c>
      <c r="AY129" s="19" t="s">
        <v>150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95</v>
      </c>
      <c r="BK129" s="240">
        <f>ROUND(I129*H129,2)</f>
        <v>0</v>
      </c>
      <c r="BL129" s="19" t="s">
        <v>170</v>
      </c>
      <c r="BM129" s="239" t="s">
        <v>811</v>
      </c>
    </row>
    <row r="130" s="2" customFormat="1">
      <c r="A130" s="40"/>
      <c r="B130" s="41"/>
      <c r="C130" s="42"/>
      <c r="D130" s="248" t="s">
        <v>205</v>
      </c>
      <c r="E130" s="42"/>
      <c r="F130" s="258" t="s">
        <v>807</v>
      </c>
      <c r="G130" s="42"/>
      <c r="H130" s="42"/>
      <c r="I130" s="148"/>
      <c r="J130" s="42"/>
      <c r="K130" s="42"/>
      <c r="L130" s="46"/>
      <c r="M130" s="259"/>
      <c r="N130" s="260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205</v>
      </c>
      <c r="AU130" s="19" t="s">
        <v>95</v>
      </c>
    </row>
    <row r="131" s="13" customFormat="1">
      <c r="A131" s="13"/>
      <c r="B131" s="246"/>
      <c r="C131" s="247"/>
      <c r="D131" s="248" t="s">
        <v>196</v>
      </c>
      <c r="E131" s="247"/>
      <c r="F131" s="250" t="s">
        <v>812</v>
      </c>
      <c r="G131" s="247"/>
      <c r="H131" s="251">
        <v>19.800000000000001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196</v>
      </c>
      <c r="AU131" s="257" t="s">
        <v>95</v>
      </c>
      <c r="AV131" s="13" t="s">
        <v>95</v>
      </c>
      <c r="AW131" s="13" t="s">
        <v>4</v>
      </c>
      <c r="AX131" s="13" t="s">
        <v>83</v>
      </c>
      <c r="AY131" s="257" t="s">
        <v>150</v>
      </c>
    </row>
    <row r="132" s="2" customFormat="1" ht="21.75" customHeight="1">
      <c r="A132" s="40"/>
      <c r="B132" s="41"/>
      <c r="C132" s="228" t="s">
        <v>198</v>
      </c>
      <c r="D132" s="228" t="s">
        <v>153</v>
      </c>
      <c r="E132" s="229" t="s">
        <v>813</v>
      </c>
      <c r="F132" s="230" t="s">
        <v>814</v>
      </c>
      <c r="G132" s="231" t="s">
        <v>531</v>
      </c>
      <c r="H132" s="232">
        <v>1</v>
      </c>
      <c r="I132" s="233"/>
      <c r="J132" s="234">
        <f>ROUND(I132*H132,2)</f>
        <v>0</v>
      </c>
      <c r="K132" s="230" t="s">
        <v>156</v>
      </c>
      <c r="L132" s="46"/>
      <c r="M132" s="235" t="s">
        <v>19</v>
      </c>
      <c r="N132" s="236" t="s">
        <v>47</v>
      </c>
      <c r="O132" s="86"/>
      <c r="P132" s="237">
        <f>O132*H132</f>
        <v>0</v>
      </c>
      <c r="Q132" s="237">
        <v>0.046940000000000003</v>
      </c>
      <c r="R132" s="237">
        <f>Q132*H132</f>
        <v>0.046940000000000003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170</v>
      </c>
      <c r="AT132" s="239" t="s">
        <v>153</v>
      </c>
      <c r="AU132" s="239" t="s">
        <v>95</v>
      </c>
      <c r="AY132" s="19" t="s">
        <v>150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95</v>
      </c>
      <c r="BK132" s="240">
        <f>ROUND(I132*H132,2)</f>
        <v>0</v>
      </c>
      <c r="BL132" s="19" t="s">
        <v>170</v>
      </c>
      <c r="BM132" s="239" t="s">
        <v>815</v>
      </c>
    </row>
    <row r="133" s="13" customFormat="1">
      <c r="A133" s="13"/>
      <c r="B133" s="246"/>
      <c r="C133" s="247"/>
      <c r="D133" s="248" t="s">
        <v>196</v>
      </c>
      <c r="E133" s="249" t="s">
        <v>19</v>
      </c>
      <c r="F133" s="250" t="s">
        <v>816</v>
      </c>
      <c r="G133" s="247"/>
      <c r="H133" s="251">
        <v>1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196</v>
      </c>
      <c r="AU133" s="257" t="s">
        <v>95</v>
      </c>
      <c r="AV133" s="13" t="s">
        <v>95</v>
      </c>
      <c r="AW133" s="13" t="s">
        <v>35</v>
      </c>
      <c r="AX133" s="13" t="s">
        <v>83</v>
      </c>
      <c r="AY133" s="257" t="s">
        <v>150</v>
      </c>
    </row>
    <row r="134" s="2" customFormat="1" ht="21.75" customHeight="1">
      <c r="A134" s="40"/>
      <c r="B134" s="41"/>
      <c r="C134" s="228" t="s">
        <v>232</v>
      </c>
      <c r="D134" s="228" t="s">
        <v>153</v>
      </c>
      <c r="E134" s="229" t="s">
        <v>817</v>
      </c>
      <c r="F134" s="230" t="s">
        <v>818</v>
      </c>
      <c r="G134" s="231" t="s">
        <v>255</v>
      </c>
      <c r="H134" s="232">
        <v>11.632999999999999</v>
      </c>
      <c r="I134" s="233"/>
      <c r="J134" s="234">
        <f>ROUND(I134*H134,2)</f>
        <v>0</v>
      </c>
      <c r="K134" s="230" t="s">
        <v>156</v>
      </c>
      <c r="L134" s="46"/>
      <c r="M134" s="235" t="s">
        <v>19</v>
      </c>
      <c r="N134" s="236" t="s">
        <v>47</v>
      </c>
      <c r="O134" s="86"/>
      <c r="P134" s="237">
        <f>O134*H134</f>
        <v>0</v>
      </c>
      <c r="Q134" s="237">
        <v>0.11549</v>
      </c>
      <c r="R134" s="237">
        <f>Q134*H134</f>
        <v>1.3434951699999997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170</v>
      </c>
      <c r="AT134" s="239" t="s">
        <v>153</v>
      </c>
      <c r="AU134" s="239" t="s">
        <v>95</v>
      </c>
      <c r="AY134" s="19" t="s">
        <v>150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95</v>
      </c>
      <c r="BK134" s="240">
        <f>ROUND(I134*H134,2)</f>
        <v>0</v>
      </c>
      <c r="BL134" s="19" t="s">
        <v>170</v>
      </c>
      <c r="BM134" s="239" t="s">
        <v>819</v>
      </c>
    </row>
    <row r="135" s="13" customFormat="1">
      <c r="A135" s="13"/>
      <c r="B135" s="246"/>
      <c r="C135" s="247"/>
      <c r="D135" s="248" t="s">
        <v>196</v>
      </c>
      <c r="E135" s="249" t="s">
        <v>19</v>
      </c>
      <c r="F135" s="250" t="s">
        <v>820</v>
      </c>
      <c r="G135" s="247"/>
      <c r="H135" s="251">
        <v>14.865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196</v>
      </c>
      <c r="AU135" s="257" t="s">
        <v>95</v>
      </c>
      <c r="AV135" s="13" t="s">
        <v>95</v>
      </c>
      <c r="AW135" s="13" t="s">
        <v>35</v>
      </c>
      <c r="AX135" s="13" t="s">
        <v>75</v>
      </c>
      <c r="AY135" s="257" t="s">
        <v>150</v>
      </c>
    </row>
    <row r="136" s="13" customFormat="1">
      <c r="A136" s="13"/>
      <c r="B136" s="246"/>
      <c r="C136" s="247"/>
      <c r="D136" s="248" t="s">
        <v>196</v>
      </c>
      <c r="E136" s="249" t="s">
        <v>19</v>
      </c>
      <c r="F136" s="250" t="s">
        <v>821</v>
      </c>
      <c r="G136" s="247"/>
      <c r="H136" s="251">
        <v>-3.2320000000000002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196</v>
      </c>
      <c r="AU136" s="257" t="s">
        <v>95</v>
      </c>
      <c r="AV136" s="13" t="s">
        <v>95</v>
      </c>
      <c r="AW136" s="13" t="s">
        <v>35</v>
      </c>
      <c r="AX136" s="13" t="s">
        <v>75</v>
      </c>
      <c r="AY136" s="257" t="s">
        <v>150</v>
      </c>
    </row>
    <row r="137" s="2" customFormat="1" ht="21.75" customHeight="1">
      <c r="A137" s="40"/>
      <c r="B137" s="41"/>
      <c r="C137" s="228" t="s">
        <v>236</v>
      </c>
      <c r="D137" s="228" t="s">
        <v>153</v>
      </c>
      <c r="E137" s="229" t="s">
        <v>822</v>
      </c>
      <c r="F137" s="230" t="s">
        <v>823</v>
      </c>
      <c r="G137" s="231" t="s">
        <v>255</v>
      </c>
      <c r="H137" s="232">
        <v>2.3999999999999999</v>
      </c>
      <c r="I137" s="233"/>
      <c r="J137" s="234">
        <f>ROUND(I137*H137,2)</f>
        <v>0</v>
      </c>
      <c r="K137" s="230" t="s">
        <v>156</v>
      </c>
      <c r="L137" s="46"/>
      <c r="M137" s="235" t="s">
        <v>19</v>
      </c>
      <c r="N137" s="236" t="s">
        <v>47</v>
      </c>
      <c r="O137" s="86"/>
      <c r="P137" s="237">
        <f>O137*H137</f>
        <v>0</v>
      </c>
      <c r="Q137" s="237">
        <v>0.0848</v>
      </c>
      <c r="R137" s="237">
        <f>Q137*H137</f>
        <v>0.20352000000000001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170</v>
      </c>
      <c r="AT137" s="239" t="s">
        <v>153</v>
      </c>
      <c r="AU137" s="239" t="s">
        <v>95</v>
      </c>
      <c r="AY137" s="19" t="s">
        <v>150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95</v>
      </c>
      <c r="BK137" s="240">
        <f>ROUND(I137*H137,2)</f>
        <v>0</v>
      </c>
      <c r="BL137" s="19" t="s">
        <v>170</v>
      </c>
      <c r="BM137" s="239" t="s">
        <v>824</v>
      </c>
    </row>
    <row r="138" s="13" customFormat="1">
      <c r="A138" s="13"/>
      <c r="B138" s="246"/>
      <c r="C138" s="247"/>
      <c r="D138" s="248" t="s">
        <v>196</v>
      </c>
      <c r="E138" s="249" t="s">
        <v>19</v>
      </c>
      <c r="F138" s="250" t="s">
        <v>825</v>
      </c>
      <c r="G138" s="247"/>
      <c r="H138" s="251">
        <v>2.3999999999999999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196</v>
      </c>
      <c r="AU138" s="257" t="s">
        <v>95</v>
      </c>
      <c r="AV138" s="13" t="s">
        <v>95</v>
      </c>
      <c r="AW138" s="13" t="s">
        <v>35</v>
      </c>
      <c r="AX138" s="13" t="s">
        <v>83</v>
      </c>
      <c r="AY138" s="257" t="s">
        <v>150</v>
      </c>
    </row>
    <row r="139" s="2" customFormat="1" ht="21.75" customHeight="1">
      <c r="A139" s="40"/>
      <c r="B139" s="41"/>
      <c r="C139" s="228" t="s">
        <v>240</v>
      </c>
      <c r="D139" s="228" t="s">
        <v>153</v>
      </c>
      <c r="E139" s="229" t="s">
        <v>826</v>
      </c>
      <c r="F139" s="230" t="s">
        <v>827</v>
      </c>
      <c r="G139" s="231" t="s">
        <v>255</v>
      </c>
      <c r="H139" s="232">
        <v>0.34999999999999998</v>
      </c>
      <c r="I139" s="233"/>
      <c r="J139" s="234">
        <f>ROUND(I139*H139,2)</f>
        <v>0</v>
      </c>
      <c r="K139" s="230" t="s">
        <v>156</v>
      </c>
      <c r="L139" s="46"/>
      <c r="M139" s="235" t="s">
        <v>19</v>
      </c>
      <c r="N139" s="236" t="s">
        <v>47</v>
      </c>
      <c r="O139" s="86"/>
      <c r="P139" s="237">
        <f>O139*H139</f>
        <v>0</v>
      </c>
      <c r="Q139" s="237">
        <v>0.053780000000000001</v>
      </c>
      <c r="R139" s="237">
        <f>Q139*H139</f>
        <v>0.018822999999999999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170</v>
      </c>
      <c r="AT139" s="239" t="s">
        <v>153</v>
      </c>
      <c r="AU139" s="239" t="s">
        <v>95</v>
      </c>
      <c r="AY139" s="19" t="s">
        <v>150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95</v>
      </c>
      <c r="BK139" s="240">
        <f>ROUND(I139*H139,2)</f>
        <v>0</v>
      </c>
      <c r="BL139" s="19" t="s">
        <v>170</v>
      </c>
      <c r="BM139" s="239" t="s">
        <v>828</v>
      </c>
    </row>
    <row r="140" s="13" customFormat="1">
      <c r="A140" s="13"/>
      <c r="B140" s="246"/>
      <c r="C140" s="247"/>
      <c r="D140" s="248" t="s">
        <v>196</v>
      </c>
      <c r="E140" s="249" t="s">
        <v>19</v>
      </c>
      <c r="F140" s="250" t="s">
        <v>829</v>
      </c>
      <c r="G140" s="247"/>
      <c r="H140" s="251">
        <v>0.34999999999999998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196</v>
      </c>
      <c r="AU140" s="257" t="s">
        <v>95</v>
      </c>
      <c r="AV140" s="13" t="s">
        <v>95</v>
      </c>
      <c r="AW140" s="13" t="s">
        <v>35</v>
      </c>
      <c r="AX140" s="13" t="s">
        <v>83</v>
      </c>
      <c r="AY140" s="257" t="s">
        <v>150</v>
      </c>
    </row>
    <row r="141" s="2" customFormat="1" ht="21.75" customHeight="1">
      <c r="A141" s="40"/>
      <c r="B141" s="41"/>
      <c r="C141" s="228" t="s">
        <v>244</v>
      </c>
      <c r="D141" s="228" t="s">
        <v>153</v>
      </c>
      <c r="E141" s="229" t="s">
        <v>830</v>
      </c>
      <c r="F141" s="230" t="s">
        <v>831</v>
      </c>
      <c r="G141" s="231" t="s">
        <v>255</v>
      </c>
      <c r="H141" s="232">
        <v>1.5529999999999999</v>
      </c>
      <c r="I141" s="233"/>
      <c r="J141" s="234">
        <f>ROUND(I141*H141,2)</f>
        <v>0</v>
      </c>
      <c r="K141" s="230" t="s">
        <v>156</v>
      </c>
      <c r="L141" s="46"/>
      <c r="M141" s="235" t="s">
        <v>19</v>
      </c>
      <c r="N141" s="236" t="s">
        <v>47</v>
      </c>
      <c r="O141" s="86"/>
      <c r="P141" s="237">
        <f>O141*H141</f>
        <v>0</v>
      </c>
      <c r="Q141" s="237">
        <v>0.10745</v>
      </c>
      <c r="R141" s="237">
        <f>Q141*H141</f>
        <v>0.16686984999999999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170</v>
      </c>
      <c r="AT141" s="239" t="s">
        <v>153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170</v>
      </c>
      <c r="BM141" s="239" t="s">
        <v>832</v>
      </c>
    </row>
    <row r="142" s="13" customFormat="1">
      <c r="A142" s="13"/>
      <c r="B142" s="246"/>
      <c r="C142" s="247"/>
      <c r="D142" s="248" t="s">
        <v>196</v>
      </c>
      <c r="E142" s="249" t="s">
        <v>19</v>
      </c>
      <c r="F142" s="250" t="s">
        <v>833</v>
      </c>
      <c r="G142" s="247"/>
      <c r="H142" s="251">
        <v>1.5529999999999999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196</v>
      </c>
      <c r="AU142" s="257" t="s">
        <v>95</v>
      </c>
      <c r="AV142" s="13" t="s">
        <v>95</v>
      </c>
      <c r="AW142" s="13" t="s">
        <v>35</v>
      </c>
      <c r="AX142" s="13" t="s">
        <v>83</v>
      </c>
      <c r="AY142" s="257" t="s">
        <v>150</v>
      </c>
    </row>
    <row r="143" s="2" customFormat="1" ht="21.75" customHeight="1">
      <c r="A143" s="40"/>
      <c r="B143" s="41"/>
      <c r="C143" s="228" t="s">
        <v>248</v>
      </c>
      <c r="D143" s="228" t="s">
        <v>153</v>
      </c>
      <c r="E143" s="229" t="s">
        <v>834</v>
      </c>
      <c r="F143" s="230" t="s">
        <v>835</v>
      </c>
      <c r="G143" s="231" t="s">
        <v>255</v>
      </c>
      <c r="H143" s="232">
        <v>0.63</v>
      </c>
      <c r="I143" s="233"/>
      <c r="J143" s="234">
        <f>ROUND(I143*H143,2)</f>
        <v>0</v>
      </c>
      <c r="K143" s="230" t="s">
        <v>156</v>
      </c>
      <c r="L143" s="46"/>
      <c r="M143" s="235" t="s">
        <v>19</v>
      </c>
      <c r="N143" s="236" t="s">
        <v>47</v>
      </c>
      <c r="O143" s="86"/>
      <c r="P143" s="237">
        <f>O143*H143</f>
        <v>0</v>
      </c>
      <c r="Q143" s="237">
        <v>0.45432</v>
      </c>
      <c r="R143" s="237">
        <f>Q143*H143</f>
        <v>0.28622160000000002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170</v>
      </c>
      <c r="AT143" s="239" t="s">
        <v>153</v>
      </c>
      <c r="AU143" s="239" t="s">
        <v>95</v>
      </c>
      <c r="AY143" s="19" t="s">
        <v>150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95</v>
      </c>
      <c r="BK143" s="240">
        <f>ROUND(I143*H143,2)</f>
        <v>0</v>
      </c>
      <c r="BL143" s="19" t="s">
        <v>170</v>
      </c>
      <c r="BM143" s="239" t="s">
        <v>836</v>
      </c>
    </row>
    <row r="144" s="13" customFormat="1">
      <c r="A144" s="13"/>
      <c r="B144" s="246"/>
      <c r="C144" s="247"/>
      <c r="D144" s="248" t="s">
        <v>196</v>
      </c>
      <c r="E144" s="249" t="s">
        <v>19</v>
      </c>
      <c r="F144" s="250" t="s">
        <v>837</v>
      </c>
      <c r="G144" s="247"/>
      <c r="H144" s="251">
        <v>0.63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196</v>
      </c>
      <c r="AU144" s="257" t="s">
        <v>95</v>
      </c>
      <c r="AV144" s="13" t="s">
        <v>95</v>
      </c>
      <c r="AW144" s="13" t="s">
        <v>35</v>
      </c>
      <c r="AX144" s="13" t="s">
        <v>83</v>
      </c>
      <c r="AY144" s="257" t="s">
        <v>150</v>
      </c>
    </row>
    <row r="145" s="12" customFormat="1" ht="22.8" customHeight="1">
      <c r="A145" s="12"/>
      <c r="B145" s="212"/>
      <c r="C145" s="213"/>
      <c r="D145" s="214" t="s">
        <v>74</v>
      </c>
      <c r="E145" s="226" t="s">
        <v>557</v>
      </c>
      <c r="F145" s="226" t="s">
        <v>633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SUM(P146:P204)</f>
        <v>0</v>
      </c>
      <c r="Q145" s="220"/>
      <c r="R145" s="221">
        <f>SUM(R146:R204)</f>
        <v>6.70177932</v>
      </c>
      <c r="S145" s="220"/>
      <c r="T145" s="222">
        <f>SUM(T146:T204)</f>
        <v>0.41360000000000002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74</v>
      </c>
      <c r="AU145" s="224" t="s">
        <v>83</v>
      </c>
      <c r="AY145" s="223" t="s">
        <v>150</v>
      </c>
      <c r="BK145" s="225">
        <f>SUM(BK146:BK204)</f>
        <v>0</v>
      </c>
    </row>
    <row r="146" s="2" customFormat="1" ht="16.5" customHeight="1">
      <c r="A146" s="40"/>
      <c r="B146" s="41"/>
      <c r="C146" s="228" t="s">
        <v>8</v>
      </c>
      <c r="D146" s="228" t="s">
        <v>153</v>
      </c>
      <c r="E146" s="229" t="s">
        <v>838</v>
      </c>
      <c r="F146" s="230" t="s">
        <v>839</v>
      </c>
      <c r="G146" s="231" t="s">
        <v>255</v>
      </c>
      <c r="H146" s="232">
        <v>53.659999999999997</v>
      </c>
      <c r="I146" s="233"/>
      <c r="J146" s="234">
        <f>ROUND(I146*H146,2)</f>
        <v>0</v>
      </c>
      <c r="K146" s="230" t="s">
        <v>156</v>
      </c>
      <c r="L146" s="46"/>
      <c r="M146" s="235" t="s">
        <v>19</v>
      </c>
      <c r="N146" s="236" t="s">
        <v>47</v>
      </c>
      <c r="O146" s="86"/>
      <c r="P146" s="237">
        <f>O146*H146</f>
        <v>0</v>
      </c>
      <c r="Q146" s="237">
        <v>0.0030000000000000001</v>
      </c>
      <c r="R146" s="237">
        <f>Q146*H146</f>
        <v>0.16097999999999998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170</v>
      </c>
      <c r="AT146" s="239" t="s">
        <v>153</v>
      </c>
      <c r="AU146" s="239" t="s">
        <v>95</v>
      </c>
      <c r="AY146" s="19" t="s">
        <v>150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95</v>
      </c>
      <c r="BK146" s="240">
        <f>ROUND(I146*H146,2)</f>
        <v>0</v>
      </c>
      <c r="BL146" s="19" t="s">
        <v>170</v>
      </c>
      <c r="BM146" s="239" t="s">
        <v>840</v>
      </c>
    </row>
    <row r="147" s="2" customFormat="1" ht="21.75" customHeight="1">
      <c r="A147" s="40"/>
      <c r="B147" s="41"/>
      <c r="C147" s="228" t="s">
        <v>203</v>
      </c>
      <c r="D147" s="228" t="s">
        <v>153</v>
      </c>
      <c r="E147" s="229" t="s">
        <v>841</v>
      </c>
      <c r="F147" s="230" t="s">
        <v>842</v>
      </c>
      <c r="G147" s="231" t="s">
        <v>255</v>
      </c>
      <c r="H147" s="232">
        <v>53.659999999999997</v>
      </c>
      <c r="I147" s="233"/>
      <c r="J147" s="234">
        <f>ROUND(I147*H147,2)</f>
        <v>0</v>
      </c>
      <c r="K147" s="230" t="s">
        <v>156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0.016899999999999998</v>
      </c>
      <c r="R147" s="237">
        <f>Q147*H147</f>
        <v>0.90685399999999983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170</v>
      </c>
      <c r="AT147" s="239" t="s">
        <v>153</v>
      </c>
      <c r="AU147" s="239" t="s">
        <v>95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170</v>
      </c>
      <c r="BM147" s="239" t="s">
        <v>843</v>
      </c>
    </row>
    <row r="148" s="13" customFormat="1">
      <c r="A148" s="13"/>
      <c r="B148" s="246"/>
      <c r="C148" s="247"/>
      <c r="D148" s="248" t="s">
        <v>196</v>
      </c>
      <c r="E148" s="249" t="s">
        <v>19</v>
      </c>
      <c r="F148" s="250" t="s">
        <v>351</v>
      </c>
      <c r="G148" s="247"/>
      <c r="H148" s="251">
        <v>2.8700000000000001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196</v>
      </c>
      <c r="AU148" s="257" t="s">
        <v>95</v>
      </c>
      <c r="AV148" s="13" t="s">
        <v>95</v>
      </c>
      <c r="AW148" s="13" t="s">
        <v>35</v>
      </c>
      <c r="AX148" s="13" t="s">
        <v>75</v>
      </c>
      <c r="AY148" s="257" t="s">
        <v>150</v>
      </c>
    </row>
    <row r="149" s="13" customFormat="1">
      <c r="A149" s="13"/>
      <c r="B149" s="246"/>
      <c r="C149" s="247"/>
      <c r="D149" s="248" t="s">
        <v>196</v>
      </c>
      <c r="E149" s="249" t="s">
        <v>19</v>
      </c>
      <c r="F149" s="250" t="s">
        <v>352</v>
      </c>
      <c r="G149" s="247"/>
      <c r="H149" s="251">
        <v>12.039999999999999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196</v>
      </c>
      <c r="AU149" s="257" t="s">
        <v>95</v>
      </c>
      <c r="AV149" s="13" t="s">
        <v>95</v>
      </c>
      <c r="AW149" s="13" t="s">
        <v>35</v>
      </c>
      <c r="AX149" s="13" t="s">
        <v>75</v>
      </c>
      <c r="AY149" s="257" t="s">
        <v>150</v>
      </c>
    </row>
    <row r="150" s="13" customFormat="1">
      <c r="A150" s="13"/>
      <c r="B150" s="246"/>
      <c r="C150" s="247"/>
      <c r="D150" s="248" t="s">
        <v>196</v>
      </c>
      <c r="E150" s="249" t="s">
        <v>19</v>
      </c>
      <c r="F150" s="250" t="s">
        <v>353</v>
      </c>
      <c r="G150" s="247"/>
      <c r="H150" s="251">
        <v>19.100000000000001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196</v>
      </c>
      <c r="AU150" s="257" t="s">
        <v>95</v>
      </c>
      <c r="AV150" s="13" t="s">
        <v>95</v>
      </c>
      <c r="AW150" s="13" t="s">
        <v>35</v>
      </c>
      <c r="AX150" s="13" t="s">
        <v>75</v>
      </c>
      <c r="AY150" s="257" t="s">
        <v>150</v>
      </c>
    </row>
    <row r="151" s="13" customFormat="1">
      <c r="A151" s="13"/>
      <c r="B151" s="246"/>
      <c r="C151" s="247"/>
      <c r="D151" s="248" t="s">
        <v>196</v>
      </c>
      <c r="E151" s="249" t="s">
        <v>19</v>
      </c>
      <c r="F151" s="250" t="s">
        <v>354</v>
      </c>
      <c r="G151" s="247"/>
      <c r="H151" s="251">
        <v>19.649999999999999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196</v>
      </c>
      <c r="AU151" s="257" t="s">
        <v>95</v>
      </c>
      <c r="AV151" s="13" t="s">
        <v>95</v>
      </c>
      <c r="AW151" s="13" t="s">
        <v>35</v>
      </c>
      <c r="AX151" s="13" t="s">
        <v>75</v>
      </c>
      <c r="AY151" s="257" t="s">
        <v>150</v>
      </c>
    </row>
    <row r="152" s="2" customFormat="1" ht="21.75" customHeight="1">
      <c r="A152" s="40"/>
      <c r="B152" s="41"/>
      <c r="C152" s="228" t="s">
        <v>269</v>
      </c>
      <c r="D152" s="228" t="s">
        <v>153</v>
      </c>
      <c r="E152" s="229" t="s">
        <v>844</v>
      </c>
      <c r="F152" s="230" t="s">
        <v>845</v>
      </c>
      <c r="G152" s="231" t="s">
        <v>255</v>
      </c>
      <c r="H152" s="232">
        <v>53.659999999999997</v>
      </c>
      <c r="I152" s="233"/>
      <c r="J152" s="234">
        <f>ROUND(I152*H152,2)</f>
        <v>0</v>
      </c>
      <c r="K152" s="230" t="s">
        <v>156</v>
      </c>
      <c r="L152" s="46"/>
      <c r="M152" s="235" t="s">
        <v>19</v>
      </c>
      <c r="N152" s="236" t="s">
        <v>47</v>
      </c>
      <c r="O152" s="86"/>
      <c r="P152" s="237">
        <f>O152*H152</f>
        <v>0</v>
      </c>
      <c r="Q152" s="237">
        <v>0.00027999999999999998</v>
      </c>
      <c r="R152" s="237">
        <f>Q152*H152</f>
        <v>0.015024799999999998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170</v>
      </c>
      <c r="AT152" s="239" t="s">
        <v>153</v>
      </c>
      <c r="AU152" s="239" t="s">
        <v>95</v>
      </c>
      <c r="AY152" s="19" t="s">
        <v>150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95</v>
      </c>
      <c r="BK152" s="240">
        <f>ROUND(I152*H152,2)</f>
        <v>0</v>
      </c>
      <c r="BL152" s="19" t="s">
        <v>170</v>
      </c>
      <c r="BM152" s="239" t="s">
        <v>846</v>
      </c>
    </row>
    <row r="153" s="2" customFormat="1" ht="21.75" customHeight="1">
      <c r="A153" s="40"/>
      <c r="B153" s="41"/>
      <c r="C153" s="228" t="s">
        <v>274</v>
      </c>
      <c r="D153" s="228" t="s">
        <v>153</v>
      </c>
      <c r="E153" s="229" t="s">
        <v>847</v>
      </c>
      <c r="F153" s="230" t="s">
        <v>848</v>
      </c>
      <c r="G153" s="231" t="s">
        <v>255</v>
      </c>
      <c r="H153" s="232">
        <v>24.978000000000002</v>
      </c>
      <c r="I153" s="233"/>
      <c r="J153" s="234">
        <f>ROUND(I153*H153,2)</f>
        <v>0</v>
      </c>
      <c r="K153" s="230" t="s">
        <v>156</v>
      </c>
      <c r="L153" s="46"/>
      <c r="M153" s="235" t="s">
        <v>19</v>
      </c>
      <c r="N153" s="236" t="s">
        <v>47</v>
      </c>
      <c r="O153" s="86"/>
      <c r="P153" s="237">
        <f>O153*H153</f>
        <v>0</v>
      </c>
      <c r="Q153" s="237">
        <v>0.0049399999999999999</v>
      </c>
      <c r="R153" s="237">
        <f>Q153*H153</f>
        <v>0.12339132000000001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170</v>
      </c>
      <c r="AT153" s="239" t="s">
        <v>153</v>
      </c>
      <c r="AU153" s="239" t="s">
        <v>95</v>
      </c>
      <c r="AY153" s="19" t="s">
        <v>150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95</v>
      </c>
      <c r="BK153" s="240">
        <f>ROUND(I153*H153,2)</f>
        <v>0</v>
      </c>
      <c r="BL153" s="19" t="s">
        <v>170</v>
      </c>
      <c r="BM153" s="239" t="s">
        <v>849</v>
      </c>
    </row>
    <row r="154" s="2" customFormat="1" ht="16.5" customHeight="1">
      <c r="A154" s="40"/>
      <c r="B154" s="41"/>
      <c r="C154" s="228" t="s">
        <v>279</v>
      </c>
      <c r="D154" s="228" t="s">
        <v>153</v>
      </c>
      <c r="E154" s="229" t="s">
        <v>850</v>
      </c>
      <c r="F154" s="230" t="s">
        <v>851</v>
      </c>
      <c r="G154" s="231" t="s">
        <v>255</v>
      </c>
      <c r="H154" s="232">
        <v>186.33500000000001</v>
      </c>
      <c r="I154" s="233"/>
      <c r="J154" s="234">
        <f>ROUND(I154*H154,2)</f>
        <v>0</v>
      </c>
      <c r="K154" s="230" t="s">
        <v>156</v>
      </c>
      <c r="L154" s="46"/>
      <c r="M154" s="235" t="s">
        <v>19</v>
      </c>
      <c r="N154" s="236" t="s">
        <v>47</v>
      </c>
      <c r="O154" s="86"/>
      <c r="P154" s="237">
        <f>O154*H154</f>
        <v>0</v>
      </c>
      <c r="Q154" s="237">
        <v>0.0030000000000000001</v>
      </c>
      <c r="R154" s="237">
        <f>Q154*H154</f>
        <v>0.55900500000000009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170</v>
      </c>
      <c r="AT154" s="239" t="s">
        <v>153</v>
      </c>
      <c r="AU154" s="239" t="s">
        <v>95</v>
      </c>
      <c r="AY154" s="19" t="s">
        <v>150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95</v>
      </c>
      <c r="BK154" s="240">
        <f>ROUND(I154*H154,2)</f>
        <v>0</v>
      </c>
      <c r="BL154" s="19" t="s">
        <v>170</v>
      </c>
      <c r="BM154" s="239" t="s">
        <v>852</v>
      </c>
    </row>
    <row r="155" s="13" customFormat="1">
      <c r="A155" s="13"/>
      <c r="B155" s="246"/>
      <c r="C155" s="247"/>
      <c r="D155" s="248" t="s">
        <v>196</v>
      </c>
      <c r="E155" s="249" t="s">
        <v>19</v>
      </c>
      <c r="F155" s="250" t="s">
        <v>853</v>
      </c>
      <c r="G155" s="247"/>
      <c r="H155" s="251">
        <v>193.91200000000001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196</v>
      </c>
      <c r="AU155" s="257" t="s">
        <v>95</v>
      </c>
      <c r="AV155" s="13" t="s">
        <v>95</v>
      </c>
      <c r="AW155" s="13" t="s">
        <v>35</v>
      </c>
      <c r="AX155" s="13" t="s">
        <v>75</v>
      </c>
      <c r="AY155" s="257" t="s">
        <v>150</v>
      </c>
    </row>
    <row r="156" s="13" customFormat="1">
      <c r="A156" s="13"/>
      <c r="B156" s="246"/>
      <c r="C156" s="247"/>
      <c r="D156" s="248" t="s">
        <v>196</v>
      </c>
      <c r="E156" s="249" t="s">
        <v>19</v>
      </c>
      <c r="F156" s="250" t="s">
        <v>854</v>
      </c>
      <c r="G156" s="247"/>
      <c r="H156" s="251">
        <v>24.978000000000002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196</v>
      </c>
      <c r="AU156" s="257" t="s">
        <v>95</v>
      </c>
      <c r="AV156" s="13" t="s">
        <v>95</v>
      </c>
      <c r="AW156" s="13" t="s">
        <v>35</v>
      </c>
      <c r="AX156" s="13" t="s">
        <v>75</v>
      </c>
      <c r="AY156" s="257" t="s">
        <v>150</v>
      </c>
    </row>
    <row r="157" s="13" customFormat="1">
      <c r="A157" s="13"/>
      <c r="B157" s="246"/>
      <c r="C157" s="247"/>
      <c r="D157" s="248" t="s">
        <v>196</v>
      </c>
      <c r="E157" s="249" t="s">
        <v>19</v>
      </c>
      <c r="F157" s="250" t="s">
        <v>855</v>
      </c>
      <c r="G157" s="247"/>
      <c r="H157" s="251">
        <v>-32.555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196</v>
      </c>
      <c r="AU157" s="257" t="s">
        <v>95</v>
      </c>
      <c r="AV157" s="13" t="s">
        <v>95</v>
      </c>
      <c r="AW157" s="13" t="s">
        <v>35</v>
      </c>
      <c r="AX157" s="13" t="s">
        <v>75</v>
      </c>
      <c r="AY157" s="257" t="s">
        <v>150</v>
      </c>
    </row>
    <row r="158" s="2" customFormat="1" ht="21.75" customHeight="1">
      <c r="A158" s="40"/>
      <c r="B158" s="41"/>
      <c r="C158" s="228" t="s">
        <v>285</v>
      </c>
      <c r="D158" s="228" t="s">
        <v>153</v>
      </c>
      <c r="E158" s="229" t="s">
        <v>856</v>
      </c>
      <c r="F158" s="230" t="s">
        <v>857</v>
      </c>
      <c r="G158" s="231" t="s">
        <v>255</v>
      </c>
      <c r="H158" s="232">
        <v>24.978000000000002</v>
      </c>
      <c r="I158" s="233"/>
      <c r="J158" s="234">
        <f>ROUND(I158*H158,2)</f>
        <v>0</v>
      </c>
      <c r="K158" s="230" t="s">
        <v>156</v>
      </c>
      <c r="L158" s="46"/>
      <c r="M158" s="235" t="s">
        <v>19</v>
      </c>
      <c r="N158" s="236" t="s">
        <v>47</v>
      </c>
      <c r="O158" s="86"/>
      <c r="P158" s="237">
        <f>O158*H158</f>
        <v>0</v>
      </c>
      <c r="Q158" s="237">
        <v>0.015400000000000001</v>
      </c>
      <c r="R158" s="237">
        <f>Q158*H158</f>
        <v>0.38466120000000004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170</v>
      </c>
      <c r="AT158" s="239" t="s">
        <v>153</v>
      </c>
      <c r="AU158" s="239" t="s">
        <v>95</v>
      </c>
      <c r="AY158" s="19" t="s">
        <v>150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95</v>
      </c>
      <c r="BK158" s="240">
        <f>ROUND(I158*H158,2)</f>
        <v>0</v>
      </c>
      <c r="BL158" s="19" t="s">
        <v>170</v>
      </c>
      <c r="BM158" s="239" t="s">
        <v>858</v>
      </c>
    </row>
    <row r="159" s="13" customFormat="1">
      <c r="A159" s="13"/>
      <c r="B159" s="246"/>
      <c r="C159" s="247"/>
      <c r="D159" s="248" t="s">
        <v>196</v>
      </c>
      <c r="E159" s="249" t="s">
        <v>19</v>
      </c>
      <c r="F159" s="250" t="s">
        <v>859</v>
      </c>
      <c r="G159" s="247"/>
      <c r="H159" s="251">
        <v>0.35999999999999999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196</v>
      </c>
      <c r="AU159" s="257" t="s">
        <v>95</v>
      </c>
      <c r="AV159" s="13" t="s">
        <v>95</v>
      </c>
      <c r="AW159" s="13" t="s">
        <v>35</v>
      </c>
      <c r="AX159" s="13" t="s">
        <v>75</v>
      </c>
      <c r="AY159" s="257" t="s">
        <v>150</v>
      </c>
    </row>
    <row r="160" s="13" customFormat="1">
      <c r="A160" s="13"/>
      <c r="B160" s="246"/>
      <c r="C160" s="247"/>
      <c r="D160" s="248" t="s">
        <v>196</v>
      </c>
      <c r="E160" s="249" t="s">
        <v>19</v>
      </c>
      <c r="F160" s="250" t="s">
        <v>860</v>
      </c>
      <c r="G160" s="247"/>
      <c r="H160" s="251">
        <v>1.087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196</v>
      </c>
      <c r="AU160" s="257" t="s">
        <v>95</v>
      </c>
      <c r="AV160" s="13" t="s">
        <v>95</v>
      </c>
      <c r="AW160" s="13" t="s">
        <v>35</v>
      </c>
      <c r="AX160" s="13" t="s">
        <v>75</v>
      </c>
      <c r="AY160" s="257" t="s">
        <v>150</v>
      </c>
    </row>
    <row r="161" s="13" customFormat="1">
      <c r="A161" s="13"/>
      <c r="B161" s="246"/>
      <c r="C161" s="247"/>
      <c r="D161" s="248" t="s">
        <v>196</v>
      </c>
      <c r="E161" s="249" t="s">
        <v>19</v>
      </c>
      <c r="F161" s="250" t="s">
        <v>861</v>
      </c>
      <c r="G161" s="247"/>
      <c r="H161" s="251">
        <v>0.92000000000000004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196</v>
      </c>
      <c r="AU161" s="257" t="s">
        <v>95</v>
      </c>
      <c r="AV161" s="13" t="s">
        <v>95</v>
      </c>
      <c r="AW161" s="13" t="s">
        <v>35</v>
      </c>
      <c r="AX161" s="13" t="s">
        <v>75</v>
      </c>
      <c r="AY161" s="257" t="s">
        <v>150</v>
      </c>
    </row>
    <row r="162" s="13" customFormat="1">
      <c r="A162" s="13"/>
      <c r="B162" s="246"/>
      <c r="C162" s="247"/>
      <c r="D162" s="248" t="s">
        <v>196</v>
      </c>
      <c r="E162" s="249" t="s">
        <v>19</v>
      </c>
      <c r="F162" s="250" t="s">
        <v>862</v>
      </c>
      <c r="G162" s="247"/>
      <c r="H162" s="251">
        <v>0.33600000000000002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196</v>
      </c>
      <c r="AU162" s="257" t="s">
        <v>95</v>
      </c>
      <c r="AV162" s="13" t="s">
        <v>95</v>
      </c>
      <c r="AW162" s="13" t="s">
        <v>35</v>
      </c>
      <c r="AX162" s="13" t="s">
        <v>75</v>
      </c>
      <c r="AY162" s="257" t="s">
        <v>150</v>
      </c>
    </row>
    <row r="163" s="13" customFormat="1">
      <c r="A163" s="13"/>
      <c r="B163" s="246"/>
      <c r="C163" s="247"/>
      <c r="D163" s="248" t="s">
        <v>196</v>
      </c>
      <c r="E163" s="249" t="s">
        <v>19</v>
      </c>
      <c r="F163" s="250" t="s">
        <v>863</v>
      </c>
      <c r="G163" s="247"/>
      <c r="H163" s="251">
        <v>28.739000000000001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196</v>
      </c>
      <c r="AU163" s="257" t="s">
        <v>95</v>
      </c>
      <c r="AV163" s="13" t="s">
        <v>95</v>
      </c>
      <c r="AW163" s="13" t="s">
        <v>35</v>
      </c>
      <c r="AX163" s="13" t="s">
        <v>75</v>
      </c>
      <c r="AY163" s="257" t="s">
        <v>150</v>
      </c>
    </row>
    <row r="164" s="13" customFormat="1">
      <c r="A164" s="13"/>
      <c r="B164" s="246"/>
      <c r="C164" s="247"/>
      <c r="D164" s="248" t="s">
        <v>196</v>
      </c>
      <c r="E164" s="249" t="s">
        <v>19</v>
      </c>
      <c r="F164" s="250" t="s">
        <v>864</v>
      </c>
      <c r="G164" s="247"/>
      <c r="H164" s="251">
        <v>-6.4640000000000004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196</v>
      </c>
      <c r="AU164" s="257" t="s">
        <v>95</v>
      </c>
      <c r="AV164" s="13" t="s">
        <v>95</v>
      </c>
      <c r="AW164" s="13" t="s">
        <v>35</v>
      </c>
      <c r="AX164" s="13" t="s">
        <v>75</v>
      </c>
      <c r="AY164" s="257" t="s">
        <v>150</v>
      </c>
    </row>
    <row r="165" s="2" customFormat="1" ht="21.75" customHeight="1">
      <c r="A165" s="40"/>
      <c r="B165" s="41"/>
      <c r="C165" s="228" t="s">
        <v>7</v>
      </c>
      <c r="D165" s="228" t="s">
        <v>153</v>
      </c>
      <c r="E165" s="229" t="s">
        <v>865</v>
      </c>
      <c r="F165" s="230" t="s">
        <v>866</v>
      </c>
      <c r="G165" s="231" t="s">
        <v>255</v>
      </c>
      <c r="H165" s="232">
        <v>24.978000000000002</v>
      </c>
      <c r="I165" s="233"/>
      <c r="J165" s="234">
        <f>ROUND(I165*H165,2)</f>
        <v>0</v>
      </c>
      <c r="K165" s="230" t="s">
        <v>156</v>
      </c>
      <c r="L165" s="46"/>
      <c r="M165" s="235" t="s">
        <v>19</v>
      </c>
      <c r="N165" s="236" t="s">
        <v>47</v>
      </c>
      <c r="O165" s="86"/>
      <c r="P165" s="237">
        <f>O165*H165</f>
        <v>0</v>
      </c>
      <c r="Q165" s="237">
        <v>0.0079000000000000008</v>
      </c>
      <c r="R165" s="237">
        <f>Q165*H165</f>
        <v>0.19732620000000004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170</v>
      </c>
      <c r="AT165" s="239" t="s">
        <v>153</v>
      </c>
      <c r="AU165" s="239" t="s">
        <v>95</v>
      </c>
      <c r="AY165" s="19" t="s">
        <v>150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95</v>
      </c>
      <c r="BK165" s="240">
        <f>ROUND(I165*H165,2)</f>
        <v>0</v>
      </c>
      <c r="BL165" s="19" t="s">
        <v>170</v>
      </c>
      <c r="BM165" s="239" t="s">
        <v>867</v>
      </c>
    </row>
    <row r="166" s="2" customFormat="1" ht="21.75" customHeight="1">
      <c r="A166" s="40"/>
      <c r="B166" s="41"/>
      <c r="C166" s="228" t="s">
        <v>297</v>
      </c>
      <c r="D166" s="228" t="s">
        <v>153</v>
      </c>
      <c r="E166" s="229" t="s">
        <v>868</v>
      </c>
      <c r="F166" s="230" t="s">
        <v>869</v>
      </c>
      <c r="G166" s="231" t="s">
        <v>255</v>
      </c>
      <c r="H166" s="232">
        <v>193.91200000000001</v>
      </c>
      <c r="I166" s="233"/>
      <c r="J166" s="234">
        <f>ROUND(I166*H166,2)</f>
        <v>0</v>
      </c>
      <c r="K166" s="230" t="s">
        <v>156</v>
      </c>
      <c r="L166" s="46"/>
      <c r="M166" s="235" t="s">
        <v>19</v>
      </c>
      <c r="N166" s="236" t="s">
        <v>47</v>
      </c>
      <c r="O166" s="86"/>
      <c r="P166" s="237">
        <f>O166*H166</f>
        <v>0</v>
      </c>
      <c r="Q166" s="237">
        <v>0.015599999999999999</v>
      </c>
      <c r="R166" s="237">
        <f>Q166*H166</f>
        <v>3.0250271999999998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170</v>
      </c>
      <c r="AT166" s="239" t="s">
        <v>153</v>
      </c>
      <c r="AU166" s="239" t="s">
        <v>95</v>
      </c>
      <c r="AY166" s="19" t="s">
        <v>150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95</v>
      </c>
      <c r="BK166" s="240">
        <f>ROUND(I166*H166,2)</f>
        <v>0</v>
      </c>
      <c r="BL166" s="19" t="s">
        <v>170</v>
      </c>
      <c r="BM166" s="239" t="s">
        <v>870</v>
      </c>
    </row>
    <row r="167" s="13" customFormat="1">
      <c r="A167" s="13"/>
      <c r="B167" s="246"/>
      <c r="C167" s="247"/>
      <c r="D167" s="248" t="s">
        <v>196</v>
      </c>
      <c r="E167" s="249" t="s">
        <v>19</v>
      </c>
      <c r="F167" s="250" t="s">
        <v>360</v>
      </c>
      <c r="G167" s="247"/>
      <c r="H167" s="251">
        <v>14.417999999999999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196</v>
      </c>
      <c r="AU167" s="257" t="s">
        <v>95</v>
      </c>
      <c r="AV167" s="13" t="s">
        <v>95</v>
      </c>
      <c r="AW167" s="13" t="s">
        <v>35</v>
      </c>
      <c r="AX167" s="13" t="s">
        <v>75</v>
      </c>
      <c r="AY167" s="257" t="s">
        <v>150</v>
      </c>
    </row>
    <row r="168" s="13" customFormat="1">
      <c r="A168" s="13"/>
      <c r="B168" s="246"/>
      <c r="C168" s="247"/>
      <c r="D168" s="248" t="s">
        <v>196</v>
      </c>
      <c r="E168" s="249" t="s">
        <v>19</v>
      </c>
      <c r="F168" s="250" t="s">
        <v>361</v>
      </c>
      <c r="G168" s="247"/>
      <c r="H168" s="251">
        <v>-5.569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196</v>
      </c>
      <c r="AU168" s="257" t="s">
        <v>95</v>
      </c>
      <c r="AV168" s="13" t="s">
        <v>95</v>
      </c>
      <c r="AW168" s="13" t="s">
        <v>35</v>
      </c>
      <c r="AX168" s="13" t="s">
        <v>75</v>
      </c>
      <c r="AY168" s="257" t="s">
        <v>150</v>
      </c>
    </row>
    <row r="169" s="13" customFormat="1">
      <c r="A169" s="13"/>
      <c r="B169" s="246"/>
      <c r="C169" s="247"/>
      <c r="D169" s="248" t="s">
        <v>196</v>
      </c>
      <c r="E169" s="249" t="s">
        <v>19</v>
      </c>
      <c r="F169" s="250" t="s">
        <v>362</v>
      </c>
      <c r="G169" s="247"/>
      <c r="H169" s="251">
        <v>3.1640000000000001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196</v>
      </c>
      <c r="AU169" s="257" t="s">
        <v>95</v>
      </c>
      <c r="AV169" s="13" t="s">
        <v>95</v>
      </c>
      <c r="AW169" s="13" t="s">
        <v>35</v>
      </c>
      <c r="AX169" s="13" t="s">
        <v>75</v>
      </c>
      <c r="AY169" s="257" t="s">
        <v>150</v>
      </c>
    </row>
    <row r="170" s="13" customFormat="1">
      <c r="A170" s="13"/>
      <c r="B170" s="246"/>
      <c r="C170" s="247"/>
      <c r="D170" s="248" t="s">
        <v>196</v>
      </c>
      <c r="E170" s="249" t="s">
        <v>19</v>
      </c>
      <c r="F170" s="250" t="s">
        <v>363</v>
      </c>
      <c r="G170" s="247"/>
      <c r="H170" s="251">
        <v>25.422000000000001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196</v>
      </c>
      <c r="AU170" s="257" t="s">
        <v>95</v>
      </c>
      <c r="AV170" s="13" t="s">
        <v>95</v>
      </c>
      <c r="AW170" s="13" t="s">
        <v>35</v>
      </c>
      <c r="AX170" s="13" t="s">
        <v>75</v>
      </c>
      <c r="AY170" s="257" t="s">
        <v>150</v>
      </c>
    </row>
    <row r="171" s="13" customFormat="1">
      <c r="A171" s="13"/>
      <c r="B171" s="246"/>
      <c r="C171" s="247"/>
      <c r="D171" s="248" t="s">
        <v>196</v>
      </c>
      <c r="E171" s="249" t="s">
        <v>19</v>
      </c>
      <c r="F171" s="250" t="s">
        <v>364</v>
      </c>
      <c r="G171" s="247"/>
      <c r="H171" s="251">
        <v>-7.8840000000000003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196</v>
      </c>
      <c r="AU171" s="257" t="s">
        <v>95</v>
      </c>
      <c r="AV171" s="13" t="s">
        <v>95</v>
      </c>
      <c r="AW171" s="13" t="s">
        <v>35</v>
      </c>
      <c r="AX171" s="13" t="s">
        <v>75</v>
      </c>
      <c r="AY171" s="257" t="s">
        <v>150</v>
      </c>
    </row>
    <row r="172" s="13" customFormat="1">
      <c r="A172" s="13"/>
      <c r="B172" s="246"/>
      <c r="C172" s="247"/>
      <c r="D172" s="248" t="s">
        <v>196</v>
      </c>
      <c r="E172" s="249" t="s">
        <v>19</v>
      </c>
      <c r="F172" s="250" t="s">
        <v>365</v>
      </c>
      <c r="G172" s="247"/>
      <c r="H172" s="251">
        <v>5.7519999999999998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196</v>
      </c>
      <c r="AU172" s="257" t="s">
        <v>95</v>
      </c>
      <c r="AV172" s="13" t="s">
        <v>95</v>
      </c>
      <c r="AW172" s="13" t="s">
        <v>35</v>
      </c>
      <c r="AX172" s="13" t="s">
        <v>75</v>
      </c>
      <c r="AY172" s="257" t="s">
        <v>150</v>
      </c>
    </row>
    <row r="173" s="13" customFormat="1">
      <c r="A173" s="13"/>
      <c r="B173" s="246"/>
      <c r="C173" s="247"/>
      <c r="D173" s="248" t="s">
        <v>196</v>
      </c>
      <c r="E173" s="249" t="s">
        <v>19</v>
      </c>
      <c r="F173" s="250" t="s">
        <v>366</v>
      </c>
      <c r="G173" s="247"/>
      <c r="H173" s="251">
        <v>31.635000000000002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196</v>
      </c>
      <c r="AU173" s="257" t="s">
        <v>95</v>
      </c>
      <c r="AV173" s="13" t="s">
        <v>95</v>
      </c>
      <c r="AW173" s="13" t="s">
        <v>35</v>
      </c>
      <c r="AX173" s="13" t="s">
        <v>75</v>
      </c>
      <c r="AY173" s="257" t="s">
        <v>150</v>
      </c>
    </row>
    <row r="174" s="13" customFormat="1">
      <c r="A174" s="13"/>
      <c r="B174" s="246"/>
      <c r="C174" s="247"/>
      <c r="D174" s="248" t="s">
        <v>196</v>
      </c>
      <c r="E174" s="249" t="s">
        <v>19</v>
      </c>
      <c r="F174" s="250" t="s">
        <v>367</v>
      </c>
      <c r="G174" s="247"/>
      <c r="H174" s="251">
        <v>-12.319000000000001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196</v>
      </c>
      <c r="AU174" s="257" t="s">
        <v>95</v>
      </c>
      <c r="AV174" s="13" t="s">
        <v>95</v>
      </c>
      <c r="AW174" s="13" t="s">
        <v>35</v>
      </c>
      <c r="AX174" s="13" t="s">
        <v>75</v>
      </c>
      <c r="AY174" s="257" t="s">
        <v>150</v>
      </c>
    </row>
    <row r="175" s="13" customFormat="1">
      <c r="A175" s="13"/>
      <c r="B175" s="246"/>
      <c r="C175" s="247"/>
      <c r="D175" s="248" t="s">
        <v>196</v>
      </c>
      <c r="E175" s="249" t="s">
        <v>19</v>
      </c>
      <c r="F175" s="250" t="s">
        <v>368</v>
      </c>
      <c r="G175" s="247"/>
      <c r="H175" s="251">
        <v>1.716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196</v>
      </c>
      <c r="AU175" s="257" t="s">
        <v>95</v>
      </c>
      <c r="AV175" s="13" t="s">
        <v>95</v>
      </c>
      <c r="AW175" s="13" t="s">
        <v>35</v>
      </c>
      <c r="AX175" s="13" t="s">
        <v>75</v>
      </c>
      <c r="AY175" s="257" t="s">
        <v>150</v>
      </c>
    </row>
    <row r="176" s="13" customFormat="1">
      <c r="A176" s="13"/>
      <c r="B176" s="246"/>
      <c r="C176" s="247"/>
      <c r="D176" s="248" t="s">
        <v>196</v>
      </c>
      <c r="E176" s="249" t="s">
        <v>19</v>
      </c>
      <c r="F176" s="250" t="s">
        <v>369</v>
      </c>
      <c r="G176" s="247"/>
      <c r="H176" s="251">
        <v>50.786999999999999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196</v>
      </c>
      <c r="AU176" s="257" t="s">
        <v>95</v>
      </c>
      <c r="AV176" s="13" t="s">
        <v>95</v>
      </c>
      <c r="AW176" s="13" t="s">
        <v>35</v>
      </c>
      <c r="AX176" s="13" t="s">
        <v>75</v>
      </c>
      <c r="AY176" s="257" t="s">
        <v>150</v>
      </c>
    </row>
    <row r="177" s="13" customFormat="1">
      <c r="A177" s="13"/>
      <c r="B177" s="246"/>
      <c r="C177" s="247"/>
      <c r="D177" s="248" t="s">
        <v>196</v>
      </c>
      <c r="E177" s="249" t="s">
        <v>19</v>
      </c>
      <c r="F177" s="250" t="s">
        <v>370</v>
      </c>
      <c r="G177" s="247"/>
      <c r="H177" s="251">
        <v>-7.5410000000000004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196</v>
      </c>
      <c r="AU177" s="257" t="s">
        <v>95</v>
      </c>
      <c r="AV177" s="13" t="s">
        <v>95</v>
      </c>
      <c r="AW177" s="13" t="s">
        <v>35</v>
      </c>
      <c r="AX177" s="13" t="s">
        <v>75</v>
      </c>
      <c r="AY177" s="257" t="s">
        <v>150</v>
      </c>
    </row>
    <row r="178" s="13" customFormat="1">
      <c r="A178" s="13"/>
      <c r="B178" s="246"/>
      <c r="C178" s="247"/>
      <c r="D178" s="248" t="s">
        <v>196</v>
      </c>
      <c r="E178" s="249" t="s">
        <v>19</v>
      </c>
      <c r="F178" s="250" t="s">
        <v>371</v>
      </c>
      <c r="G178" s="247"/>
      <c r="H178" s="251">
        <v>5.7469999999999999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196</v>
      </c>
      <c r="AU178" s="257" t="s">
        <v>95</v>
      </c>
      <c r="AV178" s="13" t="s">
        <v>95</v>
      </c>
      <c r="AW178" s="13" t="s">
        <v>35</v>
      </c>
      <c r="AX178" s="13" t="s">
        <v>75</v>
      </c>
      <c r="AY178" s="257" t="s">
        <v>150</v>
      </c>
    </row>
    <row r="179" s="13" customFormat="1">
      <c r="A179" s="13"/>
      <c r="B179" s="246"/>
      <c r="C179" s="247"/>
      <c r="D179" s="248" t="s">
        <v>196</v>
      </c>
      <c r="E179" s="249" t="s">
        <v>19</v>
      </c>
      <c r="F179" s="250" t="s">
        <v>372</v>
      </c>
      <c r="G179" s="247"/>
      <c r="H179" s="251">
        <v>51.356999999999999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196</v>
      </c>
      <c r="AU179" s="257" t="s">
        <v>95</v>
      </c>
      <c r="AV179" s="13" t="s">
        <v>95</v>
      </c>
      <c r="AW179" s="13" t="s">
        <v>35</v>
      </c>
      <c r="AX179" s="13" t="s">
        <v>75</v>
      </c>
      <c r="AY179" s="257" t="s">
        <v>150</v>
      </c>
    </row>
    <row r="180" s="13" customFormat="1">
      <c r="A180" s="13"/>
      <c r="B180" s="246"/>
      <c r="C180" s="247"/>
      <c r="D180" s="248" t="s">
        <v>196</v>
      </c>
      <c r="E180" s="249" t="s">
        <v>19</v>
      </c>
      <c r="F180" s="250" t="s">
        <v>373</v>
      </c>
      <c r="G180" s="247"/>
      <c r="H180" s="251">
        <v>-5.4699999999999998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196</v>
      </c>
      <c r="AU180" s="257" t="s">
        <v>95</v>
      </c>
      <c r="AV180" s="13" t="s">
        <v>95</v>
      </c>
      <c r="AW180" s="13" t="s">
        <v>35</v>
      </c>
      <c r="AX180" s="13" t="s">
        <v>75</v>
      </c>
      <c r="AY180" s="257" t="s">
        <v>150</v>
      </c>
    </row>
    <row r="181" s="13" customFormat="1">
      <c r="A181" s="13"/>
      <c r="B181" s="246"/>
      <c r="C181" s="247"/>
      <c r="D181" s="248" t="s">
        <v>196</v>
      </c>
      <c r="E181" s="249" t="s">
        <v>19</v>
      </c>
      <c r="F181" s="250" t="s">
        <v>374</v>
      </c>
      <c r="G181" s="247"/>
      <c r="H181" s="251">
        <v>4.6310000000000002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196</v>
      </c>
      <c r="AU181" s="257" t="s">
        <v>95</v>
      </c>
      <c r="AV181" s="13" t="s">
        <v>95</v>
      </c>
      <c r="AW181" s="13" t="s">
        <v>35</v>
      </c>
      <c r="AX181" s="13" t="s">
        <v>75</v>
      </c>
      <c r="AY181" s="257" t="s">
        <v>150</v>
      </c>
    </row>
    <row r="182" s="13" customFormat="1">
      <c r="A182" s="13"/>
      <c r="B182" s="246"/>
      <c r="C182" s="247"/>
      <c r="D182" s="248" t="s">
        <v>196</v>
      </c>
      <c r="E182" s="249" t="s">
        <v>19</v>
      </c>
      <c r="F182" s="250" t="s">
        <v>375</v>
      </c>
      <c r="G182" s="247"/>
      <c r="H182" s="251">
        <v>25.48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196</v>
      </c>
      <c r="AU182" s="257" t="s">
        <v>95</v>
      </c>
      <c r="AV182" s="13" t="s">
        <v>95</v>
      </c>
      <c r="AW182" s="13" t="s">
        <v>35</v>
      </c>
      <c r="AX182" s="13" t="s">
        <v>75</v>
      </c>
      <c r="AY182" s="257" t="s">
        <v>150</v>
      </c>
    </row>
    <row r="183" s="13" customFormat="1">
      <c r="A183" s="13"/>
      <c r="B183" s="246"/>
      <c r="C183" s="247"/>
      <c r="D183" s="248" t="s">
        <v>196</v>
      </c>
      <c r="E183" s="249" t="s">
        <v>19</v>
      </c>
      <c r="F183" s="250" t="s">
        <v>376</v>
      </c>
      <c r="G183" s="247"/>
      <c r="H183" s="251">
        <v>-3.2679999999999998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196</v>
      </c>
      <c r="AU183" s="257" t="s">
        <v>95</v>
      </c>
      <c r="AV183" s="13" t="s">
        <v>95</v>
      </c>
      <c r="AW183" s="13" t="s">
        <v>35</v>
      </c>
      <c r="AX183" s="13" t="s">
        <v>75</v>
      </c>
      <c r="AY183" s="257" t="s">
        <v>150</v>
      </c>
    </row>
    <row r="184" s="13" customFormat="1">
      <c r="A184" s="13"/>
      <c r="B184" s="246"/>
      <c r="C184" s="247"/>
      <c r="D184" s="248" t="s">
        <v>196</v>
      </c>
      <c r="E184" s="249" t="s">
        <v>19</v>
      </c>
      <c r="F184" s="250" t="s">
        <v>377</v>
      </c>
      <c r="G184" s="247"/>
      <c r="H184" s="251">
        <v>1.76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196</v>
      </c>
      <c r="AU184" s="257" t="s">
        <v>95</v>
      </c>
      <c r="AV184" s="13" t="s">
        <v>95</v>
      </c>
      <c r="AW184" s="13" t="s">
        <v>35</v>
      </c>
      <c r="AX184" s="13" t="s">
        <v>75</v>
      </c>
      <c r="AY184" s="257" t="s">
        <v>150</v>
      </c>
    </row>
    <row r="185" s="13" customFormat="1">
      <c r="A185" s="13"/>
      <c r="B185" s="246"/>
      <c r="C185" s="247"/>
      <c r="D185" s="248" t="s">
        <v>196</v>
      </c>
      <c r="E185" s="249" t="s">
        <v>19</v>
      </c>
      <c r="F185" s="250" t="s">
        <v>378</v>
      </c>
      <c r="G185" s="247"/>
      <c r="H185" s="251">
        <v>15.106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196</v>
      </c>
      <c r="AU185" s="257" t="s">
        <v>95</v>
      </c>
      <c r="AV185" s="13" t="s">
        <v>95</v>
      </c>
      <c r="AW185" s="13" t="s">
        <v>35</v>
      </c>
      <c r="AX185" s="13" t="s">
        <v>75</v>
      </c>
      <c r="AY185" s="257" t="s">
        <v>150</v>
      </c>
    </row>
    <row r="186" s="13" customFormat="1">
      <c r="A186" s="13"/>
      <c r="B186" s="246"/>
      <c r="C186" s="247"/>
      <c r="D186" s="248" t="s">
        <v>196</v>
      </c>
      <c r="E186" s="249" t="s">
        <v>19</v>
      </c>
      <c r="F186" s="250" t="s">
        <v>379</v>
      </c>
      <c r="G186" s="247"/>
      <c r="H186" s="251">
        <v>-1.5680000000000001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196</v>
      </c>
      <c r="AU186" s="257" t="s">
        <v>95</v>
      </c>
      <c r="AV186" s="13" t="s">
        <v>95</v>
      </c>
      <c r="AW186" s="13" t="s">
        <v>35</v>
      </c>
      <c r="AX186" s="13" t="s">
        <v>75</v>
      </c>
      <c r="AY186" s="257" t="s">
        <v>150</v>
      </c>
    </row>
    <row r="187" s="13" customFormat="1">
      <c r="A187" s="13"/>
      <c r="B187" s="246"/>
      <c r="C187" s="247"/>
      <c r="D187" s="248" t="s">
        <v>196</v>
      </c>
      <c r="E187" s="249" t="s">
        <v>19</v>
      </c>
      <c r="F187" s="250" t="s">
        <v>380</v>
      </c>
      <c r="G187" s="247"/>
      <c r="H187" s="251">
        <v>19.187999999999999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196</v>
      </c>
      <c r="AU187" s="257" t="s">
        <v>95</v>
      </c>
      <c r="AV187" s="13" t="s">
        <v>95</v>
      </c>
      <c r="AW187" s="13" t="s">
        <v>35</v>
      </c>
      <c r="AX187" s="13" t="s">
        <v>75</v>
      </c>
      <c r="AY187" s="257" t="s">
        <v>150</v>
      </c>
    </row>
    <row r="188" s="13" customFormat="1">
      <c r="A188" s="13"/>
      <c r="B188" s="246"/>
      <c r="C188" s="247"/>
      <c r="D188" s="248" t="s">
        <v>196</v>
      </c>
      <c r="E188" s="249" t="s">
        <v>19</v>
      </c>
      <c r="F188" s="250" t="s">
        <v>381</v>
      </c>
      <c r="G188" s="247"/>
      <c r="H188" s="251">
        <v>-5.3600000000000003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196</v>
      </c>
      <c r="AU188" s="257" t="s">
        <v>95</v>
      </c>
      <c r="AV188" s="13" t="s">
        <v>95</v>
      </c>
      <c r="AW188" s="13" t="s">
        <v>35</v>
      </c>
      <c r="AX188" s="13" t="s">
        <v>75</v>
      </c>
      <c r="AY188" s="257" t="s">
        <v>150</v>
      </c>
    </row>
    <row r="189" s="13" customFormat="1">
      <c r="A189" s="13"/>
      <c r="B189" s="246"/>
      <c r="C189" s="247"/>
      <c r="D189" s="248" t="s">
        <v>196</v>
      </c>
      <c r="E189" s="249" t="s">
        <v>19</v>
      </c>
      <c r="F189" s="250" t="s">
        <v>382</v>
      </c>
      <c r="G189" s="247"/>
      <c r="H189" s="251">
        <v>35.588000000000001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196</v>
      </c>
      <c r="AU189" s="257" t="s">
        <v>95</v>
      </c>
      <c r="AV189" s="13" t="s">
        <v>95</v>
      </c>
      <c r="AW189" s="13" t="s">
        <v>35</v>
      </c>
      <c r="AX189" s="13" t="s">
        <v>75</v>
      </c>
      <c r="AY189" s="257" t="s">
        <v>150</v>
      </c>
    </row>
    <row r="190" s="13" customFormat="1">
      <c r="A190" s="13"/>
      <c r="B190" s="246"/>
      <c r="C190" s="247"/>
      <c r="D190" s="248" t="s">
        <v>196</v>
      </c>
      <c r="E190" s="249" t="s">
        <v>19</v>
      </c>
      <c r="F190" s="250" t="s">
        <v>383</v>
      </c>
      <c r="G190" s="247"/>
      <c r="H190" s="251">
        <v>-4.4089999999999998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196</v>
      </c>
      <c r="AU190" s="257" t="s">
        <v>95</v>
      </c>
      <c r="AV190" s="13" t="s">
        <v>95</v>
      </c>
      <c r="AW190" s="13" t="s">
        <v>35</v>
      </c>
      <c r="AX190" s="13" t="s">
        <v>75</v>
      </c>
      <c r="AY190" s="257" t="s">
        <v>150</v>
      </c>
    </row>
    <row r="191" s="13" customFormat="1">
      <c r="A191" s="13"/>
      <c r="B191" s="246"/>
      <c r="C191" s="247"/>
      <c r="D191" s="248" t="s">
        <v>196</v>
      </c>
      <c r="E191" s="249" t="s">
        <v>19</v>
      </c>
      <c r="F191" s="250" t="s">
        <v>384</v>
      </c>
      <c r="G191" s="247"/>
      <c r="H191" s="251">
        <v>-24.978000000000002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196</v>
      </c>
      <c r="AU191" s="257" t="s">
        <v>95</v>
      </c>
      <c r="AV191" s="13" t="s">
        <v>95</v>
      </c>
      <c r="AW191" s="13" t="s">
        <v>35</v>
      </c>
      <c r="AX191" s="13" t="s">
        <v>75</v>
      </c>
      <c r="AY191" s="257" t="s">
        <v>150</v>
      </c>
    </row>
    <row r="192" s="13" customFormat="1">
      <c r="A192" s="13"/>
      <c r="B192" s="246"/>
      <c r="C192" s="247"/>
      <c r="D192" s="248" t="s">
        <v>196</v>
      </c>
      <c r="E192" s="249" t="s">
        <v>19</v>
      </c>
      <c r="F192" s="250" t="s">
        <v>385</v>
      </c>
      <c r="G192" s="247"/>
      <c r="H192" s="251">
        <v>-17.920000000000002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196</v>
      </c>
      <c r="AU192" s="257" t="s">
        <v>95</v>
      </c>
      <c r="AV192" s="13" t="s">
        <v>95</v>
      </c>
      <c r="AW192" s="13" t="s">
        <v>35</v>
      </c>
      <c r="AX192" s="13" t="s">
        <v>75</v>
      </c>
      <c r="AY192" s="257" t="s">
        <v>150</v>
      </c>
    </row>
    <row r="193" s="13" customFormat="1">
      <c r="A193" s="13"/>
      <c r="B193" s="246"/>
      <c r="C193" s="247"/>
      <c r="D193" s="248" t="s">
        <v>196</v>
      </c>
      <c r="E193" s="249" t="s">
        <v>19</v>
      </c>
      <c r="F193" s="250" t="s">
        <v>386</v>
      </c>
      <c r="G193" s="247"/>
      <c r="H193" s="251">
        <v>-1.5529999999999999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196</v>
      </c>
      <c r="AU193" s="257" t="s">
        <v>95</v>
      </c>
      <c r="AV193" s="13" t="s">
        <v>95</v>
      </c>
      <c r="AW193" s="13" t="s">
        <v>35</v>
      </c>
      <c r="AX193" s="13" t="s">
        <v>75</v>
      </c>
      <c r="AY193" s="257" t="s">
        <v>150</v>
      </c>
    </row>
    <row r="194" s="2" customFormat="1" ht="21.75" customHeight="1">
      <c r="A194" s="40"/>
      <c r="B194" s="41"/>
      <c r="C194" s="228" t="s">
        <v>303</v>
      </c>
      <c r="D194" s="228" t="s">
        <v>153</v>
      </c>
      <c r="E194" s="229" t="s">
        <v>871</v>
      </c>
      <c r="F194" s="230" t="s">
        <v>872</v>
      </c>
      <c r="G194" s="231" t="s">
        <v>255</v>
      </c>
      <c r="H194" s="232">
        <v>10</v>
      </c>
      <c r="I194" s="233"/>
      <c r="J194" s="234">
        <f>ROUND(I194*H194,2)</f>
        <v>0</v>
      </c>
      <c r="K194" s="230" t="s">
        <v>156</v>
      </c>
      <c r="L194" s="46"/>
      <c r="M194" s="235" t="s">
        <v>19</v>
      </c>
      <c r="N194" s="236" t="s">
        <v>47</v>
      </c>
      <c r="O194" s="86"/>
      <c r="P194" s="237">
        <f>O194*H194</f>
        <v>0</v>
      </c>
      <c r="Q194" s="237">
        <v>0.00064000000000000005</v>
      </c>
      <c r="R194" s="237">
        <f>Q194*H194</f>
        <v>0.0064000000000000003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170</v>
      </c>
      <c r="AT194" s="239" t="s">
        <v>153</v>
      </c>
      <c r="AU194" s="239" t="s">
        <v>95</v>
      </c>
      <c r="AY194" s="19" t="s">
        <v>150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95</v>
      </c>
      <c r="BK194" s="240">
        <f>ROUND(I194*H194,2)</f>
        <v>0</v>
      </c>
      <c r="BL194" s="19" t="s">
        <v>170</v>
      </c>
      <c r="BM194" s="239" t="s">
        <v>873</v>
      </c>
    </row>
    <row r="195" s="2" customFormat="1" ht="21.75" customHeight="1">
      <c r="A195" s="40"/>
      <c r="B195" s="41"/>
      <c r="C195" s="228" t="s">
        <v>311</v>
      </c>
      <c r="D195" s="228" t="s">
        <v>153</v>
      </c>
      <c r="E195" s="229" t="s">
        <v>646</v>
      </c>
      <c r="F195" s="230" t="s">
        <v>647</v>
      </c>
      <c r="G195" s="231" t="s">
        <v>255</v>
      </c>
      <c r="H195" s="232">
        <v>17.920000000000002</v>
      </c>
      <c r="I195" s="233"/>
      <c r="J195" s="234">
        <f>ROUND(I195*H195,2)</f>
        <v>0</v>
      </c>
      <c r="K195" s="230" t="s">
        <v>156</v>
      </c>
      <c r="L195" s="46"/>
      <c r="M195" s="235" t="s">
        <v>19</v>
      </c>
      <c r="N195" s="236" t="s">
        <v>47</v>
      </c>
      <c r="O195" s="86"/>
      <c r="P195" s="237">
        <f>O195*H195</f>
        <v>0</v>
      </c>
      <c r="Q195" s="237">
        <v>0.034500000000000003</v>
      </c>
      <c r="R195" s="237">
        <f>Q195*H195</f>
        <v>0.61824000000000012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170</v>
      </c>
      <c r="AT195" s="239" t="s">
        <v>153</v>
      </c>
      <c r="AU195" s="239" t="s">
        <v>95</v>
      </c>
      <c r="AY195" s="19" t="s">
        <v>150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95</v>
      </c>
      <c r="BK195" s="240">
        <f>ROUND(I195*H195,2)</f>
        <v>0</v>
      </c>
      <c r="BL195" s="19" t="s">
        <v>170</v>
      </c>
      <c r="BM195" s="239" t="s">
        <v>874</v>
      </c>
    </row>
    <row r="196" s="13" customFormat="1">
      <c r="A196" s="13"/>
      <c r="B196" s="246"/>
      <c r="C196" s="247"/>
      <c r="D196" s="248" t="s">
        <v>196</v>
      </c>
      <c r="E196" s="249" t="s">
        <v>19</v>
      </c>
      <c r="F196" s="250" t="s">
        <v>875</v>
      </c>
      <c r="G196" s="247"/>
      <c r="H196" s="251">
        <v>8.9100000000000001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196</v>
      </c>
      <c r="AU196" s="257" t="s">
        <v>95</v>
      </c>
      <c r="AV196" s="13" t="s">
        <v>95</v>
      </c>
      <c r="AW196" s="13" t="s">
        <v>35</v>
      </c>
      <c r="AX196" s="13" t="s">
        <v>75</v>
      </c>
      <c r="AY196" s="257" t="s">
        <v>150</v>
      </c>
    </row>
    <row r="197" s="13" customFormat="1">
      <c r="A197" s="13"/>
      <c r="B197" s="246"/>
      <c r="C197" s="247"/>
      <c r="D197" s="248" t="s">
        <v>196</v>
      </c>
      <c r="E197" s="249" t="s">
        <v>19</v>
      </c>
      <c r="F197" s="250" t="s">
        <v>876</v>
      </c>
      <c r="G197" s="247"/>
      <c r="H197" s="251">
        <v>9.0099999999999998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196</v>
      </c>
      <c r="AU197" s="257" t="s">
        <v>95</v>
      </c>
      <c r="AV197" s="13" t="s">
        <v>95</v>
      </c>
      <c r="AW197" s="13" t="s">
        <v>35</v>
      </c>
      <c r="AX197" s="13" t="s">
        <v>75</v>
      </c>
      <c r="AY197" s="257" t="s">
        <v>150</v>
      </c>
    </row>
    <row r="198" s="2" customFormat="1" ht="16.5" customHeight="1">
      <c r="A198" s="40"/>
      <c r="B198" s="41"/>
      <c r="C198" s="228" t="s">
        <v>317</v>
      </c>
      <c r="D198" s="228" t="s">
        <v>153</v>
      </c>
      <c r="E198" s="229" t="s">
        <v>651</v>
      </c>
      <c r="F198" s="230" t="s">
        <v>652</v>
      </c>
      <c r="G198" s="231" t="s">
        <v>255</v>
      </c>
      <c r="H198" s="232">
        <v>17.920000000000002</v>
      </c>
      <c r="I198" s="233"/>
      <c r="J198" s="234">
        <f>ROUND(I198*H198,2)</f>
        <v>0</v>
      </c>
      <c r="K198" s="230" t="s">
        <v>156</v>
      </c>
      <c r="L198" s="46"/>
      <c r="M198" s="235" t="s">
        <v>19</v>
      </c>
      <c r="N198" s="236" t="s">
        <v>47</v>
      </c>
      <c r="O198" s="86"/>
      <c r="P198" s="237">
        <f>O198*H198</f>
        <v>0</v>
      </c>
      <c r="Q198" s="237">
        <v>0.016</v>
      </c>
      <c r="R198" s="237">
        <f>Q198*H198</f>
        <v>0.28672000000000003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170</v>
      </c>
      <c r="AT198" s="239" t="s">
        <v>153</v>
      </c>
      <c r="AU198" s="239" t="s">
        <v>95</v>
      </c>
      <c r="AY198" s="19" t="s">
        <v>150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95</v>
      </c>
      <c r="BK198" s="240">
        <f>ROUND(I198*H198,2)</f>
        <v>0</v>
      </c>
      <c r="BL198" s="19" t="s">
        <v>170</v>
      </c>
      <c r="BM198" s="239" t="s">
        <v>877</v>
      </c>
    </row>
    <row r="199" s="2" customFormat="1" ht="21.75" customHeight="1">
      <c r="A199" s="40"/>
      <c r="B199" s="41"/>
      <c r="C199" s="228" t="s">
        <v>326</v>
      </c>
      <c r="D199" s="228" t="s">
        <v>153</v>
      </c>
      <c r="E199" s="229" t="s">
        <v>878</v>
      </c>
      <c r="F199" s="230" t="s">
        <v>879</v>
      </c>
      <c r="G199" s="231" t="s">
        <v>255</v>
      </c>
      <c r="H199" s="232">
        <v>13.904999999999999</v>
      </c>
      <c r="I199" s="233"/>
      <c r="J199" s="234">
        <f>ROUND(I199*H199,2)</f>
        <v>0</v>
      </c>
      <c r="K199" s="230" t="s">
        <v>156</v>
      </c>
      <c r="L199" s="46"/>
      <c r="M199" s="235" t="s">
        <v>19</v>
      </c>
      <c r="N199" s="236" t="s">
        <v>47</v>
      </c>
      <c r="O199" s="86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170</v>
      </c>
      <c r="AT199" s="239" t="s">
        <v>153</v>
      </c>
      <c r="AU199" s="239" t="s">
        <v>95</v>
      </c>
      <c r="AY199" s="19" t="s">
        <v>150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95</v>
      </c>
      <c r="BK199" s="240">
        <f>ROUND(I199*H199,2)</f>
        <v>0</v>
      </c>
      <c r="BL199" s="19" t="s">
        <v>170</v>
      </c>
      <c r="BM199" s="239" t="s">
        <v>880</v>
      </c>
    </row>
    <row r="200" s="13" customFormat="1">
      <c r="A200" s="13"/>
      <c r="B200" s="246"/>
      <c r="C200" s="247"/>
      <c r="D200" s="248" t="s">
        <v>196</v>
      </c>
      <c r="E200" s="249" t="s">
        <v>19</v>
      </c>
      <c r="F200" s="250" t="s">
        <v>881</v>
      </c>
      <c r="G200" s="247"/>
      <c r="H200" s="251">
        <v>13.904999999999999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196</v>
      </c>
      <c r="AU200" s="257" t="s">
        <v>95</v>
      </c>
      <c r="AV200" s="13" t="s">
        <v>95</v>
      </c>
      <c r="AW200" s="13" t="s">
        <v>35</v>
      </c>
      <c r="AX200" s="13" t="s">
        <v>83</v>
      </c>
      <c r="AY200" s="257" t="s">
        <v>150</v>
      </c>
    </row>
    <row r="201" s="2" customFormat="1" ht="21.75" customHeight="1">
      <c r="A201" s="40"/>
      <c r="B201" s="41"/>
      <c r="C201" s="228" t="s">
        <v>330</v>
      </c>
      <c r="D201" s="228" t="s">
        <v>153</v>
      </c>
      <c r="E201" s="229" t="s">
        <v>882</v>
      </c>
      <c r="F201" s="230" t="s">
        <v>883</v>
      </c>
      <c r="G201" s="231" t="s">
        <v>339</v>
      </c>
      <c r="H201" s="232">
        <v>9.6530000000000005</v>
      </c>
      <c r="I201" s="233"/>
      <c r="J201" s="234">
        <f>ROUND(I201*H201,2)</f>
        <v>0</v>
      </c>
      <c r="K201" s="230" t="s">
        <v>156</v>
      </c>
      <c r="L201" s="46"/>
      <c r="M201" s="235" t="s">
        <v>19</v>
      </c>
      <c r="N201" s="236" t="s">
        <v>47</v>
      </c>
      <c r="O201" s="86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170</v>
      </c>
      <c r="AT201" s="239" t="s">
        <v>153</v>
      </c>
      <c r="AU201" s="239" t="s">
        <v>95</v>
      </c>
      <c r="AY201" s="19" t="s">
        <v>150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95</v>
      </c>
      <c r="BK201" s="240">
        <f>ROUND(I201*H201,2)</f>
        <v>0</v>
      </c>
      <c r="BL201" s="19" t="s">
        <v>170</v>
      </c>
      <c r="BM201" s="239" t="s">
        <v>884</v>
      </c>
    </row>
    <row r="202" s="13" customFormat="1">
      <c r="A202" s="13"/>
      <c r="B202" s="246"/>
      <c r="C202" s="247"/>
      <c r="D202" s="248" t="s">
        <v>196</v>
      </c>
      <c r="E202" s="249" t="s">
        <v>19</v>
      </c>
      <c r="F202" s="250" t="s">
        <v>885</v>
      </c>
      <c r="G202" s="247"/>
      <c r="H202" s="251">
        <v>9.6530000000000005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196</v>
      </c>
      <c r="AU202" s="257" t="s">
        <v>95</v>
      </c>
      <c r="AV202" s="13" t="s">
        <v>95</v>
      </c>
      <c r="AW202" s="13" t="s">
        <v>35</v>
      </c>
      <c r="AX202" s="13" t="s">
        <v>83</v>
      </c>
      <c r="AY202" s="257" t="s">
        <v>150</v>
      </c>
    </row>
    <row r="203" s="2" customFormat="1" ht="16.5" customHeight="1">
      <c r="A203" s="40"/>
      <c r="B203" s="41"/>
      <c r="C203" s="228" t="s">
        <v>336</v>
      </c>
      <c r="D203" s="228" t="s">
        <v>153</v>
      </c>
      <c r="E203" s="229" t="s">
        <v>886</v>
      </c>
      <c r="F203" s="230" t="s">
        <v>887</v>
      </c>
      <c r="G203" s="231" t="s">
        <v>255</v>
      </c>
      <c r="H203" s="232">
        <v>10.34</v>
      </c>
      <c r="I203" s="233"/>
      <c r="J203" s="234">
        <f>ROUND(I203*H203,2)</f>
        <v>0</v>
      </c>
      <c r="K203" s="230" t="s">
        <v>156</v>
      </c>
      <c r="L203" s="46"/>
      <c r="M203" s="235" t="s">
        <v>19</v>
      </c>
      <c r="N203" s="236" t="s">
        <v>47</v>
      </c>
      <c r="O203" s="86"/>
      <c r="P203" s="237">
        <f>O203*H203</f>
        <v>0</v>
      </c>
      <c r="Q203" s="237">
        <v>0.040439999999999997</v>
      </c>
      <c r="R203" s="237">
        <f>Q203*H203</f>
        <v>0.41814959999999995</v>
      </c>
      <c r="S203" s="237">
        <v>0.040000000000000001</v>
      </c>
      <c r="T203" s="238">
        <f>S203*H203</f>
        <v>0.41360000000000002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170</v>
      </c>
      <c r="AT203" s="239" t="s">
        <v>153</v>
      </c>
      <c r="AU203" s="239" t="s">
        <v>95</v>
      </c>
      <c r="AY203" s="19" t="s">
        <v>150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95</v>
      </c>
      <c r="BK203" s="240">
        <f>ROUND(I203*H203,2)</f>
        <v>0</v>
      </c>
      <c r="BL203" s="19" t="s">
        <v>170</v>
      </c>
      <c r="BM203" s="239" t="s">
        <v>888</v>
      </c>
    </row>
    <row r="204" s="13" customFormat="1">
      <c r="A204" s="13"/>
      <c r="B204" s="246"/>
      <c r="C204" s="247"/>
      <c r="D204" s="248" t="s">
        <v>196</v>
      </c>
      <c r="E204" s="249" t="s">
        <v>19</v>
      </c>
      <c r="F204" s="250" t="s">
        <v>889</v>
      </c>
      <c r="G204" s="247"/>
      <c r="H204" s="251">
        <v>10.34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196</v>
      </c>
      <c r="AU204" s="257" t="s">
        <v>95</v>
      </c>
      <c r="AV204" s="13" t="s">
        <v>95</v>
      </c>
      <c r="AW204" s="13" t="s">
        <v>35</v>
      </c>
      <c r="AX204" s="13" t="s">
        <v>83</v>
      </c>
      <c r="AY204" s="257" t="s">
        <v>150</v>
      </c>
    </row>
    <row r="205" s="12" customFormat="1" ht="22.8" customHeight="1">
      <c r="A205" s="12"/>
      <c r="B205" s="212"/>
      <c r="C205" s="213"/>
      <c r="D205" s="214" t="s">
        <v>74</v>
      </c>
      <c r="E205" s="226" t="s">
        <v>568</v>
      </c>
      <c r="F205" s="226" t="s">
        <v>654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SUM(P206:P233)</f>
        <v>0</v>
      </c>
      <c r="Q205" s="220"/>
      <c r="R205" s="221">
        <f>SUM(R206:R233)</f>
        <v>17.78534002</v>
      </c>
      <c r="S205" s="220"/>
      <c r="T205" s="222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83</v>
      </c>
      <c r="AT205" s="224" t="s">
        <v>74</v>
      </c>
      <c r="AU205" s="224" t="s">
        <v>83</v>
      </c>
      <c r="AY205" s="223" t="s">
        <v>150</v>
      </c>
      <c r="BK205" s="225">
        <f>SUM(BK206:BK233)</f>
        <v>0</v>
      </c>
    </row>
    <row r="206" s="2" customFormat="1" ht="16.5" customHeight="1">
      <c r="A206" s="40"/>
      <c r="B206" s="41"/>
      <c r="C206" s="228" t="s">
        <v>342</v>
      </c>
      <c r="D206" s="228" t="s">
        <v>153</v>
      </c>
      <c r="E206" s="229" t="s">
        <v>655</v>
      </c>
      <c r="F206" s="230" t="s">
        <v>656</v>
      </c>
      <c r="G206" s="231" t="s">
        <v>282</v>
      </c>
      <c r="H206" s="232">
        <v>1.167</v>
      </c>
      <c r="I206" s="233"/>
      <c r="J206" s="234">
        <f>ROUND(I206*H206,2)</f>
        <v>0</v>
      </c>
      <c r="K206" s="230" t="s">
        <v>156</v>
      </c>
      <c r="L206" s="46"/>
      <c r="M206" s="235" t="s">
        <v>19</v>
      </c>
      <c r="N206" s="236" t="s">
        <v>47</v>
      </c>
      <c r="O206" s="86"/>
      <c r="P206" s="237">
        <f>O206*H206</f>
        <v>0</v>
      </c>
      <c r="Q206" s="237">
        <v>2.45329</v>
      </c>
      <c r="R206" s="237">
        <f>Q206*H206</f>
        <v>2.8629894300000003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170</v>
      </c>
      <c r="AT206" s="239" t="s">
        <v>153</v>
      </c>
      <c r="AU206" s="239" t="s">
        <v>95</v>
      </c>
      <c r="AY206" s="19" t="s">
        <v>150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95</v>
      </c>
      <c r="BK206" s="240">
        <f>ROUND(I206*H206,2)</f>
        <v>0</v>
      </c>
      <c r="BL206" s="19" t="s">
        <v>170</v>
      </c>
      <c r="BM206" s="239" t="s">
        <v>890</v>
      </c>
    </row>
    <row r="207" s="13" customFormat="1">
      <c r="A207" s="13"/>
      <c r="B207" s="246"/>
      <c r="C207" s="247"/>
      <c r="D207" s="248" t="s">
        <v>196</v>
      </c>
      <c r="E207" s="249" t="s">
        <v>19</v>
      </c>
      <c r="F207" s="250" t="s">
        <v>891</v>
      </c>
      <c r="G207" s="247"/>
      <c r="H207" s="251">
        <v>0.20100000000000001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196</v>
      </c>
      <c r="AU207" s="257" t="s">
        <v>95</v>
      </c>
      <c r="AV207" s="13" t="s">
        <v>95</v>
      </c>
      <c r="AW207" s="13" t="s">
        <v>35</v>
      </c>
      <c r="AX207" s="13" t="s">
        <v>75</v>
      </c>
      <c r="AY207" s="257" t="s">
        <v>150</v>
      </c>
    </row>
    <row r="208" s="13" customFormat="1">
      <c r="A208" s="13"/>
      <c r="B208" s="246"/>
      <c r="C208" s="247"/>
      <c r="D208" s="248" t="s">
        <v>196</v>
      </c>
      <c r="E208" s="249" t="s">
        <v>19</v>
      </c>
      <c r="F208" s="250" t="s">
        <v>892</v>
      </c>
      <c r="G208" s="247"/>
      <c r="H208" s="251">
        <v>0.119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196</v>
      </c>
      <c r="AU208" s="257" t="s">
        <v>95</v>
      </c>
      <c r="AV208" s="13" t="s">
        <v>95</v>
      </c>
      <c r="AW208" s="13" t="s">
        <v>35</v>
      </c>
      <c r="AX208" s="13" t="s">
        <v>75</v>
      </c>
      <c r="AY208" s="257" t="s">
        <v>150</v>
      </c>
    </row>
    <row r="209" s="13" customFormat="1">
      <c r="A209" s="13"/>
      <c r="B209" s="246"/>
      <c r="C209" s="247"/>
      <c r="D209" s="248" t="s">
        <v>196</v>
      </c>
      <c r="E209" s="249" t="s">
        <v>19</v>
      </c>
      <c r="F209" s="250" t="s">
        <v>893</v>
      </c>
      <c r="G209" s="247"/>
      <c r="H209" s="251">
        <v>0.84699999999999998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196</v>
      </c>
      <c r="AU209" s="257" t="s">
        <v>95</v>
      </c>
      <c r="AV209" s="13" t="s">
        <v>95</v>
      </c>
      <c r="AW209" s="13" t="s">
        <v>35</v>
      </c>
      <c r="AX209" s="13" t="s">
        <v>75</v>
      </c>
      <c r="AY209" s="257" t="s">
        <v>150</v>
      </c>
    </row>
    <row r="210" s="2" customFormat="1" ht="16.5" customHeight="1">
      <c r="A210" s="40"/>
      <c r="B210" s="41"/>
      <c r="C210" s="228" t="s">
        <v>347</v>
      </c>
      <c r="D210" s="228" t="s">
        <v>153</v>
      </c>
      <c r="E210" s="229" t="s">
        <v>894</v>
      </c>
      <c r="F210" s="230" t="s">
        <v>895</v>
      </c>
      <c r="G210" s="231" t="s">
        <v>282</v>
      </c>
      <c r="H210" s="232">
        <v>4.3319999999999999</v>
      </c>
      <c r="I210" s="233"/>
      <c r="J210" s="234">
        <f>ROUND(I210*H210,2)</f>
        <v>0</v>
      </c>
      <c r="K210" s="230" t="s">
        <v>156</v>
      </c>
      <c r="L210" s="46"/>
      <c r="M210" s="235" t="s">
        <v>19</v>
      </c>
      <c r="N210" s="236" t="s">
        <v>47</v>
      </c>
      <c r="O210" s="86"/>
      <c r="P210" s="237">
        <f>O210*H210</f>
        <v>0</v>
      </c>
      <c r="Q210" s="237">
        <v>2.45329</v>
      </c>
      <c r="R210" s="237">
        <f>Q210*H210</f>
        <v>10.62765228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170</v>
      </c>
      <c r="AT210" s="239" t="s">
        <v>153</v>
      </c>
      <c r="AU210" s="239" t="s">
        <v>95</v>
      </c>
      <c r="AY210" s="19" t="s">
        <v>150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95</v>
      </c>
      <c r="BK210" s="240">
        <f>ROUND(I210*H210,2)</f>
        <v>0</v>
      </c>
      <c r="BL210" s="19" t="s">
        <v>170</v>
      </c>
      <c r="BM210" s="239" t="s">
        <v>896</v>
      </c>
    </row>
    <row r="211" s="13" customFormat="1">
      <c r="A211" s="13"/>
      <c r="B211" s="246"/>
      <c r="C211" s="247"/>
      <c r="D211" s="248" t="s">
        <v>196</v>
      </c>
      <c r="E211" s="249" t="s">
        <v>19</v>
      </c>
      <c r="F211" s="250" t="s">
        <v>897</v>
      </c>
      <c r="G211" s="247"/>
      <c r="H211" s="251">
        <v>0.28699999999999998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196</v>
      </c>
      <c r="AU211" s="257" t="s">
        <v>95</v>
      </c>
      <c r="AV211" s="13" t="s">
        <v>95</v>
      </c>
      <c r="AW211" s="13" t="s">
        <v>35</v>
      </c>
      <c r="AX211" s="13" t="s">
        <v>75</v>
      </c>
      <c r="AY211" s="257" t="s">
        <v>150</v>
      </c>
    </row>
    <row r="212" s="13" customFormat="1">
      <c r="A212" s="13"/>
      <c r="B212" s="246"/>
      <c r="C212" s="247"/>
      <c r="D212" s="248" t="s">
        <v>196</v>
      </c>
      <c r="E212" s="249" t="s">
        <v>19</v>
      </c>
      <c r="F212" s="250" t="s">
        <v>898</v>
      </c>
      <c r="G212" s="247"/>
      <c r="H212" s="251">
        <v>0.17000000000000001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196</v>
      </c>
      <c r="AU212" s="257" t="s">
        <v>95</v>
      </c>
      <c r="AV212" s="13" t="s">
        <v>95</v>
      </c>
      <c r="AW212" s="13" t="s">
        <v>35</v>
      </c>
      <c r="AX212" s="13" t="s">
        <v>75</v>
      </c>
      <c r="AY212" s="257" t="s">
        <v>150</v>
      </c>
    </row>
    <row r="213" s="13" customFormat="1">
      <c r="A213" s="13"/>
      <c r="B213" s="246"/>
      <c r="C213" s="247"/>
      <c r="D213" s="248" t="s">
        <v>196</v>
      </c>
      <c r="E213" s="249" t="s">
        <v>19</v>
      </c>
      <c r="F213" s="250" t="s">
        <v>899</v>
      </c>
      <c r="G213" s="247"/>
      <c r="H213" s="251">
        <v>1.9099999999999999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196</v>
      </c>
      <c r="AU213" s="257" t="s">
        <v>95</v>
      </c>
      <c r="AV213" s="13" t="s">
        <v>95</v>
      </c>
      <c r="AW213" s="13" t="s">
        <v>35</v>
      </c>
      <c r="AX213" s="13" t="s">
        <v>75</v>
      </c>
      <c r="AY213" s="257" t="s">
        <v>150</v>
      </c>
    </row>
    <row r="214" s="13" customFormat="1">
      <c r="A214" s="13"/>
      <c r="B214" s="246"/>
      <c r="C214" s="247"/>
      <c r="D214" s="248" t="s">
        <v>196</v>
      </c>
      <c r="E214" s="249" t="s">
        <v>19</v>
      </c>
      <c r="F214" s="250" t="s">
        <v>900</v>
      </c>
      <c r="G214" s="247"/>
      <c r="H214" s="251">
        <v>1.9650000000000001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196</v>
      </c>
      <c r="AU214" s="257" t="s">
        <v>95</v>
      </c>
      <c r="AV214" s="13" t="s">
        <v>95</v>
      </c>
      <c r="AW214" s="13" t="s">
        <v>35</v>
      </c>
      <c r="AX214" s="13" t="s">
        <v>75</v>
      </c>
      <c r="AY214" s="257" t="s">
        <v>150</v>
      </c>
    </row>
    <row r="215" s="2" customFormat="1" ht="21.75" customHeight="1">
      <c r="A215" s="40"/>
      <c r="B215" s="41"/>
      <c r="C215" s="228" t="s">
        <v>355</v>
      </c>
      <c r="D215" s="228" t="s">
        <v>153</v>
      </c>
      <c r="E215" s="229" t="s">
        <v>901</v>
      </c>
      <c r="F215" s="230" t="s">
        <v>902</v>
      </c>
      <c r="G215" s="231" t="s">
        <v>282</v>
      </c>
      <c r="H215" s="232">
        <v>4.3319999999999999</v>
      </c>
      <c r="I215" s="233"/>
      <c r="J215" s="234">
        <f>ROUND(I215*H215,2)</f>
        <v>0</v>
      </c>
      <c r="K215" s="230" t="s">
        <v>156</v>
      </c>
      <c r="L215" s="46"/>
      <c r="M215" s="235" t="s">
        <v>19</v>
      </c>
      <c r="N215" s="236" t="s">
        <v>47</v>
      </c>
      <c r="O215" s="86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170</v>
      </c>
      <c r="AT215" s="239" t="s">
        <v>153</v>
      </c>
      <c r="AU215" s="239" t="s">
        <v>95</v>
      </c>
      <c r="AY215" s="19" t="s">
        <v>150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9" t="s">
        <v>95</v>
      </c>
      <c r="BK215" s="240">
        <f>ROUND(I215*H215,2)</f>
        <v>0</v>
      </c>
      <c r="BL215" s="19" t="s">
        <v>170</v>
      </c>
      <c r="BM215" s="239" t="s">
        <v>903</v>
      </c>
    </row>
    <row r="216" s="2" customFormat="1" ht="21.75" customHeight="1">
      <c r="A216" s="40"/>
      <c r="B216" s="41"/>
      <c r="C216" s="228" t="s">
        <v>392</v>
      </c>
      <c r="D216" s="228" t="s">
        <v>153</v>
      </c>
      <c r="E216" s="229" t="s">
        <v>662</v>
      </c>
      <c r="F216" s="230" t="s">
        <v>663</v>
      </c>
      <c r="G216" s="231" t="s">
        <v>282</v>
      </c>
      <c r="H216" s="232">
        <v>0.84699999999999998</v>
      </c>
      <c r="I216" s="233"/>
      <c r="J216" s="234">
        <f>ROUND(I216*H216,2)</f>
        <v>0</v>
      </c>
      <c r="K216" s="230" t="s">
        <v>156</v>
      </c>
      <c r="L216" s="46"/>
      <c r="M216" s="235" t="s">
        <v>19</v>
      </c>
      <c r="N216" s="236" t="s">
        <v>47</v>
      </c>
      <c r="O216" s="86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170</v>
      </c>
      <c r="AT216" s="239" t="s">
        <v>153</v>
      </c>
      <c r="AU216" s="239" t="s">
        <v>95</v>
      </c>
      <c r="AY216" s="19" t="s">
        <v>150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9" t="s">
        <v>95</v>
      </c>
      <c r="BK216" s="240">
        <f>ROUND(I216*H216,2)</f>
        <v>0</v>
      </c>
      <c r="BL216" s="19" t="s">
        <v>170</v>
      </c>
      <c r="BM216" s="239" t="s">
        <v>904</v>
      </c>
    </row>
    <row r="217" s="13" customFormat="1">
      <c r="A217" s="13"/>
      <c r="B217" s="246"/>
      <c r="C217" s="247"/>
      <c r="D217" s="248" t="s">
        <v>196</v>
      </c>
      <c r="E217" s="249" t="s">
        <v>19</v>
      </c>
      <c r="F217" s="250" t="s">
        <v>893</v>
      </c>
      <c r="G217" s="247"/>
      <c r="H217" s="251">
        <v>0.84699999999999998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196</v>
      </c>
      <c r="AU217" s="257" t="s">
        <v>95</v>
      </c>
      <c r="AV217" s="13" t="s">
        <v>95</v>
      </c>
      <c r="AW217" s="13" t="s">
        <v>35</v>
      </c>
      <c r="AX217" s="13" t="s">
        <v>83</v>
      </c>
      <c r="AY217" s="257" t="s">
        <v>150</v>
      </c>
    </row>
    <row r="218" s="2" customFormat="1" ht="16.5" customHeight="1">
      <c r="A218" s="40"/>
      <c r="B218" s="41"/>
      <c r="C218" s="228" t="s">
        <v>408</v>
      </c>
      <c r="D218" s="228" t="s">
        <v>153</v>
      </c>
      <c r="E218" s="229" t="s">
        <v>665</v>
      </c>
      <c r="F218" s="230" t="s">
        <v>666</v>
      </c>
      <c r="G218" s="231" t="s">
        <v>194</v>
      </c>
      <c r="H218" s="232">
        <v>0.20300000000000001</v>
      </c>
      <c r="I218" s="233"/>
      <c r="J218" s="234">
        <f>ROUND(I218*H218,2)</f>
        <v>0</v>
      </c>
      <c r="K218" s="230" t="s">
        <v>156</v>
      </c>
      <c r="L218" s="46"/>
      <c r="M218" s="235" t="s">
        <v>19</v>
      </c>
      <c r="N218" s="236" t="s">
        <v>47</v>
      </c>
      <c r="O218" s="86"/>
      <c r="P218" s="237">
        <f>O218*H218</f>
        <v>0</v>
      </c>
      <c r="Q218" s="237">
        <v>1.06277</v>
      </c>
      <c r="R218" s="237">
        <f>Q218*H218</f>
        <v>0.21574231000000002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170</v>
      </c>
      <c r="AT218" s="239" t="s">
        <v>153</v>
      </c>
      <c r="AU218" s="239" t="s">
        <v>95</v>
      </c>
      <c r="AY218" s="19" t="s">
        <v>150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9" t="s">
        <v>95</v>
      </c>
      <c r="BK218" s="240">
        <f>ROUND(I218*H218,2)</f>
        <v>0</v>
      </c>
      <c r="BL218" s="19" t="s">
        <v>170</v>
      </c>
      <c r="BM218" s="239" t="s">
        <v>905</v>
      </c>
    </row>
    <row r="219" s="15" customFormat="1">
      <c r="A219" s="15"/>
      <c r="B219" s="272"/>
      <c r="C219" s="273"/>
      <c r="D219" s="248" t="s">
        <v>196</v>
      </c>
      <c r="E219" s="274" t="s">
        <v>19</v>
      </c>
      <c r="F219" s="275" t="s">
        <v>906</v>
      </c>
      <c r="G219" s="273"/>
      <c r="H219" s="274" t="s">
        <v>19</v>
      </c>
      <c r="I219" s="276"/>
      <c r="J219" s="273"/>
      <c r="K219" s="273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196</v>
      </c>
      <c r="AU219" s="281" t="s">
        <v>95</v>
      </c>
      <c r="AV219" s="15" t="s">
        <v>83</v>
      </c>
      <c r="AW219" s="15" t="s">
        <v>35</v>
      </c>
      <c r="AX219" s="15" t="s">
        <v>75</v>
      </c>
      <c r="AY219" s="281" t="s">
        <v>150</v>
      </c>
    </row>
    <row r="220" s="13" customFormat="1">
      <c r="A220" s="13"/>
      <c r="B220" s="246"/>
      <c r="C220" s="247"/>
      <c r="D220" s="248" t="s">
        <v>196</v>
      </c>
      <c r="E220" s="249" t="s">
        <v>19</v>
      </c>
      <c r="F220" s="250" t="s">
        <v>907</v>
      </c>
      <c r="G220" s="247"/>
      <c r="H220" s="251">
        <v>0.0089999999999999993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196</v>
      </c>
      <c r="AU220" s="257" t="s">
        <v>95</v>
      </c>
      <c r="AV220" s="13" t="s">
        <v>95</v>
      </c>
      <c r="AW220" s="13" t="s">
        <v>35</v>
      </c>
      <c r="AX220" s="13" t="s">
        <v>75</v>
      </c>
      <c r="AY220" s="257" t="s">
        <v>150</v>
      </c>
    </row>
    <row r="221" s="13" customFormat="1">
      <c r="A221" s="13"/>
      <c r="B221" s="246"/>
      <c r="C221" s="247"/>
      <c r="D221" s="248" t="s">
        <v>196</v>
      </c>
      <c r="E221" s="249" t="s">
        <v>19</v>
      </c>
      <c r="F221" s="250" t="s">
        <v>908</v>
      </c>
      <c r="G221" s="247"/>
      <c r="H221" s="251">
        <v>0.0050000000000000001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196</v>
      </c>
      <c r="AU221" s="257" t="s">
        <v>95</v>
      </c>
      <c r="AV221" s="13" t="s">
        <v>95</v>
      </c>
      <c r="AW221" s="13" t="s">
        <v>35</v>
      </c>
      <c r="AX221" s="13" t="s">
        <v>75</v>
      </c>
      <c r="AY221" s="257" t="s">
        <v>150</v>
      </c>
    </row>
    <row r="222" s="13" customFormat="1">
      <c r="A222" s="13"/>
      <c r="B222" s="246"/>
      <c r="C222" s="247"/>
      <c r="D222" s="248" t="s">
        <v>196</v>
      </c>
      <c r="E222" s="249" t="s">
        <v>19</v>
      </c>
      <c r="F222" s="250" t="s">
        <v>909</v>
      </c>
      <c r="G222" s="247"/>
      <c r="H222" s="251">
        <v>0.058000000000000003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196</v>
      </c>
      <c r="AU222" s="257" t="s">
        <v>95</v>
      </c>
      <c r="AV222" s="13" t="s">
        <v>95</v>
      </c>
      <c r="AW222" s="13" t="s">
        <v>35</v>
      </c>
      <c r="AX222" s="13" t="s">
        <v>75</v>
      </c>
      <c r="AY222" s="257" t="s">
        <v>150</v>
      </c>
    </row>
    <row r="223" s="13" customFormat="1">
      <c r="A223" s="13"/>
      <c r="B223" s="246"/>
      <c r="C223" s="247"/>
      <c r="D223" s="248" t="s">
        <v>196</v>
      </c>
      <c r="E223" s="249" t="s">
        <v>19</v>
      </c>
      <c r="F223" s="250" t="s">
        <v>910</v>
      </c>
      <c r="G223" s="247"/>
      <c r="H223" s="251">
        <v>0.059999999999999998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196</v>
      </c>
      <c r="AU223" s="257" t="s">
        <v>95</v>
      </c>
      <c r="AV223" s="13" t="s">
        <v>95</v>
      </c>
      <c r="AW223" s="13" t="s">
        <v>35</v>
      </c>
      <c r="AX223" s="13" t="s">
        <v>75</v>
      </c>
      <c r="AY223" s="257" t="s">
        <v>150</v>
      </c>
    </row>
    <row r="224" s="13" customFormat="1">
      <c r="A224" s="13"/>
      <c r="B224" s="246"/>
      <c r="C224" s="247"/>
      <c r="D224" s="248" t="s">
        <v>196</v>
      </c>
      <c r="E224" s="249" t="s">
        <v>19</v>
      </c>
      <c r="F224" s="250" t="s">
        <v>911</v>
      </c>
      <c r="G224" s="247"/>
      <c r="H224" s="251">
        <v>0.036999999999999998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196</v>
      </c>
      <c r="AU224" s="257" t="s">
        <v>95</v>
      </c>
      <c r="AV224" s="13" t="s">
        <v>95</v>
      </c>
      <c r="AW224" s="13" t="s">
        <v>35</v>
      </c>
      <c r="AX224" s="13" t="s">
        <v>75</v>
      </c>
      <c r="AY224" s="257" t="s">
        <v>150</v>
      </c>
    </row>
    <row r="225" s="13" customFormat="1">
      <c r="A225" s="13"/>
      <c r="B225" s="246"/>
      <c r="C225" s="247"/>
      <c r="D225" s="248" t="s">
        <v>196</v>
      </c>
      <c r="E225" s="247"/>
      <c r="F225" s="250" t="s">
        <v>912</v>
      </c>
      <c r="G225" s="247"/>
      <c r="H225" s="251">
        <v>0.20300000000000001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196</v>
      </c>
      <c r="AU225" s="257" t="s">
        <v>95</v>
      </c>
      <c r="AV225" s="13" t="s">
        <v>95</v>
      </c>
      <c r="AW225" s="13" t="s">
        <v>4</v>
      </c>
      <c r="AX225" s="13" t="s">
        <v>83</v>
      </c>
      <c r="AY225" s="257" t="s">
        <v>150</v>
      </c>
    </row>
    <row r="226" s="2" customFormat="1" ht="16.5" customHeight="1">
      <c r="A226" s="40"/>
      <c r="B226" s="41"/>
      <c r="C226" s="228" t="s">
        <v>412</v>
      </c>
      <c r="D226" s="228" t="s">
        <v>153</v>
      </c>
      <c r="E226" s="229" t="s">
        <v>913</v>
      </c>
      <c r="F226" s="230" t="s">
        <v>914</v>
      </c>
      <c r="G226" s="231" t="s">
        <v>255</v>
      </c>
      <c r="H226" s="232">
        <v>1.4270000000000001</v>
      </c>
      <c r="I226" s="233"/>
      <c r="J226" s="234">
        <f>ROUND(I226*H226,2)</f>
        <v>0</v>
      </c>
      <c r="K226" s="230" t="s">
        <v>156</v>
      </c>
      <c r="L226" s="46"/>
      <c r="M226" s="235" t="s">
        <v>19</v>
      </c>
      <c r="N226" s="236" t="s">
        <v>47</v>
      </c>
      <c r="O226" s="86"/>
      <c r="P226" s="237">
        <f>O226*H226</f>
        <v>0</v>
      </c>
      <c r="Q226" s="237">
        <v>0.042000000000000003</v>
      </c>
      <c r="R226" s="237">
        <f>Q226*H226</f>
        <v>0.059934000000000008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203</v>
      </c>
      <c r="AT226" s="239" t="s">
        <v>153</v>
      </c>
      <c r="AU226" s="239" t="s">
        <v>95</v>
      </c>
      <c r="AY226" s="19" t="s">
        <v>150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95</v>
      </c>
      <c r="BK226" s="240">
        <f>ROUND(I226*H226,2)</f>
        <v>0</v>
      </c>
      <c r="BL226" s="19" t="s">
        <v>203</v>
      </c>
      <c r="BM226" s="239" t="s">
        <v>915</v>
      </c>
    </row>
    <row r="227" s="13" customFormat="1">
      <c r="A227" s="13"/>
      <c r="B227" s="246"/>
      <c r="C227" s="247"/>
      <c r="D227" s="248" t="s">
        <v>196</v>
      </c>
      <c r="E227" s="249" t="s">
        <v>19</v>
      </c>
      <c r="F227" s="250" t="s">
        <v>916</v>
      </c>
      <c r="G227" s="247"/>
      <c r="H227" s="251">
        <v>1.4270000000000001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196</v>
      </c>
      <c r="AU227" s="257" t="s">
        <v>95</v>
      </c>
      <c r="AV227" s="13" t="s">
        <v>95</v>
      </c>
      <c r="AW227" s="13" t="s">
        <v>35</v>
      </c>
      <c r="AX227" s="13" t="s">
        <v>83</v>
      </c>
      <c r="AY227" s="257" t="s">
        <v>150</v>
      </c>
    </row>
    <row r="228" s="2" customFormat="1" ht="21.75" customHeight="1">
      <c r="A228" s="40"/>
      <c r="B228" s="41"/>
      <c r="C228" s="228" t="s">
        <v>418</v>
      </c>
      <c r="D228" s="228" t="s">
        <v>153</v>
      </c>
      <c r="E228" s="229" t="s">
        <v>670</v>
      </c>
      <c r="F228" s="230" t="s">
        <v>671</v>
      </c>
      <c r="G228" s="231" t="s">
        <v>282</v>
      </c>
      <c r="H228" s="232">
        <v>1.9379999999999999</v>
      </c>
      <c r="I228" s="233"/>
      <c r="J228" s="234">
        <f>ROUND(I228*H228,2)</f>
        <v>0</v>
      </c>
      <c r="K228" s="230" t="s">
        <v>156</v>
      </c>
      <c r="L228" s="46"/>
      <c r="M228" s="235" t="s">
        <v>19</v>
      </c>
      <c r="N228" s="236" t="s">
        <v>47</v>
      </c>
      <c r="O228" s="86"/>
      <c r="P228" s="237">
        <f>O228*H228</f>
        <v>0</v>
      </c>
      <c r="Q228" s="237">
        <v>1.837</v>
      </c>
      <c r="R228" s="237">
        <f>Q228*H228</f>
        <v>3.5601059999999998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170</v>
      </c>
      <c r="AT228" s="239" t="s">
        <v>153</v>
      </c>
      <c r="AU228" s="239" t="s">
        <v>95</v>
      </c>
      <c r="AY228" s="19" t="s">
        <v>150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95</v>
      </c>
      <c r="BK228" s="240">
        <f>ROUND(I228*H228,2)</f>
        <v>0</v>
      </c>
      <c r="BL228" s="19" t="s">
        <v>170</v>
      </c>
      <c r="BM228" s="239" t="s">
        <v>917</v>
      </c>
    </row>
    <row r="229" s="13" customFormat="1">
      <c r="A229" s="13"/>
      <c r="B229" s="246"/>
      <c r="C229" s="247"/>
      <c r="D229" s="248" t="s">
        <v>196</v>
      </c>
      <c r="E229" s="249" t="s">
        <v>19</v>
      </c>
      <c r="F229" s="250" t="s">
        <v>918</v>
      </c>
      <c r="G229" s="247"/>
      <c r="H229" s="251">
        <v>0.95499999999999996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196</v>
      </c>
      <c r="AU229" s="257" t="s">
        <v>95</v>
      </c>
      <c r="AV229" s="13" t="s">
        <v>95</v>
      </c>
      <c r="AW229" s="13" t="s">
        <v>35</v>
      </c>
      <c r="AX229" s="13" t="s">
        <v>75</v>
      </c>
      <c r="AY229" s="257" t="s">
        <v>150</v>
      </c>
    </row>
    <row r="230" s="13" customFormat="1">
      <c r="A230" s="13"/>
      <c r="B230" s="246"/>
      <c r="C230" s="247"/>
      <c r="D230" s="248" t="s">
        <v>196</v>
      </c>
      <c r="E230" s="249" t="s">
        <v>19</v>
      </c>
      <c r="F230" s="250" t="s">
        <v>919</v>
      </c>
      <c r="G230" s="247"/>
      <c r="H230" s="251">
        <v>0.98299999999999998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196</v>
      </c>
      <c r="AU230" s="257" t="s">
        <v>95</v>
      </c>
      <c r="AV230" s="13" t="s">
        <v>95</v>
      </c>
      <c r="AW230" s="13" t="s">
        <v>35</v>
      </c>
      <c r="AX230" s="13" t="s">
        <v>75</v>
      </c>
      <c r="AY230" s="257" t="s">
        <v>150</v>
      </c>
    </row>
    <row r="231" s="2" customFormat="1" ht="21.75" customHeight="1">
      <c r="A231" s="40"/>
      <c r="B231" s="41"/>
      <c r="C231" s="228" t="s">
        <v>423</v>
      </c>
      <c r="D231" s="228" t="s">
        <v>153</v>
      </c>
      <c r="E231" s="229" t="s">
        <v>920</v>
      </c>
      <c r="F231" s="230" t="s">
        <v>921</v>
      </c>
      <c r="G231" s="231" t="s">
        <v>282</v>
      </c>
      <c r="H231" s="232">
        <v>0.22900000000000001</v>
      </c>
      <c r="I231" s="233"/>
      <c r="J231" s="234">
        <f>ROUND(I231*H231,2)</f>
        <v>0</v>
      </c>
      <c r="K231" s="230" t="s">
        <v>156</v>
      </c>
      <c r="L231" s="46"/>
      <c r="M231" s="235" t="s">
        <v>19</v>
      </c>
      <c r="N231" s="236" t="s">
        <v>47</v>
      </c>
      <c r="O231" s="86"/>
      <c r="P231" s="237">
        <f>O231*H231</f>
        <v>0</v>
      </c>
      <c r="Q231" s="237">
        <v>2.004</v>
      </c>
      <c r="R231" s="237">
        <f>Q231*H231</f>
        <v>0.45891600000000005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170</v>
      </c>
      <c r="AT231" s="239" t="s">
        <v>153</v>
      </c>
      <c r="AU231" s="239" t="s">
        <v>95</v>
      </c>
      <c r="AY231" s="19" t="s">
        <v>150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95</v>
      </c>
      <c r="BK231" s="240">
        <f>ROUND(I231*H231,2)</f>
        <v>0</v>
      </c>
      <c r="BL231" s="19" t="s">
        <v>170</v>
      </c>
      <c r="BM231" s="239" t="s">
        <v>922</v>
      </c>
    </row>
    <row r="232" s="13" customFormat="1">
      <c r="A232" s="13"/>
      <c r="B232" s="246"/>
      <c r="C232" s="247"/>
      <c r="D232" s="248" t="s">
        <v>196</v>
      </c>
      <c r="E232" s="249" t="s">
        <v>19</v>
      </c>
      <c r="F232" s="250" t="s">
        <v>923</v>
      </c>
      <c r="G232" s="247"/>
      <c r="H232" s="251">
        <v>0.14399999999999999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196</v>
      </c>
      <c r="AU232" s="257" t="s">
        <v>95</v>
      </c>
      <c r="AV232" s="13" t="s">
        <v>95</v>
      </c>
      <c r="AW232" s="13" t="s">
        <v>35</v>
      </c>
      <c r="AX232" s="13" t="s">
        <v>75</v>
      </c>
      <c r="AY232" s="257" t="s">
        <v>150</v>
      </c>
    </row>
    <row r="233" s="13" customFormat="1">
      <c r="A233" s="13"/>
      <c r="B233" s="246"/>
      <c r="C233" s="247"/>
      <c r="D233" s="248" t="s">
        <v>196</v>
      </c>
      <c r="E233" s="249" t="s">
        <v>19</v>
      </c>
      <c r="F233" s="250" t="s">
        <v>924</v>
      </c>
      <c r="G233" s="247"/>
      <c r="H233" s="251">
        <v>0.085000000000000006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196</v>
      </c>
      <c r="AU233" s="257" t="s">
        <v>95</v>
      </c>
      <c r="AV233" s="13" t="s">
        <v>95</v>
      </c>
      <c r="AW233" s="13" t="s">
        <v>35</v>
      </c>
      <c r="AX233" s="13" t="s">
        <v>75</v>
      </c>
      <c r="AY233" s="257" t="s">
        <v>150</v>
      </c>
    </row>
    <row r="234" s="12" customFormat="1" ht="22.8" customHeight="1">
      <c r="A234" s="12"/>
      <c r="B234" s="212"/>
      <c r="C234" s="213"/>
      <c r="D234" s="214" t="s">
        <v>74</v>
      </c>
      <c r="E234" s="226" t="s">
        <v>574</v>
      </c>
      <c r="F234" s="226" t="s">
        <v>925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SUM(P235:P237)</f>
        <v>0</v>
      </c>
      <c r="Q234" s="220"/>
      <c r="R234" s="221">
        <f>SUM(R235:R237)</f>
        <v>0.069259999999999988</v>
      </c>
      <c r="S234" s="220"/>
      <c r="T234" s="222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83</v>
      </c>
      <c r="AT234" s="224" t="s">
        <v>74</v>
      </c>
      <c r="AU234" s="224" t="s">
        <v>83</v>
      </c>
      <c r="AY234" s="223" t="s">
        <v>150</v>
      </c>
      <c r="BK234" s="225">
        <f>SUM(BK235:BK237)</f>
        <v>0</v>
      </c>
    </row>
    <row r="235" s="2" customFormat="1" ht="21.75" customHeight="1">
      <c r="A235" s="40"/>
      <c r="B235" s="41"/>
      <c r="C235" s="228" t="s">
        <v>429</v>
      </c>
      <c r="D235" s="228" t="s">
        <v>153</v>
      </c>
      <c r="E235" s="229" t="s">
        <v>926</v>
      </c>
      <c r="F235" s="230" t="s">
        <v>927</v>
      </c>
      <c r="G235" s="231" t="s">
        <v>531</v>
      </c>
      <c r="H235" s="232">
        <v>2</v>
      </c>
      <c r="I235" s="233"/>
      <c r="J235" s="234">
        <f>ROUND(I235*H235,2)</f>
        <v>0</v>
      </c>
      <c r="K235" s="230" t="s">
        <v>156</v>
      </c>
      <c r="L235" s="46"/>
      <c r="M235" s="235" t="s">
        <v>19</v>
      </c>
      <c r="N235" s="236" t="s">
        <v>47</v>
      </c>
      <c r="O235" s="86"/>
      <c r="P235" s="237">
        <f>O235*H235</f>
        <v>0</v>
      </c>
      <c r="Q235" s="237">
        <v>0.016979999999999999</v>
      </c>
      <c r="R235" s="237">
        <f>Q235*H235</f>
        <v>0.033959999999999997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203</v>
      </c>
      <c r="AT235" s="239" t="s">
        <v>153</v>
      </c>
      <c r="AU235" s="239" t="s">
        <v>95</v>
      </c>
      <c r="AY235" s="19" t="s">
        <v>150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9" t="s">
        <v>95</v>
      </c>
      <c r="BK235" s="240">
        <f>ROUND(I235*H235,2)</f>
        <v>0</v>
      </c>
      <c r="BL235" s="19" t="s">
        <v>203</v>
      </c>
      <c r="BM235" s="239" t="s">
        <v>928</v>
      </c>
    </row>
    <row r="236" s="13" customFormat="1">
      <c r="A236" s="13"/>
      <c r="B236" s="246"/>
      <c r="C236" s="247"/>
      <c r="D236" s="248" t="s">
        <v>196</v>
      </c>
      <c r="E236" s="249" t="s">
        <v>19</v>
      </c>
      <c r="F236" s="250" t="s">
        <v>929</v>
      </c>
      <c r="G236" s="247"/>
      <c r="H236" s="251">
        <v>2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196</v>
      </c>
      <c r="AU236" s="257" t="s">
        <v>95</v>
      </c>
      <c r="AV236" s="13" t="s">
        <v>95</v>
      </c>
      <c r="AW236" s="13" t="s">
        <v>35</v>
      </c>
      <c r="AX236" s="13" t="s">
        <v>83</v>
      </c>
      <c r="AY236" s="257" t="s">
        <v>150</v>
      </c>
    </row>
    <row r="237" s="2" customFormat="1" ht="16.5" customHeight="1">
      <c r="A237" s="40"/>
      <c r="B237" s="41"/>
      <c r="C237" s="296" t="s">
        <v>433</v>
      </c>
      <c r="D237" s="296" t="s">
        <v>695</v>
      </c>
      <c r="E237" s="297" t="s">
        <v>930</v>
      </c>
      <c r="F237" s="298" t="s">
        <v>931</v>
      </c>
      <c r="G237" s="299" t="s">
        <v>531</v>
      </c>
      <c r="H237" s="300">
        <v>2</v>
      </c>
      <c r="I237" s="301"/>
      <c r="J237" s="302">
        <f>ROUND(I237*H237,2)</f>
        <v>0</v>
      </c>
      <c r="K237" s="298" t="s">
        <v>156</v>
      </c>
      <c r="L237" s="303"/>
      <c r="M237" s="304" t="s">
        <v>19</v>
      </c>
      <c r="N237" s="305" t="s">
        <v>47</v>
      </c>
      <c r="O237" s="86"/>
      <c r="P237" s="237">
        <f>O237*H237</f>
        <v>0</v>
      </c>
      <c r="Q237" s="237">
        <v>0.017649999999999999</v>
      </c>
      <c r="R237" s="237">
        <f>Q237*H237</f>
        <v>0.035299999999999998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392</v>
      </c>
      <c r="AT237" s="239" t="s">
        <v>695</v>
      </c>
      <c r="AU237" s="239" t="s">
        <v>95</v>
      </c>
      <c r="AY237" s="19" t="s">
        <v>150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95</v>
      </c>
      <c r="BK237" s="240">
        <f>ROUND(I237*H237,2)</f>
        <v>0</v>
      </c>
      <c r="BL237" s="19" t="s">
        <v>203</v>
      </c>
      <c r="BM237" s="239" t="s">
        <v>932</v>
      </c>
    </row>
    <row r="238" s="12" customFormat="1" ht="22.8" customHeight="1">
      <c r="A238" s="12"/>
      <c r="B238" s="212"/>
      <c r="C238" s="213"/>
      <c r="D238" s="214" t="s">
        <v>74</v>
      </c>
      <c r="E238" s="226" t="s">
        <v>674</v>
      </c>
      <c r="F238" s="226" t="s">
        <v>675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P239</f>
        <v>0</v>
      </c>
      <c r="Q238" s="220"/>
      <c r="R238" s="221">
        <f>R239</f>
        <v>0.0088659999999999989</v>
      </c>
      <c r="S238" s="220"/>
      <c r="T238" s="222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83</v>
      </c>
      <c r="AT238" s="224" t="s">
        <v>74</v>
      </c>
      <c r="AU238" s="224" t="s">
        <v>83</v>
      </c>
      <c r="AY238" s="223" t="s">
        <v>150</v>
      </c>
      <c r="BK238" s="225">
        <f>BK239</f>
        <v>0</v>
      </c>
    </row>
    <row r="239" s="2" customFormat="1" ht="21.75" customHeight="1">
      <c r="A239" s="40"/>
      <c r="B239" s="41"/>
      <c r="C239" s="228" t="s">
        <v>437</v>
      </c>
      <c r="D239" s="228" t="s">
        <v>153</v>
      </c>
      <c r="E239" s="229" t="s">
        <v>676</v>
      </c>
      <c r="F239" s="230" t="s">
        <v>677</v>
      </c>
      <c r="G239" s="231" t="s">
        <v>255</v>
      </c>
      <c r="H239" s="232">
        <v>68.200000000000003</v>
      </c>
      <c r="I239" s="233"/>
      <c r="J239" s="234">
        <f>ROUND(I239*H239,2)</f>
        <v>0</v>
      </c>
      <c r="K239" s="230" t="s">
        <v>156</v>
      </c>
      <c r="L239" s="46"/>
      <c r="M239" s="235" t="s">
        <v>19</v>
      </c>
      <c r="N239" s="236" t="s">
        <v>47</v>
      </c>
      <c r="O239" s="86"/>
      <c r="P239" s="237">
        <f>O239*H239</f>
        <v>0</v>
      </c>
      <c r="Q239" s="237">
        <v>0.00012999999999999999</v>
      </c>
      <c r="R239" s="237">
        <f>Q239*H239</f>
        <v>0.0088659999999999989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170</v>
      </c>
      <c r="AT239" s="239" t="s">
        <v>153</v>
      </c>
      <c r="AU239" s="239" t="s">
        <v>95</v>
      </c>
      <c r="AY239" s="19" t="s">
        <v>150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95</v>
      </c>
      <c r="BK239" s="240">
        <f>ROUND(I239*H239,2)</f>
        <v>0</v>
      </c>
      <c r="BL239" s="19" t="s">
        <v>170</v>
      </c>
      <c r="BM239" s="239" t="s">
        <v>933</v>
      </c>
    </row>
    <row r="240" s="12" customFormat="1" ht="22.8" customHeight="1">
      <c r="A240" s="12"/>
      <c r="B240" s="212"/>
      <c r="C240" s="213"/>
      <c r="D240" s="214" t="s">
        <v>74</v>
      </c>
      <c r="E240" s="226" t="s">
        <v>679</v>
      </c>
      <c r="F240" s="226" t="s">
        <v>680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SUM(P241:P245)</f>
        <v>0</v>
      </c>
      <c r="Q240" s="220"/>
      <c r="R240" s="221">
        <f>SUM(R241:R245)</f>
        <v>0.0084440000000000001</v>
      </c>
      <c r="S240" s="220"/>
      <c r="T240" s="222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83</v>
      </c>
      <c r="AT240" s="224" t="s">
        <v>74</v>
      </c>
      <c r="AU240" s="224" t="s">
        <v>83</v>
      </c>
      <c r="AY240" s="223" t="s">
        <v>150</v>
      </c>
      <c r="BK240" s="225">
        <f>SUM(BK241:BK245)</f>
        <v>0</v>
      </c>
    </row>
    <row r="241" s="2" customFormat="1" ht="21.75" customHeight="1">
      <c r="A241" s="40"/>
      <c r="B241" s="41"/>
      <c r="C241" s="228" t="s">
        <v>442</v>
      </c>
      <c r="D241" s="228" t="s">
        <v>153</v>
      </c>
      <c r="E241" s="229" t="s">
        <v>681</v>
      </c>
      <c r="F241" s="230" t="s">
        <v>682</v>
      </c>
      <c r="G241" s="231" t="s">
        <v>255</v>
      </c>
      <c r="H241" s="232">
        <v>100.59999999999999</v>
      </c>
      <c r="I241" s="233"/>
      <c r="J241" s="234">
        <f>ROUND(I241*H241,2)</f>
        <v>0</v>
      </c>
      <c r="K241" s="230" t="s">
        <v>156</v>
      </c>
      <c r="L241" s="46"/>
      <c r="M241" s="235" t="s">
        <v>19</v>
      </c>
      <c r="N241" s="236" t="s">
        <v>47</v>
      </c>
      <c r="O241" s="86"/>
      <c r="P241" s="237">
        <f>O241*H241</f>
        <v>0</v>
      </c>
      <c r="Q241" s="237">
        <v>4.0000000000000003E-05</v>
      </c>
      <c r="R241" s="237">
        <f>Q241*H241</f>
        <v>0.0040239999999999998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170</v>
      </c>
      <c r="AT241" s="239" t="s">
        <v>153</v>
      </c>
      <c r="AU241" s="239" t="s">
        <v>95</v>
      </c>
      <c r="AY241" s="19" t="s">
        <v>150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95</v>
      </c>
      <c r="BK241" s="240">
        <f>ROUND(I241*H241,2)</f>
        <v>0</v>
      </c>
      <c r="BL241" s="19" t="s">
        <v>170</v>
      </c>
      <c r="BM241" s="239" t="s">
        <v>934</v>
      </c>
    </row>
    <row r="242" s="2" customFormat="1" ht="21.75" customHeight="1">
      <c r="A242" s="40"/>
      <c r="B242" s="41"/>
      <c r="C242" s="228" t="s">
        <v>446</v>
      </c>
      <c r="D242" s="228" t="s">
        <v>153</v>
      </c>
      <c r="E242" s="229" t="s">
        <v>935</v>
      </c>
      <c r="F242" s="230" t="s">
        <v>936</v>
      </c>
      <c r="G242" s="231" t="s">
        <v>531</v>
      </c>
      <c r="H242" s="232">
        <v>1</v>
      </c>
      <c r="I242" s="233"/>
      <c r="J242" s="234">
        <f>ROUND(I242*H242,2)</f>
        <v>0</v>
      </c>
      <c r="K242" s="230" t="s">
        <v>156</v>
      </c>
      <c r="L242" s="46"/>
      <c r="M242" s="235" t="s">
        <v>19</v>
      </c>
      <c r="N242" s="236" t="s">
        <v>47</v>
      </c>
      <c r="O242" s="86"/>
      <c r="P242" s="237">
        <f>O242*H242</f>
        <v>0</v>
      </c>
      <c r="Q242" s="237">
        <v>0.0044200000000000003</v>
      </c>
      <c r="R242" s="237">
        <f>Q242*H242</f>
        <v>0.0044200000000000003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170</v>
      </c>
      <c r="AT242" s="239" t="s">
        <v>153</v>
      </c>
      <c r="AU242" s="239" t="s">
        <v>95</v>
      </c>
      <c r="AY242" s="19" t="s">
        <v>150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95</v>
      </c>
      <c r="BK242" s="240">
        <f>ROUND(I242*H242,2)</f>
        <v>0</v>
      </c>
      <c r="BL242" s="19" t="s">
        <v>170</v>
      </c>
      <c r="BM242" s="239" t="s">
        <v>937</v>
      </c>
    </row>
    <row r="243" s="2" customFormat="1" ht="16.5" customHeight="1">
      <c r="A243" s="40"/>
      <c r="B243" s="41"/>
      <c r="C243" s="296" t="s">
        <v>450</v>
      </c>
      <c r="D243" s="296" t="s">
        <v>695</v>
      </c>
      <c r="E243" s="297" t="s">
        <v>938</v>
      </c>
      <c r="F243" s="298" t="s">
        <v>939</v>
      </c>
      <c r="G243" s="299" t="s">
        <v>531</v>
      </c>
      <c r="H243" s="300">
        <v>1</v>
      </c>
      <c r="I243" s="301"/>
      <c r="J243" s="302">
        <f>ROUND(I243*H243,2)</f>
        <v>0</v>
      </c>
      <c r="K243" s="298" t="s">
        <v>19</v>
      </c>
      <c r="L243" s="303"/>
      <c r="M243" s="304" t="s">
        <v>19</v>
      </c>
      <c r="N243" s="305" t="s">
        <v>47</v>
      </c>
      <c r="O243" s="86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225</v>
      </c>
      <c r="AT243" s="239" t="s">
        <v>695</v>
      </c>
      <c r="AU243" s="239" t="s">
        <v>95</v>
      </c>
      <c r="AY243" s="19" t="s">
        <v>150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95</v>
      </c>
      <c r="BK243" s="240">
        <f>ROUND(I243*H243,2)</f>
        <v>0</v>
      </c>
      <c r="BL243" s="19" t="s">
        <v>170</v>
      </c>
      <c r="BM243" s="239" t="s">
        <v>940</v>
      </c>
    </row>
    <row r="244" s="2" customFormat="1" ht="21.75" customHeight="1">
      <c r="A244" s="40"/>
      <c r="B244" s="41"/>
      <c r="C244" s="228" t="s">
        <v>454</v>
      </c>
      <c r="D244" s="228" t="s">
        <v>153</v>
      </c>
      <c r="E244" s="229" t="s">
        <v>941</v>
      </c>
      <c r="F244" s="230" t="s">
        <v>942</v>
      </c>
      <c r="G244" s="231" t="s">
        <v>531</v>
      </c>
      <c r="H244" s="232">
        <v>1</v>
      </c>
      <c r="I244" s="233"/>
      <c r="J244" s="234">
        <f>ROUND(I244*H244,2)</f>
        <v>0</v>
      </c>
      <c r="K244" s="230" t="s">
        <v>19</v>
      </c>
      <c r="L244" s="46"/>
      <c r="M244" s="235" t="s">
        <v>19</v>
      </c>
      <c r="N244" s="236" t="s">
        <v>47</v>
      </c>
      <c r="O244" s="86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170</v>
      </c>
      <c r="AT244" s="239" t="s">
        <v>153</v>
      </c>
      <c r="AU244" s="239" t="s">
        <v>95</v>
      </c>
      <c r="AY244" s="19" t="s">
        <v>150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95</v>
      </c>
      <c r="BK244" s="240">
        <f>ROUND(I244*H244,2)</f>
        <v>0</v>
      </c>
      <c r="BL244" s="19" t="s">
        <v>170</v>
      </c>
      <c r="BM244" s="239" t="s">
        <v>943</v>
      </c>
    </row>
    <row r="245" s="2" customFormat="1">
      <c r="A245" s="40"/>
      <c r="B245" s="41"/>
      <c r="C245" s="42"/>
      <c r="D245" s="248" t="s">
        <v>205</v>
      </c>
      <c r="E245" s="42"/>
      <c r="F245" s="258" t="s">
        <v>944</v>
      </c>
      <c r="G245" s="42"/>
      <c r="H245" s="42"/>
      <c r="I245" s="148"/>
      <c r="J245" s="42"/>
      <c r="K245" s="42"/>
      <c r="L245" s="46"/>
      <c r="M245" s="259"/>
      <c r="N245" s="260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205</v>
      </c>
      <c r="AU245" s="19" t="s">
        <v>95</v>
      </c>
    </row>
    <row r="246" s="12" customFormat="1" ht="22.8" customHeight="1">
      <c r="A246" s="12"/>
      <c r="B246" s="212"/>
      <c r="C246" s="213"/>
      <c r="D246" s="214" t="s">
        <v>74</v>
      </c>
      <c r="E246" s="226" t="s">
        <v>474</v>
      </c>
      <c r="F246" s="226" t="s">
        <v>475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74</v>
      </c>
      <c r="AU246" s="224" t="s">
        <v>83</v>
      </c>
      <c r="AY246" s="223" t="s">
        <v>150</v>
      </c>
      <c r="BK246" s="225">
        <f>BK247</f>
        <v>0</v>
      </c>
    </row>
    <row r="247" s="2" customFormat="1" ht="21.75" customHeight="1">
      <c r="A247" s="40"/>
      <c r="B247" s="41"/>
      <c r="C247" s="228" t="s">
        <v>458</v>
      </c>
      <c r="D247" s="228" t="s">
        <v>153</v>
      </c>
      <c r="E247" s="229" t="s">
        <v>477</v>
      </c>
      <c r="F247" s="230" t="s">
        <v>478</v>
      </c>
      <c r="G247" s="231" t="s">
        <v>194</v>
      </c>
      <c r="H247" s="232">
        <v>28.763000000000002</v>
      </c>
      <c r="I247" s="233"/>
      <c r="J247" s="234">
        <f>ROUND(I247*H247,2)</f>
        <v>0</v>
      </c>
      <c r="K247" s="230" t="s">
        <v>156</v>
      </c>
      <c r="L247" s="46"/>
      <c r="M247" s="235" t="s">
        <v>19</v>
      </c>
      <c r="N247" s="236" t="s">
        <v>47</v>
      </c>
      <c r="O247" s="86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170</v>
      </c>
      <c r="AT247" s="239" t="s">
        <v>153</v>
      </c>
      <c r="AU247" s="239" t="s">
        <v>95</v>
      </c>
      <c r="AY247" s="19" t="s">
        <v>150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95</v>
      </c>
      <c r="BK247" s="240">
        <f>ROUND(I247*H247,2)</f>
        <v>0</v>
      </c>
      <c r="BL247" s="19" t="s">
        <v>170</v>
      </c>
      <c r="BM247" s="239" t="s">
        <v>945</v>
      </c>
    </row>
    <row r="248" s="12" customFormat="1" ht="25.92" customHeight="1">
      <c r="A248" s="12"/>
      <c r="B248" s="212"/>
      <c r="C248" s="213"/>
      <c r="D248" s="214" t="s">
        <v>74</v>
      </c>
      <c r="E248" s="215" t="s">
        <v>480</v>
      </c>
      <c r="F248" s="215" t="s">
        <v>481</v>
      </c>
      <c r="G248" s="213"/>
      <c r="H248" s="213"/>
      <c r="I248" s="216"/>
      <c r="J248" s="217">
        <f>BK248</f>
        <v>0</v>
      </c>
      <c r="K248" s="213"/>
      <c r="L248" s="218"/>
      <c r="M248" s="219"/>
      <c r="N248" s="220"/>
      <c r="O248" s="220"/>
      <c r="P248" s="221">
        <f>P249+P274+P307+P332+P358+P361+P394+P415+P447+P458+P485+P499</f>
        <v>0</v>
      </c>
      <c r="Q248" s="220"/>
      <c r="R248" s="221">
        <f>R249+R274+R307+R332+R358+R361+R394+R415+R447+R458+R485+R499</f>
        <v>3.95444518</v>
      </c>
      <c r="S248" s="220"/>
      <c r="T248" s="222">
        <f>T249+T274+T307+T332+T358+T361+T394+T415+T447+T458+T485+T499</f>
        <v>0.053723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95</v>
      </c>
      <c r="AT248" s="224" t="s">
        <v>74</v>
      </c>
      <c r="AU248" s="224" t="s">
        <v>75</v>
      </c>
      <c r="AY248" s="223" t="s">
        <v>150</v>
      </c>
      <c r="BK248" s="225">
        <f>BK249+BK274+BK307+BK332+BK358+BK361+BK394+BK415+BK447+BK458+BK485+BK499</f>
        <v>0</v>
      </c>
    </row>
    <row r="249" s="12" customFormat="1" ht="22.8" customHeight="1">
      <c r="A249" s="12"/>
      <c r="B249" s="212"/>
      <c r="C249" s="213"/>
      <c r="D249" s="214" t="s">
        <v>74</v>
      </c>
      <c r="E249" s="226" t="s">
        <v>946</v>
      </c>
      <c r="F249" s="226" t="s">
        <v>947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SUM(P250:P273)</f>
        <v>0</v>
      </c>
      <c r="Q249" s="220"/>
      <c r="R249" s="221">
        <f>SUM(R250:R273)</f>
        <v>0.39845374</v>
      </c>
      <c r="S249" s="220"/>
      <c r="T249" s="222">
        <f>SUM(T250:T273)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95</v>
      </c>
      <c r="AT249" s="224" t="s">
        <v>74</v>
      </c>
      <c r="AU249" s="224" t="s">
        <v>83</v>
      </c>
      <c r="AY249" s="223" t="s">
        <v>150</v>
      </c>
      <c r="BK249" s="225">
        <f>SUM(BK250:BK273)</f>
        <v>0</v>
      </c>
    </row>
    <row r="250" s="2" customFormat="1" ht="16.5" customHeight="1">
      <c r="A250" s="40"/>
      <c r="B250" s="41"/>
      <c r="C250" s="228" t="s">
        <v>462</v>
      </c>
      <c r="D250" s="228" t="s">
        <v>153</v>
      </c>
      <c r="E250" s="229" t="s">
        <v>948</v>
      </c>
      <c r="F250" s="230" t="s">
        <v>949</v>
      </c>
      <c r="G250" s="231" t="s">
        <v>255</v>
      </c>
      <c r="H250" s="232">
        <v>55.420000000000002</v>
      </c>
      <c r="I250" s="233"/>
      <c r="J250" s="234">
        <f>ROUND(I250*H250,2)</f>
        <v>0</v>
      </c>
      <c r="K250" s="230" t="s">
        <v>156</v>
      </c>
      <c r="L250" s="46"/>
      <c r="M250" s="235" t="s">
        <v>19</v>
      </c>
      <c r="N250" s="236" t="s">
        <v>47</v>
      </c>
      <c r="O250" s="86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203</v>
      </c>
      <c r="AT250" s="239" t="s">
        <v>153</v>
      </c>
      <c r="AU250" s="239" t="s">
        <v>95</v>
      </c>
      <c r="AY250" s="19" t="s">
        <v>150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95</v>
      </c>
      <c r="BK250" s="240">
        <f>ROUND(I250*H250,2)</f>
        <v>0</v>
      </c>
      <c r="BL250" s="19" t="s">
        <v>203</v>
      </c>
      <c r="BM250" s="239" t="s">
        <v>950</v>
      </c>
    </row>
    <row r="251" s="13" customFormat="1">
      <c r="A251" s="13"/>
      <c r="B251" s="246"/>
      <c r="C251" s="247"/>
      <c r="D251" s="248" t="s">
        <v>196</v>
      </c>
      <c r="E251" s="249" t="s">
        <v>19</v>
      </c>
      <c r="F251" s="250" t="s">
        <v>351</v>
      </c>
      <c r="G251" s="247"/>
      <c r="H251" s="251">
        <v>2.8700000000000001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196</v>
      </c>
      <c r="AU251" s="257" t="s">
        <v>95</v>
      </c>
      <c r="AV251" s="13" t="s">
        <v>95</v>
      </c>
      <c r="AW251" s="13" t="s">
        <v>35</v>
      </c>
      <c r="AX251" s="13" t="s">
        <v>75</v>
      </c>
      <c r="AY251" s="257" t="s">
        <v>150</v>
      </c>
    </row>
    <row r="252" s="13" customFormat="1">
      <c r="A252" s="13"/>
      <c r="B252" s="246"/>
      <c r="C252" s="247"/>
      <c r="D252" s="248" t="s">
        <v>196</v>
      </c>
      <c r="E252" s="249" t="s">
        <v>19</v>
      </c>
      <c r="F252" s="250" t="s">
        <v>951</v>
      </c>
      <c r="G252" s="247"/>
      <c r="H252" s="251">
        <v>1.7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196</v>
      </c>
      <c r="AU252" s="257" t="s">
        <v>95</v>
      </c>
      <c r="AV252" s="13" t="s">
        <v>95</v>
      </c>
      <c r="AW252" s="13" t="s">
        <v>35</v>
      </c>
      <c r="AX252" s="13" t="s">
        <v>75</v>
      </c>
      <c r="AY252" s="257" t="s">
        <v>150</v>
      </c>
    </row>
    <row r="253" s="13" customFormat="1">
      <c r="A253" s="13"/>
      <c r="B253" s="246"/>
      <c r="C253" s="247"/>
      <c r="D253" s="248" t="s">
        <v>196</v>
      </c>
      <c r="E253" s="249" t="s">
        <v>19</v>
      </c>
      <c r="F253" s="250" t="s">
        <v>782</v>
      </c>
      <c r="G253" s="247"/>
      <c r="H253" s="251">
        <v>19.100000000000001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196</v>
      </c>
      <c r="AU253" s="257" t="s">
        <v>95</v>
      </c>
      <c r="AV253" s="13" t="s">
        <v>95</v>
      </c>
      <c r="AW253" s="13" t="s">
        <v>35</v>
      </c>
      <c r="AX253" s="13" t="s">
        <v>75</v>
      </c>
      <c r="AY253" s="257" t="s">
        <v>150</v>
      </c>
    </row>
    <row r="254" s="13" customFormat="1">
      <c r="A254" s="13"/>
      <c r="B254" s="246"/>
      <c r="C254" s="247"/>
      <c r="D254" s="248" t="s">
        <v>196</v>
      </c>
      <c r="E254" s="249" t="s">
        <v>19</v>
      </c>
      <c r="F254" s="250" t="s">
        <v>354</v>
      </c>
      <c r="G254" s="247"/>
      <c r="H254" s="251">
        <v>19.649999999999999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196</v>
      </c>
      <c r="AU254" s="257" t="s">
        <v>95</v>
      </c>
      <c r="AV254" s="13" t="s">
        <v>95</v>
      </c>
      <c r="AW254" s="13" t="s">
        <v>35</v>
      </c>
      <c r="AX254" s="13" t="s">
        <v>75</v>
      </c>
      <c r="AY254" s="257" t="s">
        <v>150</v>
      </c>
    </row>
    <row r="255" s="13" customFormat="1">
      <c r="A255" s="13"/>
      <c r="B255" s="246"/>
      <c r="C255" s="247"/>
      <c r="D255" s="248" t="s">
        <v>196</v>
      </c>
      <c r="E255" s="249" t="s">
        <v>19</v>
      </c>
      <c r="F255" s="250" t="s">
        <v>783</v>
      </c>
      <c r="G255" s="247"/>
      <c r="H255" s="251">
        <v>12.1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196</v>
      </c>
      <c r="AU255" s="257" t="s">
        <v>95</v>
      </c>
      <c r="AV255" s="13" t="s">
        <v>95</v>
      </c>
      <c r="AW255" s="13" t="s">
        <v>35</v>
      </c>
      <c r="AX255" s="13" t="s">
        <v>75</v>
      </c>
      <c r="AY255" s="257" t="s">
        <v>150</v>
      </c>
    </row>
    <row r="256" s="2" customFormat="1" ht="16.5" customHeight="1">
      <c r="A256" s="40"/>
      <c r="B256" s="41"/>
      <c r="C256" s="296" t="s">
        <v>466</v>
      </c>
      <c r="D256" s="296" t="s">
        <v>695</v>
      </c>
      <c r="E256" s="297" t="s">
        <v>952</v>
      </c>
      <c r="F256" s="298" t="s">
        <v>953</v>
      </c>
      <c r="G256" s="299" t="s">
        <v>194</v>
      </c>
      <c r="H256" s="300">
        <v>0.017000000000000001</v>
      </c>
      <c r="I256" s="301"/>
      <c r="J256" s="302">
        <f>ROUND(I256*H256,2)</f>
        <v>0</v>
      </c>
      <c r="K256" s="298" t="s">
        <v>156</v>
      </c>
      <c r="L256" s="303"/>
      <c r="M256" s="304" t="s">
        <v>19</v>
      </c>
      <c r="N256" s="305" t="s">
        <v>47</v>
      </c>
      <c r="O256" s="86"/>
      <c r="P256" s="237">
        <f>O256*H256</f>
        <v>0</v>
      </c>
      <c r="Q256" s="237">
        <v>1</v>
      </c>
      <c r="R256" s="237">
        <f>Q256*H256</f>
        <v>0.017000000000000001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392</v>
      </c>
      <c r="AT256" s="239" t="s">
        <v>695</v>
      </c>
      <c r="AU256" s="239" t="s">
        <v>95</v>
      </c>
      <c r="AY256" s="19" t="s">
        <v>150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95</v>
      </c>
      <c r="BK256" s="240">
        <f>ROUND(I256*H256,2)</f>
        <v>0</v>
      </c>
      <c r="BL256" s="19" t="s">
        <v>203</v>
      </c>
      <c r="BM256" s="239" t="s">
        <v>954</v>
      </c>
    </row>
    <row r="257" s="13" customFormat="1">
      <c r="A257" s="13"/>
      <c r="B257" s="246"/>
      <c r="C257" s="247"/>
      <c r="D257" s="248" t="s">
        <v>196</v>
      </c>
      <c r="E257" s="247"/>
      <c r="F257" s="250" t="s">
        <v>955</v>
      </c>
      <c r="G257" s="247"/>
      <c r="H257" s="251">
        <v>0.017000000000000001</v>
      </c>
      <c r="I257" s="252"/>
      <c r="J257" s="247"/>
      <c r="K257" s="247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196</v>
      </c>
      <c r="AU257" s="257" t="s">
        <v>95</v>
      </c>
      <c r="AV257" s="13" t="s">
        <v>95</v>
      </c>
      <c r="AW257" s="13" t="s">
        <v>4</v>
      </c>
      <c r="AX257" s="13" t="s">
        <v>83</v>
      </c>
      <c r="AY257" s="257" t="s">
        <v>150</v>
      </c>
    </row>
    <row r="258" s="2" customFormat="1" ht="16.5" customHeight="1">
      <c r="A258" s="40"/>
      <c r="B258" s="41"/>
      <c r="C258" s="228" t="s">
        <v>470</v>
      </c>
      <c r="D258" s="228" t="s">
        <v>153</v>
      </c>
      <c r="E258" s="229" t="s">
        <v>956</v>
      </c>
      <c r="F258" s="230" t="s">
        <v>957</v>
      </c>
      <c r="G258" s="231" t="s">
        <v>255</v>
      </c>
      <c r="H258" s="232">
        <v>55.420000000000002</v>
      </c>
      <c r="I258" s="233"/>
      <c r="J258" s="234">
        <f>ROUND(I258*H258,2)</f>
        <v>0</v>
      </c>
      <c r="K258" s="230" t="s">
        <v>156</v>
      </c>
      <c r="L258" s="46"/>
      <c r="M258" s="235" t="s">
        <v>19</v>
      </c>
      <c r="N258" s="236" t="s">
        <v>47</v>
      </c>
      <c r="O258" s="86"/>
      <c r="P258" s="237">
        <f>O258*H258</f>
        <v>0</v>
      </c>
      <c r="Q258" s="237">
        <v>0.00040000000000000002</v>
      </c>
      <c r="R258" s="237">
        <f>Q258*H258</f>
        <v>0.022168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203</v>
      </c>
      <c r="AT258" s="239" t="s">
        <v>153</v>
      </c>
      <c r="AU258" s="239" t="s">
        <v>95</v>
      </c>
      <c r="AY258" s="19" t="s">
        <v>150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95</v>
      </c>
      <c r="BK258" s="240">
        <f>ROUND(I258*H258,2)</f>
        <v>0</v>
      </c>
      <c r="BL258" s="19" t="s">
        <v>203</v>
      </c>
      <c r="BM258" s="239" t="s">
        <v>958</v>
      </c>
    </row>
    <row r="259" s="13" customFormat="1">
      <c r="A259" s="13"/>
      <c r="B259" s="246"/>
      <c r="C259" s="247"/>
      <c r="D259" s="248" t="s">
        <v>196</v>
      </c>
      <c r="E259" s="249" t="s">
        <v>19</v>
      </c>
      <c r="F259" s="250" t="s">
        <v>351</v>
      </c>
      <c r="G259" s="247"/>
      <c r="H259" s="251">
        <v>2.8700000000000001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196</v>
      </c>
      <c r="AU259" s="257" t="s">
        <v>95</v>
      </c>
      <c r="AV259" s="13" t="s">
        <v>95</v>
      </c>
      <c r="AW259" s="13" t="s">
        <v>35</v>
      </c>
      <c r="AX259" s="13" t="s">
        <v>75</v>
      </c>
      <c r="AY259" s="257" t="s">
        <v>150</v>
      </c>
    </row>
    <row r="260" s="13" customFormat="1">
      <c r="A260" s="13"/>
      <c r="B260" s="246"/>
      <c r="C260" s="247"/>
      <c r="D260" s="248" t="s">
        <v>196</v>
      </c>
      <c r="E260" s="249" t="s">
        <v>19</v>
      </c>
      <c r="F260" s="250" t="s">
        <v>951</v>
      </c>
      <c r="G260" s="247"/>
      <c r="H260" s="251">
        <v>1.7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196</v>
      </c>
      <c r="AU260" s="257" t="s">
        <v>95</v>
      </c>
      <c r="AV260" s="13" t="s">
        <v>95</v>
      </c>
      <c r="AW260" s="13" t="s">
        <v>35</v>
      </c>
      <c r="AX260" s="13" t="s">
        <v>75</v>
      </c>
      <c r="AY260" s="257" t="s">
        <v>150</v>
      </c>
    </row>
    <row r="261" s="13" customFormat="1">
      <c r="A261" s="13"/>
      <c r="B261" s="246"/>
      <c r="C261" s="247"/>
      <c r="D261" s="248" t="s">
        <v>196</v>
      </c>
      <c r="E261" s="249" t="s">
        <v>19</v>
      </c>
      <c r="F261" s="250" t="s">
        <v>782</v>
      </c>
      <c r="G261" s="247"/>
      <c r="H261" s="251">
        <v>19.100000000000001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196</v>
      </c>
      <c r="AU261" s="257" t="s">
        <v>95</v>
      </c>
      <c r="AV261" s="13" t="s">
        <v>95</v>
      </c>
      <c r="AW261" s="13" t="s">
        <v>35</v>
      </c>
      <c r="AX261" s="13" t="s">
        <v>75</v>
      </c>
      <c r="AY261" s="257" t="s">
        <v>150</v>
      </c>
    </row>
    <row r="262" s="13" customFormat="1">
      <c r="A262" s="13"/>
      <c r="B262" s="246"/>
      <c r="C262" s="247"/>
      <c r="D262" s="248" t="s">
        <v>196</v>
      </c>
      <c r="E262" s="249" t="s">
        <v>19</v>
      </c>
      <c r="F262" s="250" t="s">
        <v>354</v>
      </c>
      <c r="G262" s="247"/>
      <c r="H262" s="251">
        <v>19.649999999999999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196</v>
      </c>
      <c r="AU262" s="257" t="s">
        <v>95</v>
      </c>
      <c r="AV262" s="13" t="s">
        <v>95</v>
      </c>
      <c r="AW262" s="13" t="s">
        <v>35</v>
      </c>
      <c r="AX262" s="13" t="s">
        <v>75</v>
      </c>
      <c r="AY262" s="257" t="s">
        <v>150</v>
      </c>
    </row>
    <row r="263" s="13" customFormat="1">
      <c r="A263" s="13"/>
      <c r="B263" s="246"/>
      <c r="C263" s="247"/>
      <c r="D263" s="248" t="s">
        <v>196</v>
      </c>
      <c r="E263" s="249" t="s">
        <v>19</v>
      </c>
      <c r="F263" s="250" t="s">
        <v>783</v>
      </c>
      <c r="G263" s="247"/>
      <c r="H263" s="251">
        <v>12.1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196</v>
      </c>
      <c r="AU263" s="257" t="s">
        <v>95</v>
      </c>
      <c r="AV263" s="13" t="s">
        <v>95</v>
      </c>
      <c r="AW263" s="13" t="s">
        <v>35</v>
      </c>
      <c r="AX263" s="13" t="s">
        <v>75</v>
      </c>
      <c r="AY263" s="257" t="s">
        <v>150</v>
      </c>
    </row>
    <row r="264" s="2" customFormat="1" ht="21.75" customHeight="1">
      <c r="A264" s="40"/>
      <c r="B264" s="41"/>
      <c r="C264" s="296" t="s">
        <v>476</v>
      </c>
      <c r="D264" s="296" t="s">
        <v>695</v>
      </c>
      <c r="E264" s="297" t="s">
        <v>959</v>
      </c>
      <c r="F264" s="298" t="s">
        <v>960</v>
      </c>
      <c r="G264" s="299" t="s">
        <v>255</v>
      </c>
      <c r="H264" s="300">
        <v>63.732999999999997</v>
      </c>
      <c r="I264" s="301"/>
      <c r="J264" s="302">
        <f>ROUND(I264*H264,2)</f>
        <v>0</v>
      </c>
      <c r="K264" s="298" t="s">
        <v>156</v>
      </c>
      <c r="L264" s="303"/>
      <c r="M264" s="304" t="s">
        <v>19</v>
      </c>
      <c r="N264" s="305" t="s">
        <v>47</v>
      </c>
      <c r="O264" s="86"/>
      <c r="P264" s="237">
        <f>O264*H264</f>
        <v>0</v>
      </c>
      <c r="Q264" s="237">
        <v>0.0044999999999999997</v>
      </c>
      <c r="R264" s="237">
        <f>Q264*H264</f>
        <v>0.28679849999999996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392</v>
      </c>
      <c r="AT264" s="239" t="s">
        <v>695</v>
      </c>
      <c r="AU264" s="239" t="s">
        <v>95</v>
      </c>
      <c r="AY264" s="19" t="s">
        <v>150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95</v>
      </c>
      <c r="BK264" s="240">
        <f>ROUND(I264*H264,2)</f>
        <v>0</v>
      </c>
      <c r="BL264" s="19" t="s">
        <v>203</v>
      </c>
      <c r="BM264" s="239" t="s">
        <v>961</v>
      </c>
    </row>
    <row r="265" s="2" customFormat="1">
      <c r="A265" s="40"/>
      <c r="B265" s="41"/>
      <c r="C265" s="42"/>
      <c r="D265" s="248" t="s">
        <v>205</v>
      </c>
      <c r="E265" s="42"/>
      <c r="F265" s="258" t="s">
        <v>787</v>
      </c>
      <c r="G265" s="42"/>
      <c r="H265" s="42"/>
      <c r="I265" s="148"/>
      <c r="J265" s="42"/>
      <c r="K265" s="42"/>
      <c r="L265" s="46"/>
      <c r="M265" s="259"/>
      <c r="N265" s="260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205</v>
      </c>
      <c r="AU265" s="19" t="s">
        <v>95</v>
      </c>
    </row>
    <row r="266" s="13" customFormat="1">
      <c r="A266" s="13"/>
      <c r="B266" s="246"/>
      <c r="C266" s="247"/>
      <c r="D266" s="248" t="s">
        <v>196</v>
      </c>
      <c r="E266" s="247"/>
      <c r="F266" s="250" t="s">
        <v>962</v>
      </c>
      <c r="G266" s="247"/>
      <c r="H266" s="251">
        <v>63.732999999999997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196</v>
      </c>
      <c r="AU266" s="257" t="s">
        <v>95</v>
      </c>
      <c r="AV266" s="13" t="s">
        <v>95</v>
      </c>
      <c r="AW266" s="13" t="s">
        <v>4</v>
      </c>
      <c r="AX266" s="13" t="s">
        <v>83</v>
      </c>
      <c r="AY266" s="257" t="s">
        <v>150</v>
      </c>
    </row>
    <row r="267" s="2" customFormat="1" ht="16.5" customHeight="1">
      <c r="A267" s="40"/>
      <c r="B267" s="41"/>
      <c r="C267" s="228" t="s">
        <v>484</v>
      </c>
      <c r="D267" s="228" t="s">
        <v>153</v>
      </c>
      <c r="E267" s="229" t="s">
        <v>963</v>
      </c>
      <c r="F267" s="230" t="s">
        <v>964</v>
      </c>
      <c r="G267" s="231" t="s">
        <v>255</v>
      </c>
      <c r="H267" s="232">
        <v>7.46</v>
      </c>
      <c r="I267" s="233"/>
      <c r="J267" s="234">
        <f>ROUND(I267*H267,2)</f>
        <v>0</v>
      </c>
      <c r="K267" s="230" t="s">
        <v>156</v>
      </c>
      <c r="L267" s="46"/>
      <c r="M267" s="235" t="s">
        <v>19</v>
      </c>
      <c r="N267" s="236" t="s">
        <v>47</v>
      </c>
      <c r="O267" s="86"/>
      <c r="P267" s="237">
        <f>O267*H267</f>
        <v>0</v>
      </c>
      <c r="Q267" s="237">
        <v>0.0045199999999999997</v>
      </c>
      <c r="R267" s="237">
        <f>Q267*H267</f>
        <v>0.033719199999999998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203</v>
      </c>
      <c r="AT267" s="239" t="s">
        <v>153</v>
      </c>
      <c r="AU267" s="239" t="s">
        <v>95</v>
      </c>
      <c r="AY267" s="19" t="s">
        <v>150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95</v>
      </c>
      <c r="BK267" s="240">
        <f>ROUND(I267*H267,2)</f>
        <v>0</v>
      </c>
      <c r="BL267" s="19" t="s">
        <v>203</v>
      </c>
      <c r="BM267" s="239" t="s">
        <v>965</v>
      </c>
    </row>
    <row r="268" s="13" customFormat="1">
      <c r="A268" s="13"/>
      <c r="B268" s="246"/>
      <c r="C268" s="247"/>
      <c r="D268" s="248" t="s">
        <v>196</v>
      </c>
      <c r="E268" s="249" t="s">
        <v>19</v>
      </c>
      <c r="F268" s="250" t="s">
        <v>966</v>
      </c>
      <c r="G268" s="247"/>
      <c r="H268" s="251">
        <v>5.4400000000000004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196</v>
      </c>
      <c r="AU268" s="257" t="s">
        <v>95</v>
      </c>
      <c r="AV268" s="13" t="s">
        <v>95</v>
      </c>
      <c r="AW268" s="13" t="s">
        <v>35</v>
      </c>
      <c r="AX268" s="13" t="s">
        <v>75</v>
      </c>
      <c r="AY268" s="257" t="s">
        <v>150</v>
      </c>
    </row>
    <row r="269" s="13" customFormat="1">
      <c r="A269" s="13"/>
      <c r="B269" s="246"/>
      <c r="C269" s="247"/>
      <c r="D269" s="248" t="s">
        <v>196</v>
      </c>
      <c r="E269" s="249" t="s">
        <v>19</v>
      </c>
      <c r="F269" s="250" t="s">
        <v>967</v>
      </c>
      <c r="G269" s="247"/>
      <c r="H269" s="251">
        <v>2.02</v>
      </c>
      <c r="I269" s="252"/>
      <c r="J269" s="247"/>
      <c r="K269" s="247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196</v>
      </c>
      <c r="AU269" s="257" t="s">
        <v>95</v>
      </c>
      <c r="AV269" s="13" t="s">
        <v>95</v>
      </c>
      <c r="AW269" s="13" t="s">
        <v>35</v>
      </c>
      <c r="AX269" s="13" t="s">
        <v>75</v>
      </c>
      <c r="AY269" s="257" t="s">
        <v>150</v>
      </c>
    </row>
    <row r="270" s="2" customFormat="1" ht="16.5" customHeight="1">
      <c r="A270" s="40"/>
      <c r="B270" s="41"/>
      <c r="C270" s="228" t="s">
        <v>491</v>
      </c>
      <c r="D270" s="228" t="s">
        <v>153</v>
      </c>
      <c r="E270" s="229" t="s">
        <v>968</v>
      </c>
      <c r="F270" s="230" t="s">
        <v>969</v>
      </c>
      <c r="G270" s="231" t="s">
        <v>255</v>
      </c>
      <c r="H270" s="232">
        <v>8.577</v>
      </c>
      <c r="I270" s="233"/>
      <c r="J270" s="234">
        <f>ROUND(I270*H270,2)</f>
        <v>0</v>
      </c>
      <c r="K270" s="230" t="s">
        <v>156</v>
      </c>
      <c r="L270" s="46"/>
      <c r="M270" s="235" t="s">
        <v>19</v>
      </c>
      <c r="N270" s="236" t="s">
        <v>47</v>
      </c>
      <c r="O270" s="86"/>
      <c r="P270" s="237">
        <f>O270*H270</f>
        <v>0</v>
      </c>
      <c r="Q270" s="237">
        <v>0.0045199999999999997</v>
      </c>
      <c r="R270" s="237">
        <f>Q270*H270</f>
        <v>0.038768039999999997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203</v>
      </c>
      <c r="AT270" s="239" t="s">
        <v>153</v>
      </c>
      <c r="AU270" s="239" t="s">
        <v>95</v>
      </c>
      <c r="AY270" s="19" t="s">
        <v>150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9" t="s">
        <v>95</v>
      </c>
      <c r="BK270" s="240">
        <f>ROUND(I270*H270,2)</f>
        <v>0</v>
      </c>
      <c r="BL270" s="19" t="s">
        <v>203</v>
      </c>
      <c r="BM270" s="239" t="s">
        <v>970</v>
      </c>
    </row>
    <row r="271" s="13" customFormat="1">
      <c r="A271" s="13"/>
      <c r="B271" s="246"/>
      <c r="C271" s="247"/>
      <c r="D271" s="248" t="s">
        <v>196</v>
      </c>
      <c r="E271" s="249" t="s">
        <v>19</v>
      </c>
      <c r="F271" s="250" t="s">
        <v>971</v>
      </c>
      <c r="G271" s="247"/>
      <c r="H271" s="251">
        <v>7.8689999999999998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196</v>
      </c>
      <c r="AU271" s="257" t="s">
        <v>95</v>
      </c>
      <c r="AV271" s="13" t="s">
        <v>95</v>
      </c>
      <c r="AW271" s="13" t="s">
        <v>35</v>
      </c>
      <c r="AX271" s="13" t="s">
        <v>75</v>
      </c>
      <c r="AY271" s="257" t="s">
        <v>150</v>
      </c>
    </row>
    <row r="272" s="13" customFormat="1">
      <c r="A272" s="13"/>
      <c r="B272" s="246"/>
      <c r="C272" s="247"/>
      <c r="D272" s="248" t="s">
        <v>196</v>
      </c>
      <c r="E272" s="249" t="s">
        <v>19</v>
      </c>
      <c r="F272" s="250" t="s">
        <v>972</v>
      </c>
      <c r="G272" s="247"/>
      <c r="H272" s="251">
        <v>0.70799999999999996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196</v>
      </c>
      <c r="AU272" s="257" t="s">
        <v>95</v>
      </c>
      <c r="AV272" s="13" t="s">
        <v>95</v>
      </c>
      <c r="AW272" s="13" t="s">
        <v>35</v>
      </c>
      <c r="AX272" s="13" t="s">
        <v>75</v>
      </c>
      <c r="AY272" s="257" t="s">
        <v>150</v>
      </c>
    </row>
    <row r="273" s="2" customFormat="1" ht="21.75" customHeight="1">
      <c r="A273" s="40"/>
      <c r="B273" s="41"/>
      <c r="C273" s="228" t="s">
        <v>496</v>
      </c>
      <c r="D273" s="228" t="s">
        <v>153</v>
      </c>
      <c r="E273" s="229" t="s">
        <v>973</v>
      </c>
      <c r="F273" s="230" t="s">
        <v>974</v>
      </c>
      <c r="G273" s="231" t="s">
        <v>194</v>
      </c>
      <c r="H273" s="232">
        <v>0.39800000000000002</v>
      </c>
      <c r="I273" s="233"/>
      <c r="J273" s="234">
        <f>ROUND(I273*H273,2)</f>
        <v>0</v>
      </c>
      <c r="K273" s="230" t="s">
        <v>156</v>
      </c>
      <c r="L273" s="46"/>
      <c r="M273" s="235" t="s">
        <v>19</v>
      </c>
      <c r="N273" s="236" t="s">
        <v>47</v>
      </c>
      <c r="O273" s="86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203</v>
      </c>
      <c r="AT273" s="239" t="s">
        <v>153</v>
      </c>
      <c r="AU273" s="239" t="s">
        <v>95</v>
      </c>
      <c r="AY273" s="19" t="s">
        <v>150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95</v>
      </c>
      <c r="BK273" s="240">
        <f>ROUND(I273*H273,2)</f>
        <v>0</v>
      </c>
      <c r="BL273" s="19" t="s">
        <v>203</v>
      </c>
      <c r="BM273" s="239" t="s">
        <v>975</v>
      </c>
    </row>
    <row r="274" s="12" customFormat="1" ht="22.8" customHeight="1">
      <c r="A274" s="12"/>
      <c r="B274" s="212"/>
      <c r="C274" s="213"/>
      <c r="D274" s="214" t="s">
        <v>74</v>
      </c>
      <c r="E274" s="226" t="s">
        <v>482</v>
      </c>
      <c r="F274" s="226" t="s">
        <v>483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SUM(P275:P306)</f>
        <v>0</v>
      </c>
      <c r="Q274" s="220"/>
      <c r="R274" s="221">
        <f>SUM(R275:R306)</f>
        <v>0.23670037999999999</v>
      </c>
      <c r="S274" s="220"/>
      <c r="T274" s="222">
        <f>SUM(T275:T306)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95</v>
      </c>
      <c r="AT274" s="224" t="s">
        <v>74</v>
      </c>
      <c r="AU274" s="224" t="s">
        <v>83</v>
      </c>
      <c r="AY274" s="223" t="s">
        <v>150</v>
      </c>
      <c r="BK274" s="225">
        <f>SUM(BK275:BK306)</f>
        <v>0</v>
      </c>
    </row>
    <row r="275" s="2" customFormat="1" ht="21.75" customHeight="1">
      <c r="A275" s="40"/>
      <c r="B275" s="41"/>
      <c r="C275" s="228" t="s">
        <v>501</v>
      </c>
      <c r="D275" s="228" t="s">
        <v>153</v>
      </c>
      <c r="E275" s="229" t="s">
        <v>976</v>
      </c>
      <c r="F275" s="230" t="s">
        <v>977</v>
      </c>
      <c r="G275" s="231" t="s">
        <v>255</v>
      </c>
      <c r="H275" s="232">
        <v>15.539999999999999</v>
      </c>
      <c r="I275" s="233"/>
      <c r="J275" s="234">
        <f>ROUND(I275*H275,2)</f>
        <v>0</v>
      </c>
      <c r="K275" s="230" t="s">
        <v>156</v>
      </c>
      <c r="L275" s="46"/>
      <c r="M275" s="235" t="s">
        <v>19</v>
      </c>
      <c r="N275" s="236" t="s">
        <v>47</v>
      </c>
      <c r="O275" s="86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203</v>
      </c>
      <c r="AT275" s="239" t="s">
        <v>153</v>
      </c>
      <c r="AU275" s="239" t="s">
        <v>95</v>
      </c>
      <c r="AY275" s="19" t="s">
        <v>150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9" t="s">
        <v>95</v>
      </c>
      <c r="BK275" s="240">
        <f>ROUND(I275*H275,2)</f>
        <v>0</v>
      </c>
      <c r="BL275" s="19" t="s">
        <v>203</v>
      </c>
      <c r="BM275" s="239" t="s">
        <v>978</v>
      </c>
    </row>
    <row r="276" s="13" customFormat="1">
      <c r="A276" s="13"/>
      <c r="B276" s="246"/>
      <c r="C276" s="247"/>
      <c r="D276" s="248" t="s">
        <v>196</v>
      </c>
      <c r="E276" s="249" t="s">
        <v>19</v>
      </c>
      <c r="F276" s="250" t="s">
        <v>351</v>
      </c>
      <c r="G276" s="247"/>
      <c r="H276" s="251">
        <v>2.8700000000000001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196</v>
      </c>
      <c r="AU276" s="257" t="s">
        <v>95</v>
      </c>
      <c r="AV276" s="13" t="s">
        <v>95</v>
      </c>
      <c r="AW276" s="13" t="s">
        <v>35</v>
      </c>
      <c r="AX276" s="13" t="s">
        <v>75</v>
      </c>
      <c r="AY276" s="257" t="s">
        <v>150</v>
      </c>
    </row>
    <row r="277" s="13" customFormat="1">
      <c r="A277" s="13"/>
      <c r="B277" s="246"/>
      <c r="C277" s="247"/>
      <c r="D277" s="248" t="s">
        <v>196</v>
      </c>
      <c r="E277" s="249" t="s">
        <v>19</v>
      </c>
      <c r="F277" s="250" t="s">
        <v>979</v>
      </c>
      <c r="G277" s="247"/>
      <c r="H277" s="251">
        <v>1.7</v>
      </c>
      <c r="I277" s="252"/>
      <c r="J277" s="247"/>
      <c r="K277" s="247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196</v>
      </c>
      <c r="AU277" s="257" t="s">
        <v>95</v>
      </c>
      <c r="AV277" s="13" t="s">
        <v>95</v>
      </c>
      <c r="AW277" s="13" t="s">
        <v>35</v>
      </c>
      <c r="AX277" s="13" t="s">
        <v>75</v>
      </c>
      <c r="AY277" s="257" t="s">
        <v>150</v>
      </c>
    </row>
    <row r="278" s="13" customFormat="1">
      <c r="A278" s="13"/>
      <c r="B278" s="246"/>
      <c r="C278" s="247"/>
      <c r="D278" s="248" t="s">
        <v>196</v>
      </c>
      <c r="E278" s="249" t="s">
        <v>19</v>
      </c>
      <c r="F278" s="250" t="s">
        <v>966</v>
      </c>
      <c r="G278" s="247"/>
      <c r="H278" s="251">
        <v>5.4400000000000004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196</v>
      </c>
      <c r="AU278" s="257" t="s">
        <v>95</v>
      </c>
      <c r="AV278" s="13" t="s">
        <v>95</v>
      </c>
      <c r="AW278" s="13" t="s">
        <v>35</v>
      </c>
      <c r="AX278" s="13" t="s">
        <v>75</v>
      </c>
      <c r="AY278" s="257" t="s">
        <v>150</v>
      </c>
    </row>
    <row r="279" s="13" customFormat="1">
      <c r="A279" s="13"/>
      <c r="B279" s="246"/>
      <c r="C279" s="247"/>
      <c r="D279" s="248" t="s">
        <v>196</v>
      </c>
      <c r="E279" s="249" t="s">
        <v>19</v>
      </c>
      <c r="F279" s="250" t="s">
        <v>967</v>
      </c>
      <c r="G279" s="247"/>
      <c r="H279" s="251">
        <v>2.02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196</v>
      </c>
      <c r="AU279" s="257" t="s">
        <v>95</v>
      </c>
      <c r="AV279" s="13" t="s">
        <v>95</v>
      </c>
      <c r="AW279" s="13" t="s">
        <v>35</v>
      </c>
      <c r="AX279" s="13" t="s">
        <v>75</v>
      </c>
      <c r="AY279" s="257" t="s">
        <v>150</v>
      </c>
    </row>
    <row r="280" s="13" customFormat="1">
      <c r="A280" s="13"/>
      <c r="B280" s="246"/>
      <c r="C280" s="247"/>
      <c r="D280" s="248" t="s">
        <v>196</v>
      </c>
      <c r="E280" s="249" t="s">
        <v>19</v>
      </c>
      <c r="F280" s="250" t="s">
        <v>980</v>
      </c>
      <c r="G280" s="247"/>
      <c r="H280" s="251">
        <v>3.5099999999999998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196</v>
      </c>
      <c r="AU280" s="257" t="s">
        <v>95</v>
      </c>
      <c r="AV280" s="13" t="s">
        <v>95</v>
      </c>
      <c r="AW280" s="13" t="s">
        <v>35</v>
      </c>
      <c r="AX280" s="13" t="s">
        <v>75</v>
      </c>
      <c r="AY280" s="257" t="s">
        <v>150</v>
      </c>
    </row>
    <row r="281" s="2" customFormat="1" ht="16.5" customHeight="1">
      <c r="A281" s="40"/>
      <c r="B281" s="41"/>
      <c r="C281" s="296" t="s">
        <v>506</v>
      </c>
      <c r="D281" s="296" t="s">
        <v>695</v>
      </c>
      <c r="E281" s="297" t="s">
        <v>981</v>
      </c>
      <c r="F281" s="298" t="s">
        <v>982</v>
      </c>
      <c r="G281" s="299" t="s">
        <v>255</v>
      </c>
      <c r="H281" s="300">
        <v>15.851000000000001</v>
      </c>
      <c r="I281" s="301"/>
      <c r="J281" s="302">
        <f>ROUND(I281*H281,2)</f>
        <v>0</v>
      </c>
      <c r="K281" s="298" t="s">
        <v>156</v>
      </c>
      <c r="L281" s="303"/>
      <c r="M281" s="304" t="s">
        <v>19</v>
      </c>
      <c r="N281" s="305" t="s">
        <v>47</v>
      </c>
      <c r="O281" s="86"/>
      <c r="P281" s="237">
        <f>O281*H281</f>
        <v>0</v>
      </c>
      <c r="Q281" s="237">
        <v>0.0025000000000000001</v>
      </c>
      <c r="R281" s="237">
        <f>Q281*H281</f>
        <v>0.039627500000000003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392</v>
      </c>
      <c r="AT281" s="239" t="s">
        <v>695</v>
      </c>
      <c r="AU281" s="239" t="s">
        <v>95</v>
      </c>
      <c r="AY281" s="19" t="s">
        <v>150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9" t="s">
        <v>95</v>
      </c>
      <c r="BK281" s="240">
        <f>ROUND(I281*H281,2)</f>
        <v>0</v>
      </c>
      <c r="BL281" s="19" t="s">
        <v>203</v>
      </c>
      <c r="BM281" s="239" t="s">
        <v>983</v>
      </c>
    </row>
    <row r="282" s="13" customFormat="1">
      <c r="A282" s="13"/>
      <c r="B282" s="246"/>
      <c r="C282" s="247"/>
      <c r="D282" s="248" t="s">
        <v>196</v>
      </c>
      <c r="E282" s="247"/>
      <c r="F282" s="250" t="s">
        <v>984</v>
      </c>
      <c r="G282" s="247"/>
      <c r="H282" s="251">
        <v>15.851000000000001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196</v>
      </c>
      <c r="AU282" s="257" t="s">
        <v>95</v>
      </c>
      <c r="AV282" s="13" t="s">
        <v>95</v>
      </c>
      <c r="AW282" s="13" t="s">
        <v>4</v>
      </c>
      <c r="AX282" s="13" t="s">
        <v>83</v>
      </c>
      <c r="AY282" s="257" t="s">
        <v>150</v>
      </c>
    </row>
    <row r="283" s="2" customFormat="1" ht="21.75" customHeight="1">
      <c r="A283" s="40"/>
      <c r="B283" s="41"/>
      <c r="C283" s="228" t="s">
        <v>511</v>
      </c>
      <c r="D283" s="228" t="s">
        <v>153</v>
      </c>
      <c r="E283" s="229" t="s">
        <v>985</v>
      </c>
      <c r="F283" s="230" t="s">
        <v>986</v>
      </c>
      <c r="G283" s="231" t="s">
        <v>255</v>
      </c>
      <c r="H283" s="232">
        <v>29.305</v>
      </c>
      <c r="I283" s="233"/>
      <c r="J283" s="234">
        <f>ROUND(I283*H283,2)</f>
        <v>0</v>
      </c>
      <c r="K283" s="230" t="s">
        <v>156</v>
      </c>
      <c r="L283" s="46"/>
      <c r="M283" s="235" t="s">
        <v>19</v>
      </c>
      <c r="N283" s="236" t="s">
        <v>47</v>
      </c>
      <c r="O283" s="86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203</v>
      </c>
      <c r="AT283" s="239" t="s">
        <v>153</v>
      </c>
      <c r="AU283" s="239" t="s">
        <v>95</v>
      </c>
      <c r="AY283" s="19" t="s">
        <v>150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9" t="s">
        <v>95</v>
      </c>
      <c r="BK283" s="240">
        <f>ROUND(I283*H283,2)</f>
        <v>0</v>
      </c>
      <c r="BL283" s="19" t="s">
        <v>203</v>
      </c>
      <c r="BM283" s="239" t="s">
        <v>987</v>
      </c>
    </row>
    <row r="284" s="13" customFormat="1">
      <c r="A284" s="13"/>
      <c r="B284" s="246"/>
      <c r="C284" s="247"/>
      <c r="D284" s="248" t="s">
        <v>196</v>
      </c>
      <c r="E284" s="249" t="s">
        <v>19</v>
      </c>
      <c r="F284" s="250" t="s">
        <v>782</v>
      </c>
      <c r="G284" s="247"/>
      <c r="H284" s="251">
        <v>19.100000000000001</v>
      </c>
      <c r="I284" s="252"/>
      <c r="J284" s="247"/>
      <c r="K284" s="247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196</v>
      </c>
      <c r="AU284" s="257" t="s">
        <v>95</v>
      </c>
      <c r="AV284" s="13" t="s">
        <v>95</v>
      </c>
      <c r="AW284" s="13" t="s">
        <v>35</v>
      </c>
      <c r="AX284" s="13" t="s">
        <v>75</v>
      </c>
      <c r="AY284" s="257" t="s">
        <v>150</v>
      </c>
    </row>
    <row r="285" s="13" customFormat="1">
      <c r="A285" s="13"/>
      <c r="B285" s="246"/>
      <c r="C285" s="247"/>
      <c r="D285" s="248" t="s">
        <v>196</v>
      </c>
      <c r="E285" s="249" t="s">
        <v>19</v>
      </c>
      <c r="F285" s="250" t="s">
        <v>988</v>
      </c>
      <c r="G285" s="247"/>
      <c r="H285" s="251">
        <v>-4.6950000000000003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196</v>
      </c>
      <c r="AU285" s="257" t="s">
        <v>95</v>
      </c>
      <c r="AV285" s="13" t="s">
        <v>95</v>
      </c>
      <c r="AW285" s="13" t="s">
        <v>35</v>
      </c>
      <c r="AX285" s="13" t="s">
        <v>75</v>
      </c>
      <c r="AY285" s="257" t="s">
        <v>150</v>
      </c>
    </row>
    <row r="286" s="13" customFormat="1">
      <c r="A286" s="13"/>
      <c r="B286" s="246"/>
      <c r="C286" s="247"/>
      <c r="D286" s="248" t="s">
        <v>196</v>
      </c>
      <c r="E286" s="249" t="s">
        <v>19</v>
      </c>
      <c r="F286" s="250" t="s">
        <v>354</v>
      </c>
      <c r="G286" s="247"/>
      <c r="H286" s="251">
        <v>19.649999999999999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196</v>
      </c>
      <c r="AU286" s="257" t="s">
        <v>95</v>
      </c>
      <c r="AV286" s="13" t="s">
        <v>95</v>
      </c>
      <c r="AW286" s="13" t="s">
        <v>35</v>
      </c>
      <c r="AX286" s="13" t="s">
        <v>75</v>
      </c>
      <c r="AY286" s="257" t="s">
        <v>150</v>
      </c>
    </row>
    <row r="287" s="13" customFormat="1">
      <c r="A287" s="13"/>
      <c r="B287" s="246"/>
      <c r="C287" s="247"/>
      <c r="D287" s="248" t="s">
        <v>196</v>
      </c>
      <c r="E287" s="249" t="s">
        <v>19</v>
      </c>
      <c r="F287" s="250" t="s">
        <v>989</v>
      </c>
      <c r="G287" s="247"/>
      <c r="H287" s="251">
        <v>-4.75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196</v>
      </c>
      <c r="AU287" s="257" t="s">
        <v>95</v>
      </c>
      <c r="AV287" s="13" t="s">
        <v>95</v>
      </c>
      <c r="AW287" s="13" t="s">
        <v>35</v>
      </c>
      <c r="AX287" s="13" t="s">
        <v>75</v>
      </c>
      <c r="AY287" s="257" t="s">
        <v>150</v>
      </c>
    </row>
    <row r="288" s="2" customFormat="1" ht="16.5" customHeight="1">
      <c r="A288" s="40"/>
      <c r="B288" s="41"/>
      <c r="C288" s="296" t="s">
        <v>520</v>
      </c>
      <c r="D288" s="296" t="s">
        <v>695</v>
      </c>
      <c r="E288" s="297" t="s">
        <v>990</v>
      </c>
      <c r="F288" s="298" t="s">
        <v>991</v>
      </c>
      <c r="G288" s="299" t="s">
        <v>255</v>
      </c>
      <c r="H288" s="300">
        <v>29.890999999999998</v>
      </c>
      <c r="I288" s="301"/>
      <c r="J288" s="302">
        <f>ROUND(I288*H288,2)</f>
        <v>0</v>
      </c>
      <c r="K288" s="298" t="s">
        <v>156</v>
      </c>
      <c r="L288" s="303"/>
      <c r="M288" s="304" t="s">
        <v>19</v>
      </c>
      <c r="N288" s="305" t="s">
        <v>47</v>
      </c>
      <c r="O288" s="86"/>
      <c r="P288" s="237">
        <f>O288*H288</f>
        <v>0</v>
      </c>
      <c r="Q288" s="237">
        <v>0.0025000000000000001</v>
      </c>
      <c r="R288" s="237">
        <f>Q288*H288</f>
        <v>0.074727500000000002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392</v>
      </c>
      <c r="AT288" s="239" t="s">
        <v>695</v>
      </c>
      <c r="AU288" s="239" t="s">
        <v>95</v>
      </c>
      <c r="AY288" s="19" t="s">
        <v>150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9" t="s">
        <v>95</v>
      </c>
      <c r="BK288" s="240">
        <f>ROUND(I288*H288,2)</f>
        <v>0</v>
      </c>
      <c r="BL288" s="19" t="s">
        <v>203</v>
      </c>
      <c r="BM288" s="239" t="s">
        <v>992</v>
      </c>
    </row>
    <row r="289" s="2" customFormat="1">
      <c r="A289" s="40"/>
      <c r="B289" s="41"/>
      <c r="C289" s="42"/>
      <c r="D289" s="248" t="s">
        <v>205</v>
      </c>
      <c r="E289" s="42"/>
      <c r="F289" s="258" t="s">
        <v>993</v>
      </c>
      <c r="G289" s="42"/>
      <c r="H289" s="42"/>
      <c r="I289" s="148"/>
      <c r="J289" s="42"/>
      <c r="K289" s="42"/>
      <c r="L289" s="46"/>
      <c r="M289" s="259"/>
      <c r="N289" s="260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205</v>
      </c>
      <c r="AU289" s="19" t="s">
        <v>95</v>
      </c>
    </row>
    <row r="290" s="13" customFormat="1">
      <c r="A290" s="13"/>
      <c r="B290" s="246"/>
      <c r="C290" s="247"/>
      <c r="D290" s="248" t="s">
        <v>196</v>
      </c>
      <c r="E290" s="247"/>
      <c r="F290" s="250" t="s">
        <v>994</v>
      </c>
      <c r="G290" s="247"/>
      <c r="H290" s="251">
        <v>29.890999999999998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196</v>
      </c>
      <c r="AU290" s="257" t="s">
        <v>95</v>
      </c>
      <c r="AV290" s="13" t="s">
        <v>95</v>
      </c>
      <c r="AW290" s="13" t="s">
        <v>4</v>
      </c>
      <c r="AX290" s="13" t="s">
        <v>83</v>
      </c>
      <c r="AY290" s="257" t="s">
        <v>150</v>
      </c>
    </row>
    <row r="291" s="2" customFormat="1" ht="16.5" customHeight="1">
      <c r="A291" s="40"/>
      <c r="B291" s="41"/>
      <c r="C291" s="296" t="s">
        <v>528</v>
      </c>
      <c r="D291" s="296" t="s">
        <v>695</v>
      </c>
      <c r="E291" s="297" t="s">
        <v>995</v>
      </c>
      <c r="F291" s="298" t="s">
        <v>996</v>
      </c>
      <c r="G291" s="299" t="s">
        <v>255</v>
      </c>
      <c r="H291" s="300">
        <v>29.890999999999998</v>
      </c>
      <c r="I291" s="301"/>
      <c r="J291" s="302">
        <f>ROUND(I291*H291,2)</f>
        <v>0</v>
      </c>
      <c r="K291" s="298" t="s">
        <v>156</v>
      </c>
      <c r="L291" s="303"/>
      <c r="M291" s="304" t="s">
        <v>19</v>
      </c>
      <c r="N291" s="305" t="s">
        <v>47</v>
      </c>
      <c r="O291" s="86"/>
      <c r="P291" s="237">
        <f>O291*H291</f>
        <v>0</v>
      </c>
      <c r="Q291" s="237">
        <v>0.0040000000000000001</v>
      </c>
      <c r="R291" s="237">
        <f>Q291*H291</f>
        <v>0.11956399999999999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392</v>
      </c>
      <c r="AT291" s="239" t="s">
        <v>695</v>
      </c>
      <c r="AU291" s="239" t="s">
        <v>95</v>
      </c>
      <c r="AY291" s="19" t="s">
        <v>150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95</v>
      </c>
      <c r="BK291" s="240">
        <f>ROUND(I291*H291,2)</f>
        <v>0</v>
      </c>
      <c r="BL291" s="19" t="s">
        <v>203</v>
      </c>
      <c r="BM291" s="239" t="s">
        <v>997</v>
      </c>
    </row>
    <row r="292" s="2" customFormat="1">
      <c r="A292" s="40"/>
      <c r="B292" s="41"/>
      <c r="C292" s="42"/>
      <c r="D292" s="248" t="s">
        <v>205</v>
      </c>
      <c r="E292" s="42"/>
      <c r="F292" s="258" t="s">
        <v>993</v>
      </c>
      <c r="G292" s="42"/>
      <c r="H292" s="42"/>
      <c r="I292" s="148"/>
      <c r="J292" s="42"/>
      <c r="K292" s="42"/>
      <c r="L292" s="46"/>
      <c r="M292" s="259"/>
      <c r="N292" s="260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205</v>
      </c>
      <c r="AU292" s="19" t="s">
        <v>95</v>
      </c>
    </row>
    <row r="293" s="13" customFormat="1">
      <c r="A293" s="13"/>
      <c r="B293" s="246"/>
      <c r="C293" s="247"/>
      <c r="D293" s="248" t="s">
        <v>196</v>
      </c>
      <c r="E293" s="247"/>
      <c r="F293" s="250" t="s">
        <v>994</v>
      </c>
      <c r="G293" s="247"/>
      <c r="H293" s="251">
        <v>29.890999999999998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196</v>
      </c>
      <c r="AU293" s="257" t="s">
        <v>95</v>
      </c>
      <c r="AV293" s="13" t="s">
        <v>95</v>
      </c>
      <c r="AW293" s="13" t="s">
        <v>4</v>
      </c>
      <c r="AX293" s="13" t="s">
        <v>83</v>
      </c>
      <c r="AY293" s="257" t="s">
        <v>150</v>
      </c>
    </row>
    <row r="294" s="2" customFormat="1" ht="16.5" customHeight="1">
      <c r="A294" s="40"/>
      <c r="B294" s="41"/>
      <c r="C294" s="228" t="s">
        <v>534</v>
      </c>
      <c r="D294" s="228" t="s">
        <v>153</v>
      </c>
      <c r="E294" s="229" t="s">
        <v>998</v>
      </c>
      <c r="F294" s="230" t="s">
        <v>999</v>
      </c>
      <c r="G294" s="231" t="s">
        <v>339</v>
      </c>
      <c r="H294" s="232">
        <v>10.58</v>
      </c>
      <c r="I294" s="233"/>
      <c r="J294" s="234">
        <f>ROUND(I294*H294,2)</f>
        <v>0</v>
      </c>
      <c r="K294" s="230" t="s">
        <v>156</v>
      </c>
      <c r="L294" s="46"/>
      <c r="M294" s="235" t="s">
        <v>19</v>
      </c>
      <c r="N294" s="236" t="s">
        <v>47</v>
      </c>
      <c r="O294" s="86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170</v>
      </c>
      <c r="AT294" s="239" t="s">
        <v>153</v>
      </c>
      <c r="AU294" s="239" t="s">
        <v>95</v>
      </c>
      <c r="AY294" s="19" t="s">
        <v>150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9" t="s">
        <v>95</v>
      </c>
      <c r="BK294" s="240">
        <f>ROUND(I294*H294,2)</f>
        <v>0</v>
      </c>
      <c r="BL294" s="19" t="s">
        <v>170</v>
      </c>
      <c r="BM294" s="239" t="s">
        <v>1000</v>
      </c>
    </row>
    <row r="295" s="13" customFormat="1">
      <c r="A295" s="13"/>
      <c r="B295" s="246"/>
      <c r="C295" s="247"/>
      <c r="D295" s="248" t="s">
        <v>196</v>
      </c>
      <c r="E295" s="249" t="s">
        <v>19</v>
      </c>
      <c r="F295" s="250" t="s">
        <v>1001</v>
      </c>
      <c r="G295" s="247"/>
      <c r="H295" s="251">
        <v>5.2800000000000002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196</v>
      </c>
      <c r="AU295" s="257" t="s">
        <v>95</v>
      </c>
      <c r="AV295" s="13" t="s">
        <v>95</v>
      </c>
      <c r="AW295" s="13" t="s">
        <v>35</v>
      </c>
      <c r="AX295" s="13" t="s">
        <v>75</v>
      </c>
      <c r="AY295" s="257" t="s">
        <v>150</v>
      </c>
    </row>
    <row r="296" s="13" customFormat="1">
      <c r="A296" s="13"/>
      <c r="B296" s="246"/>
      <c r="C296" s="247"/>
      <c r="D296" s="248" t="s">
        <v>196</v>
      </c>
      <c r="E296" s="249" t="s">
        <v>19</v>
      </c>
      <c r="F296" s="250" t="s">
        <v>1002</v>
      </c>
      <c r="G296" s="247"/>
      <c r="H296" s="251">
        <v>5.2999999999999998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196</v>
      </c>
      <c r="AU296" s="257" t="s">
        <v>95</v>
      </c>
      <c r="AV296" s="13" t="s">
        <v>95</v>
      </c>
      <c r="AW296" s="13" t="s">
        <v>35</v>
      </c>
      <c r="AX296" s="13" t="s">
        <v>75</v>
      </c>
      <c r="AY296" s="257" t="s">
        <v>150</v>
      </c>
    </row>
    <row r="297" s="2" customFormat="1" ht="16.5" customHeight="1">
      <c r="A297" s="40"/>
      <c r="B297" s="41"/>
      <c r="C297" s="296" t="s">
        <v>542</v>
      </c>
      <c r="D297" s="296" t="s">
        <v>695</v>
      </c>
      <c r="E297" s="297" t="s">
        <v>1003</v>
      </c>
      <c r="F297" s="298" t="s">
        <v>1004</v>
      </c>
      <c r="G297" s="299" t="s">
        <v>339</v>
      </c>
      <c r="H297" s="300">
        <v>11.109</v>
      </c>
      <c r="I297" s="301"/>
      <c r="J297" s="302">
        <f>ROUND(I297*H297,2)</f>
        <v>0</v>
      </c>
      <c r="K297" s="298" t="s">
        <v>156</v>
      </c>
      <c r="L297" s="303"/>
      <c r="M297" s="304" t="s">
        <v>19</v>
      </c>
      <c r="N297" s="305" t="s">
        <v>47</v>
      </c>
      <c r="O297" s="86"/>
      <c r="P297" s="237">
        <f>O297*H297</f>
        <v>0</v>
      </c>
      <c r="Q297" s="237">
        <v>2.0000000000000002E-05</v>
      </c>
      <c r="R297" s="237">
        <f>Q297*H297</f>
        <v>0.00022218000000000002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225</v>
      </c>
      <c r="AT297" s="239" t="s">
        <v>695</v>
      </c>
      <c r="AU297" s="239" t="s">
        <v>95</v>
      </c>
      <c r="AY297" s="19" t="s">
        <v>150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9" t="s">
        <v>95</v>
      </c>
      <c r="BK297" s="240">
        <f>ROUND(I297*H297,2)</f>
        <v>0</v>
      </c>
      <c r="BL297" s="19" t="s">
        <v>170</v>
      </c>
      <c r="BM297" s="239" t="s">
        <v>1005</v>
      </c>
    </row>
    <row r="298" s="2" customFormat="1">
      <c r="A298" s="40"/>
      <c r="B298" s="41"/>
      <c r="C298" s="42"/>
      <c r="D298" s="248" t="s">
        <v>205</v>
      </c>
      <c r="E298" s="42"/>
      <c r="F298" s="258" t="s">
        <v>1006</v>
      </c>
      <c r="G298" s="42"/>
      <c r="H298" s="42"/>
      <c r="I298" s="148"/>
      <c r="J298" s="42"/>
      <c r="K298" s="42"/>
      <c r="L298" s="46"/>
      <c r="M298" s="259"/>
      <c r="N298" s="260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205</v>
      </c>
      <c r="AU298" s="19" t="s">
        <v>95</v>
      </c>
    </row>
    <row r="299" s="13" customFormat="1">
      <c r="A299" s="13"/>
      <c r="B299" s="246"/>
      <c r="C299" s="247"/>
      <c r="D299" s="248" t="s">
        <v>196</v>
      </c>
      <c r="E299" s="247"/>
      <c r="F299" s="250" t="s">
        <v>1007</v>
      </c>
      <c r="G299" s="247"/>
      <c r="H299" s="251">
        <v>11.109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196</v>
      </c>
      <c r="AU299" s="257" t="s">
        <v>95</v>
      </c>
      <c r="AV299" s="13" t="s">
        <v>95</v>
      </c>
      <c r="AW299" s="13" t="s">
        <v>4</v>
      </c>
      <c r="AX299" s="13" t="s">
        <v>83</v>
      </c>
      <c r="AY299" s="257" t="s">
        <v>150</v>
      </c>
    </row>
    <row r="300" s="2" customFormat="1" ht="21.75" customHeight="1">
      <c r="A300" s="40"/>
      <c r="B300" s="41"/>
      <c r="C300" s="228" t="s">
        <v>547</v>
      </c>
      <c r="D300" s="228" t="s">
        <v>153</v>
      </c>
      <c r="E300" s="229" t="s">
        <v>1008</v>
      </c>
      <c r="F300" s="230" t="s">
        <v>1009</v>
      </c>
      <c r="G300" s="231" t="s">
        <v>255</v>
      </c>
      <c r="H300" s="232">
        <v>4.5700000000000003</v>
      </c>
      <c r="I300" s="233"/>
      <c r="J300" s="234">
        <f>ROUND(I300*H300,2)</f>
        <v>0</v>
      </c>
      <c r="K300" s="230" t="s">
        <v>156</v>
      </c>
      <c r="L300" s="46"/>
      <c r="M300" s="235" t="s">
        <v>19</v>
      </c>
      <c r="N300" s="236" t="s">
        <v>47</v>
      </c>
      <c r="O300" s="86"/>
      <c r="P300" s="237">
        <f>O300*H300</f>
        <v>0</v>
      </c>
      <c r="Q300" s="237">
        <v>1.0000000000000001E-05</v>
      </c>
      <c r="R300" s="237">
        <f>Q300*H300</f>
        <v>4.5700000000000006E-05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203</v>
      </c>
      <c r="AT300" s="239" t="s">
        <v>153</v>
      </c>
      <c r="AU300" s="239" t="s">
        <v>95</v>
      </c>
      <c r="AY300" s="19" t="s">
        <v>150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95</v>
      </c>
      <c r="BK300" s="240">
        <f>ROUND(I300*H300,2)</f>
        <v>0</v>
      </c>
      <c r="BL300" s="19" t="s">
        <v>203</v>
      </c>
      <c r="BM300" s="239" t="s">
        <v>1010</v>
      </c>
    </row>
    <row r="301" s="13" customFormat="1">
      <c r="A301" s="13"/>
      <c r="B301" s="246"/>
      <c r="C301" s="247"/>
      <c r="D301" s="248" t="s">
        <v>196</v>
      </c>
      <c r="E301" s="249" t="s">
        <v>19</v>
      </c>
      <c r="F301" s="250" t="s">
        <v>351</v>
      </c>
      <c r="G301" s="247"/>
      <c r="H301" s="251">
        <v>2.8700000000000001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196</v>
      </c>
      <c r="AU301" s="257" t="s">
        <v>95</v>
      </c>
      <c r="AV301" s="13" t="s">
        <v>95</v>
      </c>
      <c r="AW301" s="13" t="s">
        <v>35</v>
      </c>
      <c r="AX301" s="13" t="s">
        <v>75</v>
      </c>
      <c r="AY301" s="257" t="s">
        <v>150</v>
      </c>
    </row>
    <row r="302" s="13" customFormat="1">
      <c r="A302" s="13"/>
      <c r="B302" s="246"/>
      <c r="C302" s="247"/>
      <c r="D302" s="248" t="s">
        <v>196</v>
      </c>
      <c r="E302" s="249" t="s">
        <v>19</v>
      </c>
      <c r="F302" s="250" t="s">
        <v>951</v>
      </c>
      <c r="G302" s="247"/>
      <c r="H302" s="251">
        <v>1.7</v>
      </c>
      <c r="I302" s="252"/>
      <c r="J302" s="247"/>
      <c r="K302" s="247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196</v>
      </c>
      <c r="AU302" s="257" t="s">
        <v>95</v>
      </c>
      <c r="AV302" s="13" t="s">
        <v>95</v>
      </c>
      <c r="AW302" s="13" t="s">
        <v>35</v>
      </c>
      <c r="AX302" s="13" t="s">
        <v>75</v>
      </c>
      <c r="AY302" s="257" t="s">
        <v>150</v>
      </c>
    </row>
    <row r="303" s="2" customFormat="1" ht="16.5" customHeight="1">
      <c r="A303" s="40"/>
      <c r="B303" s="41"/>
      <c r="C303" s="296" t="s">
        <v>551</v>
      </c>
      <c r="D303" s="296" t="s">
        <v>695</v>
      </c>
      <c r="E303" s="297" t="s">
        <v>1011</v>
      </c>
      <c r="F303" s="298" t="s">
        <v>1012</v>
      </c>
      <c r="G303" s="299" t="s">
        <v>255</v>
      </c>
      <c r="H303" s="300">
        <v>5.0270000000000001</v>
      </c>
      <c r="I303" s="301"/>
      <c r="J303" s="302">
        <f>ROUND(I303*H303,2)</f>
        <v>0</v>
      </c>
      <c r="K303" s="298" t="s">
        <v>156</v>
      </c>
      <c r="L303" s="303"/>
      <c r="M303" s="304" t="s">
        <v>19</v>
      </c>
      <c r="N303" s="305" t="s">
        <v>47</v>
      </c>
      <c r="O303" s="86"/>
      <c r="P303" s="237">
        <f>O303*H303</f>
        <v>0</v>
      </c>
      <c r="Q303" s="237">
        <v>0.00050000000000000001</v>
      </c>
      <c r="R303" s="237">
        <f>Q303*H303</f>
        <v>0.0025135000000000001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392</v>
      </c>
      <c r="AT303" s="239" t="s">
        <v>695</v>
      </c>
      <c r="AU303" s="239" t="s">
        <v>95</v>
      </c>
      <c r="AY303" s="19" t="s">
        <v>150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9" t="s">
        <v>95</v>
      </c>
      <c r="BK303" s="240">
        <f>ROUND(I303*H303,2)</f>
        <v>0</v>
      </c>
      <c r="BL303" s="19" t="s">
        <v>203</v>
      </c>
      <c r="BM303" s="239" t="s">
        <v>1013</v>
      </c>
    </row>
    <row r="304" s="2" customFormat="1">
      <c r="A304" s="40"/>
      <c r="B304" s="41"/>
      <c r="C304" s="42"/>
      <c r="D304" s="248" t="s">
        <v>205</v>
      </c>
      <c r="E304" s="42"/>
      <c r="F304" s="258" t="s">
        <v>1014</v>
      </c>
      <c r="G304" s="42"/>
      <c r="H304" s="42"/>
      <c r="I304" s="148"/>
      <c r="J304" s="42"/>
      <c r="K304" s="42"/>
      <c r="L304" s="46"/>
      <c r="M304" s="259"/>
      <c r="N304" s="260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205</v>
      </c>
      <c r="AU304" s="19" t="s">
        <v>95</v>
      </c>
    </row>
    <row r="305" s="13" customFormat="1">
      <c r="A305" s="13"/>
      <c r="B305" s="246"/>
      <c r="C305" s="247"/>
      <c r="D305" s="248" t="s">
        <v>196</v>
      </c>
      <c r="E305" s="247"/>
      <c r="F305" s="250" t="s">
        <v>1015</v>
      </c>
      <c r="G305" s="247"/>
      <c r="H305" s="251">
        <v>5.0270000000000001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196</v>
      </c>
      <c r="AU305" s="257" t="s">
        <v>95</v>
      </c>
      <c r="AV305" s="13" t="s">
        <v>95</v>
      </c>
      <c r="AW305" s="13" t="s">
        <v>4</v>
      </c>
      <c r="AX305" s="13" t="s">
        <v>83</v>
      </c>
      <c r="AY305" s="257" t="s">
        <v>150</v>
      </c>
    </row>
    <row r="306" s="2" customFormat="1" ht="21.75" customHeight="1">
      <c r="A306" s="40"/>
      <c r="B306" s="41"/>
      <c r="C306" s="228" t="s">
        <v>557</v>
      </c>
      <c r="D306" s="228" t="s">
        <v>153</v>
      </c>
      <c r="E306" s="229" t="s">
        <v>1016</v>
      </c>
      <c r="F306" s="230" t="s">
        <v>1017</v>
      </c>
      <c r="G306" s="231" t="s">
        <v>194</v>
      </c>
      <c r="H306" s="232">
        <v>0.23599999999999999</v>
      </c>
      <c r="I306" s="233"/>
      <c r="J306" s="234">
        <f>ROUND(I306*H306,2)</f>
        <v>0</v>
      </c>
      <c r="K306" s="230" t="s">
        <v>156</v>
      </c>
      <c r="L306" s="46"/>
      <c r="M306" s="235" t="s">
        <v>19</v>
      </c>
      <c r="N306" s="236" t="s">
        <v>47</v>
      </c>
      <c r="O306" s="86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203</v>
      </c>
      <c r="AT306" s="239" t="s">
        <v>153</v>
      </c>
      <c r="AU306" s="239" t="s">
        <v>95</v>
      </c>
      <c r="AY306" s="19" t="s">
        <v>150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9" t="s">
        <v>95</v>
      </c>
      <c r="BK306" s="240">
        <f>ROUND(I306*H306,2)</f>
        <v>0</v>
      </c>
      <c r="BL306" s="19" t="s">
        <v>203</v>
      </c>
      <c r="BM306" s="239" t="s">
        <v>1018</v>
      </c>
    </row>
    <row r="307" s="12" customFormat="1" ht="22.8" customHeight="1">
      <c r="A307" s="12"/>
      <c r="B307" s="212"/>
      <c r="C307" s="213"/>
      <c r="D307" s="214" t="s">
        <v>74</v>
      </c>
      <c r="E307" s="226" t="s">
        <v>489</v>
      </c>
      <c r="F307" s="226" t="s">
        <v>490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SUM(P308:P331)</f>
        <v>0</v>
      </c>
      <c r="Q307" s="220"/>
      <c r="R307" s="221">
        <f>SUM(R308:R331)</f>
        <v>0.96506732000000006</v>
      </c>
      <c r="S307" s="220"/>
      <c r="T307" s="222">
        <f>SUM(T308:T331)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95</v>
      </c>
      <c r="AT307" s="224" t="s">
        <v>74</v>
      </c>
      <c r="AU307" s="224" t="s">
        <v>83</v>
      </c>
      <c r="AY307" s="223" t="s">
        <v>150</v>
      </c>
      <c r="BK307" s="225">
        <f>SUM(BK308:BK331)</f>
        <v>0</v>
      </c>
    </row>
    <row r="308" s="2" customFormat="1" ht="21.75" customHeight="1">
      <c r="A308" s="40"/>
      <c r="B308" s="41"/>
      <c r="C308" s="228" t="s">
        <v>562</v>
      </c>
      <c r="D308" s="228" t="s">
        <v>153</v>
      </c>
      <c r="E308" s="229" t="s">
        <v>1019</v>
      </c>
      <c r="F308" s="230" t="s">
        <v>1020</v>
      </c>
      <c r="G308" s="231" t="s">
        <v>282</v>
      </c>
      <c r="H308" s="232">
        <v>0.67900000000000005</v>
      </c>
      <c r="I308" s="233"/>
      <c r="J308" s="234">
        <f>ROUND(I308*H308,2)</f>
        <v>0</v>
      </c>
      <c r="K308" s="230" t="s">
        <v>156</v>
      </c>
      <c r="L308" s="46"/>
      <c r="M308" s="235" t="s">
        <v>19</v>
      </c>
      <c r="N308" s="236" t="s">
        <v>47</v>
      </c>
      <c r="O308" s="86"/>
      <c r="P308" s="237">
        <f>O308*H308</f>
        <v>0</v>
      </c>
      <c r="Q308" s="237">
        <v>0.00108</v>
      </c>
      <c r="R308" s="237">
        <f>Q308*H308</f>
        <v>0.00073332000000000009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203</v>
      </c>
      <c r="AT308" s="239" t="s">
        <v>153</v>
      </c>
      <c r="AU308" s="239" t="s">
        <v>95</v>
      </c>
      <c r="AY308" s="19" t="s">
        <v>150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9" t="s">
        <v>95</v>
      </c>
      <c r="BK308" s="240">
        <f>ROUND(I308*H308,2)</f>
        <v>0</v>
      </c>
      <c r="BL308" s="19" t="s">
        <v>203</v>
      </c>
      <c r="BM308" s="239" t="s">
        <v>1021</v>
      </c>
    </row>
    <row r="309" s="2" customFormat="1" ht="16.5" customHeight="1">
      <c r="A309" s="40"/>
      <c r="B309" s="41"/>
      <c r="C309" s="228" t="s">
        <v>568</v>
      </c>
      <c r="D309" s="228" t="s">
        <v>153</v>
      </c>
      <c r="E309" s="229" t="s">
        <v>1022</v>
      </c>
      <c r="F309" s="230" t="s">
        <v>1023</v>
      </c>
      <c r="G309" s="231" t="s">
        <v>339</v>
      </c>
      <c r="H309" s="232">
        <v>171.59999999999999</v>
      </c>
      <c r="I309" s="233"/>
      <c r="J309" s="234">
        <f>ROUND(I309*H309,2)</f>
        <v>0</v>
      </c>
      <c r="K309" s="230" t="s">
        <v>156</v>
      </c>
      <c r="L309" s="46"/>
      <c r="M309" s="235" t="s">
        <v>19</v>
      </c>
      <c r="N309" s="236" t="s">
        <v>47</v>
      </c>
      <c r="O309" s="86"/>
      <c r="P309" s="237">
        <f>O309*H309</f>
        <v>0</v>
      </c>
      <c r="Q309" s="237">
        <v>1.0000000000000001E-05</v>
      </c>
      <c r="R309" s="237">
        <f>Q309*H309</f>
        <v>0.0017160000000000001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203</v>
      </c>
      <c r="AT309" s="239" t="s">
        <v>153</v>
      </c>
      <c r="AU309" s="239" t="s">
        <v>95</v>
      </c>
      <c r="AY309" s="19" t="s">
        <v>150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95</v>
      </c>
      <c r="BK309" s="240">
        <f>ROUND(I309*H309,2)</f>
        <v>0</v>
      </c>
      <c r="BL309" s="19" t="s">
        <v>203</v>
      </c>
      <c r="BM309" s="239" t="s">
        <v>1024</v>
      </c>
    </row>
    <row r="310" s="13" customFormat="1">
      <c r="A310" s="13"/>
      <c r="B310" s="246"/>
      <c r="C310" s="247"/>
      <c r="D310" s="248" t="s">
        <v>196</v>
      </c>
      <c r="E310" s="249" t="s">
        <v>19</v>
      </c>
      <c r="F310" s="250" t="s">
        <v>1025</v>
      </c>
      <c r="G310" s="247"/>
      <c r="H310" s="251">
        <v>85.200000000000003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196</v>
      </c>
      <c r="AU310" s="257" t="s">
        <v>95</v>
      </c>
      <c r="AV310" s="13" t="s">
        <v>95</v>
      </c>
      <c r="AW310" s="13" t="s">
        <v>35</v>
      </c>
      <c r="AX310" s="13" t="s">
        <v>75</v>
      </c>
      <c r="AY310" s="257" t="s">
        <v>150</v>
      </c>
    </row>
    <row r="311" s="13" customFormat="1">
      <c r="A311" s="13"/>
      <c r="B311" s="246"/>
      <c r="C311" s="247"/>
      <c r="D311" s="248" t="s">
        <v>196</v>
      </c>
      <c r="E311" s="249" t="s">
        <v>19</v>
      </c>
      <c r="F311" s="250" t="s">
        <v>1026</v>
      </c>
      <c r="G311" s="247"/>
      <c r="H311" s="251">
        <v>86.400000000000006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196</v>
      </c>
      <c r="AU311" s="257" t="s">
        <v>95</v>
      </c>
      <c r="AV311" s="13" t="s">
        <v>95</v>
      </c>
      <c r="AW311" s="13" t="s">
        <v>35</v>
      </c>
      <c r="AX311" s="13" t="s">
        <v>75</v>
      </c>
      <c r="AY311" s="257" t="s">
        <v>150</v>
      </c>
    </row>
    <row r="312" s="2" customFormat="1" ht="16.5" customHeight="1">
      <c r="A312" s="40"/>
      <c r="B312" s="41"/>
      <c r="C312" s="296" t="s">
        <v>574</v>
      </c>
      <c r="D312" s="296" t="s">
        <v>695</v>
      </c>
      <c r="E312" s="297" t="s">
        <v>1027</v>
      </c>
      <c r="F312" s="298" t="s">
        <v>1028</v>
      </c>
      <c r="G312" s="299" t="s">
        <v>282</v>
      </c>
      <c r="H312" s="300">
        <v>0.45100000000000001</v>
      </c>
      <c r="I312" s="301"/>
      <c r="J312" s="302">
        <f>ROUND(I312*H312,2)</f>
        <v>0</v>
      </c>
      <c r="K312" s="298" t="s">
        <v>156</v>
      </c>
      <c r="L312" s="303"/>
      <c r="M312" s="304" t="s">
        <v>19</v>
      </c>
      <c r="N312" s="305" t="s">
        <v>47</v>
      </c>
      <c r="O312" s="86"/>
      <c r="P312" s="237">
        <f>O312*H312</f>
        <v>0</v>
      </c>
      <c r="Q312" s="237">
        <v>0.55000000000000004</v>
      </c>
      <c r="R312" s="237">
        <f>Q312*H312</f>
        <v>0.24805000000000002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392</v>
      </c>
      <c r="AT312" s="239" t="s">
        <v>695</v>
      </c>
      <c r="AU312" s="239" t="s">
        <v>95</v>
      </c>
      <c r="AY312" s="19" t="s">
        <v>150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9" t="s">
        <v>95</v>
      </c>
      <c r="BK312" s="240">
        <f>ROUND(I312*H312,2)</f>
        <v>0</v>
      </c>
      <c r="BL312" s="19" t="s">
        <v>203</v>
      </c>
      <c r="BM312" s="239" t="s">
        <v>1029</v>
      </c>
    </row>
    <row r="313" s="2" customFormat="1">
      <c r="A313" s="40"/>
      <c r="B313" s="41"/>
      <c r="C313" s="42"/>
      <c r="D313" s="248" t="s">
        <v>205</v>
      </c>
      <c r="E313" s="42"/>
      <c r="F313" s="258" t="s">
        <v>1030</v>
      </c>
      <c r="G313" s="42"/>
      <c r="H313" s="42"/>
      <c r="I313" s="148"/>
      <c r="J313" s="42"/>
      <c r="K313" s="42"/>
      <c r="L313" s="46"/>
      <c r="M313" s="259"/>
      <c r="N313" s="260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205</v>
      </c>
      <c r="AU313" s="19" t="s">
        <v>95</v>
      </c>
    </row>
    <row r="314" s="13" customFormat="1">
      <c r="A314" s="13"/>
      <c r="B314" s="246"/>
      <c r="C314" s="247"/>
      <c r="D314" s="248" t="s">
        <v>196</v>
      </c>
      <c r="E314" s="247"/>
      <c r="F314" s="250" t="s">
        <v>1031</v>
      </c>
      <c r="G314" s="247"/>
      <c r="H314" s="251">
        <v>0.45100000000000001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196</v>
      </c>
      <c r="AU314" s="257" t="s">
        <v>95</v>
      </c>
      <c r="AV314" s="13" t="s">
        <v>95</v>
      </c>
      <c r="AW314" s="13" t="s">
        <v>4</v>
      </c>
      <c r="AX314" s="13" t="s">
        <v>83</v>
      </c>
      <c r="AY314" s="257" t="s">
        <v>150</v>
      </c>
    </row>
    <row r="315" s="2" customFormat="1" ht="16.5" customHeight="1">
      <c r="A315" s="40"/>
      <c r="B315" s="41"/>
      <c r="C315" s="296" t="s">
        <v>580</v>
      </c>
      <c r="D315" s="296" t="s">
        <v>695</v>
      </c>
      <c r="E315" s="297" t="s">
        <v>1027</v>
      </c>
      <c r="F315" s="298" t="s">
        <v>1028</v>
      </c>
      <c r="G315" s="299" t="s">
        <v>282</v>
      </c>
      <c r="H315" s="300">
        <v>0.22800000000000001</v>
      </c>
      <c r="I315" s="301"/>
      <c r="J315" s="302">
        <f>ROUND(I315*H315,2)</f>
        <v>0</v>
      </c>
      <c r="K315" s="298" t="s">
        <v>156</v>
      </c>
      <c r="L315" s="303"/>
      <c r="M315" s="304" t="s">
        <v>19</v>
      </c>
      <c r="N315" s="305" t="s">
        <v>47</v>
      </c>
      <c r="O315" s="86"/>
      <c r="P315" s="237">
        <f>O315*H315</f>
        <v>0</v>
      </c>
      <c r="Q315" s="237">
        <v>0.55000000000000004</v>
      </c>
      <c r="R315" s="237">
        <f>Q315*H315</f>
        <v>0.12540000000000001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392</v>
      </c>
      <c r="AT315" s="239" t="s">
        <v>695</v>
      </c>
      <c r="AU315" s="239" t="s">
        <v>95</v>
      </c>
      <c r="AY315" s="19" t="s">
        <v>150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95</v>
      </c>
      <c r="BK315" s="240">
        <f>ROUND(I315*H315,2)</f>
        <v>0</v>
      </c>
      <c r="BL315" s="19" t="s">
        <v>203</v>
      </c>
      <c r="BM315" s="239" t="s">
        <v>1032</v>
      </c>
    </row>
    <row r="316" s="2" customFormat="1">
      <c r="A316" s="40"/>
      <c r="B316" s="41"/>
      <c r="C316" s="42"/>
      <c r="D316" s="248" t="s">
        <v>205</v>
      </c>
      <c r="E316" s="42"/>
      <c r="F316" s="258" t="s">
        <v>1033</v>
      </c>
      <c r="G316" s="42"/>
      <c r="H316" s="42"/>
      <c r="I316" s="148"/>
      <c r="J316" s="42"/>
      <c r="K316" s="42"/>
      <c r="L316" s="46"/>
      <c r="M316" s="259"/>
      <c r="N316" s="260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205</v>
      </c>
      <c r="AU316" s="19" t="s">
        <v>95</v>
      </c>
    </row>
    <row r="317" s="13" customFormat="1">
      <c r="A317" s="13"/>
      <c r="B317" s="246"/>
      <c r="C317" s="247"/>
      <c r="D317" s="248" t="s">
        <v>196</v>
      </c>
      <c r="E317" s="247"/>
      <c r="F317" s="250" t="s">
        <v>1034</v>
      </c>
      <c r="G317" s="247"/>
      <c r="H317" s="251">
        <v>0.22800000000000001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196</v>
      </c>
      <c r="AU317" s="257" t="s">
        <v>95</v>
      </c>
      <c r="AV317" s="13" t="s">
        <v>95</v>
      </c>
      <c r="AW317" s="13" t="s">
        <v>4</v>
      </c>
      <c r="AX317" s="13" t="s">
        <v>83</v>
      </c>
      <c r="AY317" s="257" t="s">
        <v>150</v>
      </c>
    </row>
    <row r="318" s="2" customFormat="1" ht="16.5" customHeight="1">
      <c r="A318" s="40"/>
      <c r="B318" s="41"/>
      <c r="C318" s="228" t="s">
        <v>588</v>
      </c>
      <c r="D318" s="228" t="s">
        <v>153</v>
      </c>
      <c r="E318" s="229" t="s">
        <v>1035</v>
      </c>
      <c r="F318" s="230" t="s">
        <v>1036</v>
      </c>
      <c r="G318" s="231" t="s">
        <v>255</v>
      </c>
      <c r="H318" s="232">
        <v>38.75</v>
      </c>
      <c r="I318" s="233"/>
      <c r="J318" s="234">
        <f>ROUND(I318*H318,2)</f>
        <v>0</v>
      </c>
      <c r="K318" s="230" t="s">
        <v>156</v>
      </c>
      <c r="L318" s="46"/>
      <c r="M318" s="235" t="s">
        <v>19</v>
      </c>
      <c r="N318" s="236" t="s">
        <v>47</v>
      </c>
      <c r="O318" s="86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203</v>
      </c>
      <c r="AT318" s="239" t="s">
        <v>153</v>
      </c>
      <c r="AU318" s="239" t="s">
        <v>95</v>
      </c>
      <c r="AY318" s="19" t="s">
        <v>150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9" t="s">
        <v>95</v>
      </c>
      <c r="BK318" s="240">
        <f>ROUND(I318*H318,2)</f>
        <v>0</v>
      </c>
      <c r="BL318" s="19" t="s">
        <v>203</v>
      </c>
      <c r="BM318" s="239" t="s">
        <v>1037</v>
      </c>
    </row>
    <row r="319" s="13" customFormat="1">
      <c r="A319" s="13"/>
      <c r="B319" s="246"/>
      <c r="C319" s="247"/>
      <c r="D319" s="248" t="s">
        <v>196</v>
      </c>
      <c r="E319" s="249" t="s">
        <v>19</v>
      </c>
      <c r="F319" s="250" t="s">
        <v>782</v>
      </c>
      <c r="G319" s="247"/>
      <c r="H319" s="251">
        <v>19.100000000000001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196</v>
      </c>
      <c r="AU319" s="257" t="s">
        <v>95</v>
      </c>
      <c r="AV319" s="13" t="s">
        <v>95</v>
      </c>
      <c r="AW319" s="13" t="s">
        <v>35</v>
      </c>
      <c r="AX319" s="13" t="s">
        <v>75</v>
      </c>
      <c r="AY319" s="257" t="s">
        <v>150</v>
      </c>
    </row>
    <row r="320" s="13" customFormat="1">
      <c r="A320" s="13"/>
      <c r="B320" s="246"/>
      <c r="C320" s="247"/>
      <c r="D320" s="248" t="s">
        <v>196</v>
      </c>
      <c r="E320" s="249" t="s">
        <v>19</v>
      </c>
      <c r="F320" s="250" t="s">
        <v>354</v>
      </c>
      <c r="G320" s="247"/>
      <c r="H320" s="251">
        <v>19.649999999999999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196</v>
      </c>
      <c r="AU320" s="257" t="s">
        <v>95</v>
      </c>
      <c r="AV320" s="13" t="s">
        <v>95</v>
      </c>
      <c r="AW320" s="13" t="s">
        <v>35</v>
      </c>
      <c r="AX320" s="13" t="s">
        <v>75</v>
      </c>
      <c r="AY320" s="257" t="s">
        <v>150</v>
      </c>
    </row>
    <row r="321" s="2" customFormat="1" ht="16.5" customHeight="1">
      <c r="A321" s="40"/>
      <c r="B321" s="41"/>
      <c r="C321" s="296" t="s">
        <v>592</v>
      </c>
      <c r="D321" s="296" t="s">
        <v>695</v>
      </c>
      <c r="E321" s="297" t="s">
        <v>1038</v>
      </c>
      <c r="F321" s="298" t="s">
        <v>1039</v>
      </c>
      <c r="G321" s="299" t="s">
        <v>255</v>
      </c>
      <c r="H321" s="300">
        <v>41.850000000000001</v>
      </c>
      <c r="I321" s="301"/>
      <c r="J321" s="302">
        <f>ROUND(I321*H321,2)</f>
        <v>0</v>
      </c>
      <c r="K321" s="298" t="s">
        <v>156</v>
      </c>
      <c r="L321" s="303"/>
      <c r="M321" s="304" t="s">
        <v>19</v>
      </c>
      <c r="N321" s="305" t="s">
        <v>47</v>
      </c>
      <c r="O321" s="86"/>
      <c r="P321" s="237">
        <f>O321*H321</f>
        <v>0</v>
      </c>
      <c r="Q321" s="237">
        <v>0.01372</v>
      </c>
      <c r="R321" s="237">
        <f>Q321*H321</f>
        <v>0.57418199999999997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392</v>
      </c>
      <c r="AT321" s="239" t="s">
        <v>695</v>
      </c>
      <c r="AU321" s="239" t="s">
        <v>95</v>
      </c>
      <c r="AY321" s="19" t="s">
        <v>150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95</v>
      </c>
      <c r="BK321" s="240">
        <f>ROUND(I321*H321,2)</f>
        <v>0</v>
      </c>
      <c r="BL321" s="19" t="s">
        <v>203</v>
      </c>
      <c r="BM321" s="239" t="s">
        <v>1040</v>
      </c>
    </row>
    <row r="322" s="2" customFormat="1">
      <c r="A322" s="40"/>
      <c r="B322" s="41"/>
      <c r="C322" s="42"/>
      <c r="D322" s="248" t="s">
        <v>205</v>
      </c>
      <c r="E322" s="42"/>
      <c r="F322" s="258" t="s">
        <v>1041</v>
      </c>
      <c r="G322" s="42"/>
      <c r="H322" s="42"/>
      <c r="I322" s="148"/>
      <c r="J322" s="42"/>
      <c r="K322" s="42"/>
      <c r="L322" s="46"/>
      <c r="M322" s="259"/>
      <c r="N322" s="260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205</v>
      </c>
      <c r="AU322" s="19" t="s">
        <v>95</v>
      </c>
    </row>
    <row r="323" s="13" customFormat="1">
      <c r="A323" s="13"/>
      <c r="B323" s="246"/>
      <c r="C323" s="247"/>
      <c r="D323" s="248" t="s">
        <v>196</v>
      </c>
      <c r="E323" s="247"/>
      <c r="F323" s="250" t="s">
        <v>1042</v>
      </c>
      <c r="G323" s="247"/>
      <c r="H323" s="251">
        <v>41.850000000000001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196</v>
      </c>
      <c r="AU323" s="257" t="s">
        <v>95</v>
      </c>
      <c r="AV323" s="13" t="s">
        <v>95</v>
      </c>
      <c r="AW323" s="13" t="s">
        <v>4</v>
      </c>
      <c r="AX323" s="13" t="s">
        <v>83</v>
      </c>
      <c r="AY323" s="257" t="s">
        <v>150</v>
      </c>
    </row>
    <row r="324" s="2" customFormat="1" ht="16.5" customHeight="1">
      <c r="A324" s="40"/>
      <c r="B324" s="41"/>
      <c r="C324" s="228" t="s">
        <v>597</v>
      </c>
      <c r="D324" s="228" t="s">
        <v>153</v>
      </c>
      <c r="E324" s="229" t="s">
        <v>1043</v>
      </c>
      <c r="F324" s="230" t="s">
        <v>1044</v>
      </c>
      <c r="G324" s="231" t="s">
        <v>339</v>
      </c>
      <c r="H324" s="232">
        <v>33.5</v>
      </c>
      <c r="I324" s="233"/>
      <c r="J324" s="234">
        <f>ROUND(I324*H324,2)</f>
        <v>0</v>
      </c>
      <c r="K324" s="230" t="s">
        <v>156</v>
      </c>
      <c r="L324" s="46"/>
      <c r="M324" s="235" t="s">
        <v>19</v>
      </c>
      <c r="N324" s="236" t="s">
        <v>47</v>
      </c>
      <c r="O324" s="86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203</v>
      </c>
      <c r="AT324" s="239" t="s">
        <v>153</v>
      </c>
      <c r="AU324" s="239" t="s">
        <v>95</v>
      </c>
      <c r="AY324" s="19" t="s">
        <v>150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95</v>
      </c>
      <c r="BK324" s="240">
        <f>ROUND(I324*H324,2)</f>
        <v>0</v>
      </c>
      <c r="BL324" s="19" t="s">
        <v>203</v>
      </c>
      <c r="BM324" s="239" t="s">
        <v>1045</v>
      </c>
    </row>
    <row r="325" s="13" customFormat="1">
      <c r="A325" s="13"/>
      <c r="B325" s="246"/>
      <c r="C325" s="247"/>
      <c r="D325" s="248" t="s">
        <v>196</v>
      </c>
      <c r="E325" s="249" t="s">
        <v>19</v>
      </c>
      <c r="F325" s="250" t="s">
        <v>1046</v>
      </c>
      <c r="G325" s="247"/>
      <c r="H325" s="251">
        <v>15.51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196</v>
      </c>
      <c r="AU325" s="257" t="s">
        <v>95</v>
      </c>
      <c r="AV325" s="13" t="s">
        <v>95</v>
      </c>
      <c r="AW325" s="13" t="s">
        <v>35</v>
      </c>
      <c r="AX325" s="13" t="s">
        <v>75</v>
      </c>
      <c r="AY325" s="257" t="s">
        <v>150</v>
      </c>
    </row>
    <row r="326" s="13" customFormat="1">
      <c r="A326" s="13"/>
      <c r="B326" s="246"/>
      <c r="C326" s="247"/>
      <c r="D326" s="248" t="s">
        <v>196</v>
      </c>
      <c r="E326" s="249" t="s">
        <v>19</v>
      </c>
      <c r="F326" s="250" t="s">
        <v>1047</v>
      </c>
      <c r="G326" s="247"/>
      <c r="H326" s="251">
        <v>17.989999999999998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196</v>
      </c>
      <c r="AU326" s="257" t="s">
        <v>95</v>
      </c>
      <c r="AV326" s="13" t="s">
        <v>95</v>
      </c>
      <c r="AW326" s="13" t="s">
        <v>35</v>
      </c>
      <c r="AX326" s="13" t="s">
        <v>75</v>
      </c>
      <c r="AY326" s="257" t="s">
        <v>150</v>
      </c>
    </row>
    <row r="327" s="2" customFormat="1" ht="16.5" customHeight="1">
      <c r="A327" s="40"/>
      <c r="B327" s="41"/>
      <c r="C327" s="296" t="s">
        <v>607</v>
      </c>
      <c r="D327" s="296" t="s">
        <v>695</v>
      </c>
      <c r="E327" s="297" t="s">
        <v>1048</v>
      </c>
      <c r="F327" s="298" t="s">
        <v>1049</v>
      </c>
      <c r="G327" s="299" t="s">
        <v>339</v>
      </c>
      <c r="H327" s="300">
        <v>36.18</v>
      </c>
      <c r="I327" s="301"/>
      <c r="J327" s="302">
        <f>ROUND(I327*H327,2)</f>
        <v>0</v>
      </c>
      <c r="K327" s="298" t="s">
        <v>156</v>
      </c>
      <c r="L327" s="303"/>
      <c r="M327" s="304" t="s">
        <v>19</v>
      </c>
      <c r="N327" s="305" t="s">
        <v>47</v>
      </c>
      <c r="O327" s="86"/>
      <c r="P327" s="237">
        <f>O327*H327</f>
        <v>0</v>
      </c>
      <c r="Q327" s="237">
        <v>0.00020000000000000001</v>
      </c>
      <c r="R327" s="237">
        <f>Q327*H327</f>
        <v>0.0072360000000000002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392</v>
      </c>
      <c r="AT327" s="239" t="s">
        <v>695</v>
      </c>
      <c r="AU327" s="239" t="s">
        <v>95</v>
      </c>
      <c r="AY327" s="19" t="s">
        <v>150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95</v>
      </c>
      <c r="BK327" s="240">
        <f>ROUND(I327*H327,2)</f>
        <v>0</v>
      </c>
      <c r="BL327" s="19" t="s">
        <v>203</v>
      </c>
      <c r="BM327" s="239" t="s">
        <v>1050</v>
      </c>
    </row>
    <row r="328" s="2" customFormat="1">
      <c r="A328" s="40"/>
      <c r="B328" s="41"/>
      <c r="C328" s="42"/>
      <c r="D328" s="248" t="s">
        <v>205</v>
      </c>
      <c r="E328" s="42"/>
      <c r="F328" s="258" t="s">
        <v>1041</v>
      </c>
      <c r="G328" s="42"/>
      <c r="H328" s="42"/>
      <c r="I328" s="148"/>
      <c r="J328" s="42"/>
      <c r="K328" s="42"/>
      <c r="L328" s="46"/>
      <c r="M328" s="259"/>
      <c r="N328" s="260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205</v>
      </c>
      <c r="AU328" s="19" t="s">
        <v>95</v>
      </c>
    </row>
    <row r="329" s="13" customFormat="1">
      <c r="A329" s="13"/>
      <c r="B329" s="246"/>
      <c r="C329" s="247"/>
      <c r="D329" s="248" t="s">
        <v>196</v>
      </c>
      <c r="E329" s="247"/>
      <c r="F329" s="250" t="s">
        <v>1051</v>
      </c>
      <c r="G329" s="247"/>
      <c r="H329" s="251">
        <v>36.18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196</v>
      </c>
      <c r="AU329" s="257" t="s">
        <v>95</v>
      </c>
      <c r="AV329" s="13" t="s">
        <v>95</v>
      </c>
      <c r="AW329" s="13" t="s">
        <v>4</v>
      </c>
      <c r="AX329" s="13" t="s">
        <v>83</v>
      </c>
      <c r="AY329" s="257" t="s">
        <v>150</v>
      </c>
    </row>
    <row r="330" s="2" customFormat="1" ht="16.5" customHeight="1">
      <c r="A330" s="40"/>
      <c r="B330" s="41"/>
      <c r="C330" s="228" t="s">
        <v>1052</v>
      </c>
      <c r="D330" s="228" t="s">
        <v>153</v>
      </c>
      <c r="E330" s="229" t="s">
        <v>1053</v>
      </c>
      <c r="F330" s="230" t="s">
        <v>1054</v>
      </c>
      <c r="G330" s="231" t="s">
        <v>255</v>
      </c>
      <c r="H330" s="232">
        <v>38.75</v>
      </c>
      <c r="I330" s="233"/>
      <c r="J330" s="234">
        <f>ROUND(I330*H330,2)</f>
        <v>0</v>
      </c>
      <c r="K330" s="230" t="s">
        <v>156</v>
      </c>
      <c r="L330" s="46"/>
      <c r="M330" s="235" t="s">
        <v>19</v>
      </c>
      <c r="N330" s="236" t="s">
        <v>47</v>
      </c>
      <c r="O330" s="86"/>
      <c r="P330" s="237">
        <f>O330*H330</f>
        <v>0</v>
      </c>
      <c r="Q330" s="237">
        <v>0.00020000000000000001</v>
      </c>
      <c r="R330" s="237">
        <f>Q330*H330</f>
        <v>0.0077499999999999999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203</v>
      </c>
      <c r="AT330" s="239" t="s">
        <v>153</v>
      </c>
      <c r="AU330" s="239" t="s">
        <v>95</v>
      </c>
      <c r="AY330" s="19" t="s">
        <v>150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9" t="s">
        <v>95</v>
      </c>
      <c r="BK330" s="240">
        <f>ROUND(I330*H330,2)</f>
        <v>0</v>
      </c>
      <c r="BL330" s="19" t="s">
        <v>203</v>
      </c>
      <c r="BM330" s="239" t="s">
        <v>1055</v>
      </c>
    </row>
    <row r="331" s="2" customFormat="1" ht="21.75" customHeight="1">
      <c r="A331" s="40"/>
      <c r="B331" s="41"/>
      <c r="C331" s="228" t="s">
        <v>1056</v>
      </c>
      <c r="D331" s="228" t="s">
        <v>153</v>
      </c>
      <c r="E331" s="229" t="s">
        <v>1057</v>
      </c>
      <c r="F331" s="230" t="s">
        <v>1058</v>
      </c>
      <c r="G331" s="231" t="s">
        <v>194</v>
      </c>
      <c r="H331" s="232">
        <v>0.96499999999999997</v>
      </c>
      <c r="I331" s="233"/>
      <c r="J331" s="234">
        <f>ROUND(I331*H331,2)</f>
        <v>0</v>
      </c>
      <c r="K331" s="230" t="s">
        <v>156</v>
      </c>
      <c r="L331" s="46"/>
      <c r="M331" s="235" t="s">
        <v>19</v>
      </c>
      <c r="N331" s="236" t="s">
        <v>47</v>
      </c>
      <c r="O331" s="86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203</v>
      </c>
      <c r="AT331" s="239" t="s">
        <v>153</v>
      </c>
      <c r="AU331" s="239" t="s">
        <v>95</v>
      </c>
      <c r="AY331" s="19" t="s">
        <v>150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9" t="s">
        <v>95</v>
      </c>
      <c r="BK331" s="240">
        <f>ROUND(I331*H331,2)</f>
        <v>0</v>
      </c>
      <c r="BL331" s="19" t="s">
        <v>203</v>
      </c>
      <c r="BM331" s="239" t="s">
        <v>1059</v>
      </c>
    </row>
    <row r="332" s="12" customFormat="1" ht="22.8" customHeight="1">
      <c r="A332" s="12"/>
      <c r="B332" s="212"/>
      <c r="C332" s="213"/>
      <c r="D332" s="214" t="s">
        <v>74</v>
      </c>
      <c r="E332" s="226" t="s">
        <v>1060</v>
      </c>
      <c r="F332" s="226" t="s">
        <v>1061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SUM(P333:P357)</f>
        <v>0</v>
      </c>
      <c r="Q332" s="220"/>
      <c r="R332" s="221">
        <f>SUM(R333:R357)</f>
        <v>0.53507906999999999</v>
      </c>
      <c r="S332" s="220"/>
      <c r="T332" s="222">
        <f>SUM(T333:T357)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95</v>
      </c>
      <c r="AT332" s="224" t="s">
        <v>74</v>
      </c>
      <c r="AU332" s="224" t="s">
        <v>83</v>
      </c>
      <c r="AY332" s="223" t="s">
        <v>150</v>
      </c>
      <c r="BK332" s="225">
        <f>SUM(BK333:BK357)</f>
        <v>0</v>
      </c>
    </row>
    <row r="333" s="2" customFormat="1" ht="21.75" customHeight="1">
      <c r="A333" s="40"/>
      <c r="B333" s="41"/>
      <c r="C333" s="228" t="s">
        <v>1062</v>
      </c>
      <c r="D333" s="228" t="s">
        <v>153</v>
      </c>
      <c r="E333" s="229" t="s">
        <v>1063</v>
      </c>
      <c r="F333" s="230" t="s">
        <v>1064</v>
      </c>
      <c r="G333" s="231" t="s">
        <v>255</v>
      </c>
      <c r="H333" s="232">
        <v>3.5099999999999998</v>
      </c>
      <c r="I333" s="233"/>
      <c r="J333" s="234">
        <f>ROUND(I333*H333,2)</f>
        <v>0</v>
      </c>
      <c r="K333" s="230" t="s">
        <v>156</v>
      </c>
      <c r="L333" s="46"/>
      <c r="M333" s="235" t="s">
        <v>19</v>
      </c>
      <c r="N333" s="236" t="s">
        <v>47</v>
      </c>
      <c r="O333" s="86"/>
      <c r="P333" s="237">
        <f>O333*H333</f>
        <v>0</v>
      </c>
      <c r="Q333" s="237">
        <v>0.015800000000000002</v>
      </c>
      <c r="R333" s="237">
        <f>Q333*H333</f>
        <v>0.055458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203</v>
      </c>
      <c r="AT333" s="239" t="s">
        <v>153</v>
      </c>
      <c r="AU333" s="239" t="s">
        <v>95</v>
      </c>
      <c r="AY333" s="19" t="s">
        <v>150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9" t="s">
        <v>95</v>
      </c>
      <c r="BK333" s="240">
        <f>ROUND(I333*H333,2)</f>
        <v>0</v>
      </c>
      <c r="BL333" s="19" t="s">
        <v>203</v>
      </c>
      <c r="BM333" s="239" t="s">
        <v>1065</v>
      </c>
    </row>
    <row r="334" s="13" customFormat="1">
      <c r="A334" s="13"/>
      <c r="B334" s="246"/>
      <c r="C334" s="247"/>
      <c r="D334" s="248" t="s">
        <v>196</v>
      </c>
      <c r="E334" s="249" t="s">
        <v>19</v>
      </c>
      <c r="F334" s="250" t="s">
        <v>1066</v>
      </c>
      <c r="G334" s="247"/>
      <c r="H334" s="251">
        <v>3.5099999999999998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196</v>
      </c>
      <c r="AU334" s="257" t="s">
        <v>95</v>
      </c>
      <c r="AV334" s="13" t="s">
        <v>95</v>
      </c>
      <c r="AW334" s="13" t="s">
        <v>35</v>
      </c>
      <c r="AX334" s="13" t="s">
        <v>83</v>
      </c>
      <c r="AY334" s="257" t="s">
        <v>150</v>
      </c>
    </row>
    <row r="335" s="2" customFormat="1" ht="21.75" customHeight="1">
      <c r="A335" s="40"/>
      <c r="B335" s="41"/>
      <c r="C335" s="228" t="s">
        <v>1067</v>
      </c>
      <c r="D335" s="228" t="s">
        <v>153</v>
      </c>
      <c r="E335" s="229" t="s">
        <v>1068</v>
      </c>
      <c r="F335" s="230" t="s">
        <v>1069</v>
      </c>
      <c r="G335" s="231" t="s">
        <v>255</v>
      </c>
      <c r="H335" s="232">
        <v>7.46</v>
      </c>
      <c r="I335" s="233"/>
      <c r="J335" s="234">
        <f>ROUND(I335*H335,2)</f>
        <v>0</v>
      </c>
      <c r="K335" s="230" t="s">
        <v>156</v>
      </c>
      <c r="L335" s="46"/>
      <c r="M335" s="235" t="s">
        <v>19</v>
      </c>
      <c r="N335" s="236" t="s">
        <v>47</v>
      </c>
      <c r="O335" s="86"/>
      <c r="P335" s="237">
        <f>O335*H335</f>
        <v>0</v>
      </c>
      <c r="Q335" s="237">
        <v>0.016109999999999999</v>
      </c>
      <c r="R335" s="237">
        <f>Q335*H335</f>
        <v>0.1201806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203</v>
      </c>
      <c r="AT335" s="239" t="s">
        <v>153</v>
      </c>
      <c r="AU335" s="239" t="s">
        <v>95</v>
      </c>
      <c r="AY335" s="19" t="s">
        <v>150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9" t="s">
        <v>95</v>
      </c>
      <c r="BK335" s="240">
        <f>ROUND(I335*H335,2)</f>
        <v>0</v>
      </c>
      <c r="BL335" s="19" t="s">
        <v>203</v>
      </c>
      <c r="BM335" s="239" t="s">
        <v>1070</v>
      </c>
    </row>
    <row r="336" s="13" customFormat="1">
      <c r="A336" s="13"/>
      <c r="B336" s="246"/>
      <c r="C336" s="247"/>
      <c r="D336" s="248" t="s">
        <v>196</v>
      </c>
      <c r="E336" s="249" t="s">
        <v>19</v>
      </c>
      <c r="F336" s="250" t="s">
        <v>966</v>
      </c>
      <c r="G336" s="247"/>
      <c r="H336" s="251">
        <v>5.4400000000000004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196</v>
      </c>
      <c r="AU336" s="257" t="s">
        <v>95</v>
      </c>
      <c r="AV336" s="13" t="s">
        <v>95</v>
      </c>
      <c r="AW336" s="13" t="s">
        <v>35</v>
      </c>
      <c r="AX336" s="13" t="s">
        <v>75</v>
      </c>
      <c r="AY336" s="257" t="s">
        <v>150</v>
      </c>
    </row>
    <row r="337" s="13" customFormat="1">
      <c r="A337" s="13"/>
      <c r="B337" s="246"/>
      <c r="C337" s="247"/>
      <c r="D337" s="248" t="s">
        <v>196</v>
      </c>
      <c r="E337" s="249" t="s">
        <v>19</v>
      </c>
      <c r="F337" s="250" t="s">
        <v>967</v>
      </c>
      <c r="G337" s="247"/>
      <c r="H337" s="251">
        <v>2.02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196</v>
      </c>
      <c r="AU337" s="257" t="s">
        <v>95</v>
      </c>
      <c r="AV337" s="13" t="s">
        <v>95</v>
      </c>
      <c r="AW337" s="13" t="s">
        <v>35</v>
      </c>
      <c r="AX337" s="13" t="s">
        <v>75</v>
      </c>
      <c r="AY337" s="257" t="s">
        <v>150</v>
      </c>
    </row>
    <row r="338" s="2" customFormat="1" ht="21.75" customHeight="1">
      <c r="A338" s="40"/>
      <c r="B338" s="41"/>
      <c r="C338" s="228" t="s">
        <v>1071</v>
      </c>
      <c r="D338" s="228" t="s">
        <v>153</v>
      </c>
      <c r="E338" s="229" t="s">
        <v>1072</v>
      </c>
      <c r="F338" s="230" t="s">
        <v>1073</v>
      </c>
      <c r="G338" s="231" t="s">
        <v>255</v>
      </c>
      <c r="H338" s="232">
        <v>10.970000000000001</v>
      </c>
      <c r="I338" s="233"/>
      <c r="J338" s="234">
        <f>ROUND(I338*H338,2)</f>
        <v>0</v>
      </c>
      <c r="K338" s="230" t="s">
        <v>156</v>
      </c>
      <c r="L338" s="46"/>
      <c r="M338" s="235" t="s">
        <v>19</v>
      </c>
      <c r="N338" s="236" t="s">
        <v>47</v>
      </c>
      <c r="O338" s="86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203</v>
      </c>
      <c r="AT338" s="239" t="s">
        <v>153</v>
      </c>
      <c r="AU338" s="239" t="s">
        <v>95</v>
      </c>
      <c r="AY338" s="19" t="s">
        <v>150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9" t="s">
        <v>95</v>
      </c>
      <c r="BK338" s="240">
        <f>ROUND(I338*H338,2)</f>
        <v>0</v>
      </c>
      <c r="BL338" s="19" t="s">
        <v>203</v>
      </c>
      <c r="BM338" s="239" t="s">
        <v>1074</v>
      </c>
    </row>
    <row r="339" s="13" customFormat="1">
      <c r="A339" s="13"/>
      <c r="B339" s="246"/>
      <c r="C339" s="247"/>
      <c r="D339" s="248" t="s">
        <v>196</v>
      </c>
      <c r="E339" s="249" t="s">
        <v>19</v>
      </c>
      <c r="F339" s="250" t="s">
        <v>966</v>
      </c>
      <c r="G339" s="247"/>
      <c r="H339" s="251">
        <v>5.4400000000000004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196</v>
      </c>
      <c r="AU339" s="257" t="s">
        <v>95</v>
      </c>
      <c r="AV339" s="13" t="s">
        <v>95</v>
      </c>
      <c r="AW339" s="13" t="s">
        <v>35</v>
      </c>
      <c r="AX339" s="13" t="s">
        <v>75</v>
      </c>
      <c r="AY339" s="257" t="s">
        <v>150</v>
      </c>
    </row>
    <row r="340" s="13" customFormat="1">
      <c r="A340" s="13"/>
      <c r="B340" s="246"/>
      <c r="C340" s="247"/>
      <c r="D340" s="248" t="s">
        <v>196</v>
      </c>
      <c r="E340" s="249" t="s">
        <v>19</v>
      </c>
      <c r="F340" s="250" t="s">
        <v>967</v>
      </c>
      <c r="G340" s="247"/>
      <c r="H340" s="251">
        <v>2.02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196</v>
      </c>
      <c r="AU340" s="257" t="s">
        <v>95</v>
      </c>
      <c r="AV340" s="13" t="s">
        <v>95</v>
      </c>
      <c r="AW340" s="13" t="s">
        <v>35</v>
      </c>
      <c r="AX340" s="13" t="s">
        <v>75</v>
      </c>
      <c r="AY340" s="257" t="s">
        <v>150</v>
      </c>
    </row>
    <row r="341" s="13" customFormat="1">
      <c r="A341" s="13"/>
      <c r="B341" s="246"/>
      <c r="C341" s="247"/>
      <c r="D341" s="248" t="s">
        <v>196</v>
      </c>
      <c r="E341" s="249" t="s">
        <v>19</v>
      </c>
      <c r="F341" s="250" t="s">
        <v>1066</v>
      </c>
      <c r="G341" s="247"/>
      <c r="H341" s="251">
        <v>3.5099999999999998</v>
      </c>
      <c r="I341" s="252"/>
      <c r="J341" s="247"/>
      <c r="K341" s="247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196</v>
      </c>
      <c r="AU341" s="257" t="s">
        <v>95</v>
      </c>
      <c r="AV341" s="13" t="s">
        <v>95</v>
      </c>
      <c r="AW341" s="13" t="s">
        <v>35</v>
      </c>
      <c r="AX341" s="13" t="s">
        <v>75</v>
      </c>
      <c r="AY341" s="257" t="s">
        <v>150</v>
      </c>
    </row>
    <row r="342" s="2" customFormat="1" ht="16.5" customHeight="1">
      <c r="A342" s="40"/>
      <c r="B342" s="41"/>
      <c r="C342" s="296" t="s">
        <v>1075</v>
      </c>
      <c r="D342" s="296" t="s">
        <v>695</v>
      </c>
      <c r="E342" s="297" t="s">
        <v>1076</v>
      </c>
      <c r="F342" s="298" t="s">
        <v>1077</v>
      </c>
      <c r="G342" s="299" t="s">
        <v>255</v>
      </c>
      <c r="H342" s="300">
        <v>12.067</v>
      </c>
      <c r="I342" s="301"/>
      <c r="J342" s="302">
        <f>ROUND(I342*H342,2)</f>
        <v>0</v>
      </c>
      <c r="K342" s="298" t="s">
        <v>156</v>
      </c>
      <c r="L342" s="303"/>
      <c r="M342" s="304" t="s">
        <v>19</v>
      </c>
      <c r="N342" s="305" t="s">
        <v>47</v>
      </c>
      <c r="O342" s="86"/>
      <c r="P342" s="237">
        <f>O342*H342</f>
        <v>0</v>
      </c>
      <c r="Q342" s="237">
        <v>0.00011</v>
      </c>
      <c r="R342" s="237">
        <f>Q342*H342</f>
        <v>0.00132737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392</v>
      </c>
      <c r="AT342" s="239" t="s">
        <v>695</v>
      </c>
      <c r="AU342" s="239" t="s">
        <v>95</v>
      </c>
      <c r="AY342" s="19" t="s">
        <v>150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95</v>
      </c>
      <c r="BK342" s="240">
        <f>ROUND(I342*H342,2)</f>
        <v>0</v>
      </c>
      <c r="BL342" s="19" t="s">
        <v>203</v>
      </c>
      <c r="BM342" s="239" t="s">
        <v>1078</v>
      </c>
    </row>
    <row r="343" s="2" customFormat="1">
      <c r="A343" s="40"/>
      <c r="B343" s="41"/>
      <c r="C343" s="42"/>
      <c r="D343" s="248" t="s">
        <v>205</v>
      </c>
      <c r="E343" s="42"/>
      <c r="F343" s="258" t="s">
        <v>1014</v>
      </c>
      <c r="G343" s="42"/>
      <c r="H343" s="42"/>
      <c r="I343" s="148"/>
      <c r="J343" s="42"/>
      <c r="K343" s="42"/>
      <c r="L343" s="46"/>
      <c r="M343" s="259"/>
      <c r="N343" s="260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205</v>
      </c>
      <c r="AU343" s="19" t="s">
        <v>95</v>
      </c>
    </row>
    <row r="344" s="13" customFormat="1">
      <c r="A344" s="13"/>
      <c r="B344" s="246"/>
      <c r="C344" s="247"/>
      <c r="D344" s="248" t="s">
        <v>196</v>
      </c>
      <c r="E344" s="247"/>
      <c r="F344" s="250" t="s">
        <v>1079</v>
      </c>
      <c r="G344" s="247"/>
      <c r="H344" s="251">
        <v>12.067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196</v>
      </c>
      <c r="AU344" s="257" t="s">
        <v>95</v>
      </c>
      <c r="AV344" s="13" t="s">
        <v>95</v>
      </c>
      <c r="AW344" s="13" t="s">
        <v>4</v>
      </c>
      <c r="AX344" s="13" t="s">
        <v>83</v>
      </c>
      <c r="AY344" s="257" t="s">
        <v>150</v>
      </c>
    </row>
    <row r="345" s="2" customFormat="1" ht="16.5" customHeight="1">
      <c r="A345" s="40"/>
      <c r="B345" s="41"/>
      <c r="C345" s="228" t="s">
        <v>1080</v>
      </c>
      <c r="D345" s="228" t="s">
        <v>153</v>
      </c>
      <c r="E345" s="229" t="s">
        <v>1081</v>
      </c>
      <c r="F345" s="230" t="s">
        <v>1082</v>
      </c>
      <c r="G345" s="231" t="s">
        <v>255</v>
      </c>
      <c r="H345" s="232">
        <v>2.02</v>
      </c>
      <c r="I345" s="233"/>
      <c r="J345" s="234">
        <f>ROUND(I345*H345,2)</f>
        <v>0</v>
      </c>
      <c r="K345" s="230" t="s">
        <v>156</v>
      </c>
      <c r="L345" s="46"/>
      <c r="M345" s="235" t="s">
        <v>19</v>
      </c>
      <c r="N345" s="236" t="s">
        <v>47</v>
      </c>
      <c r="O345" s="86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203</v>
      </c>
      <c r="AT345" s="239" t="s">
        <v>153</v>
      </c>
      <c r="AU345" s="239" t="s">
        <v>95</v>
      </c>
      <c r="AY345" s="19" t="s">
        <v>150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9" t="s">
        <v>95</v>
      </c>
      <c r="BK345" s="240">
        <f>ROUND(I345*H345,2)</f>
        <v>0</v>
      </c>
      <c r="BL345" s="19" t="s">
        <v>203</v>
      </c>
      <c r="BM345" s="239" t="s">
        <v>1083</v>
      </c>
    </row>
    <row r="346" s="13" customFormat="1">
      <c r="A346" s="13"/>
      <c r="B346" s="246"/>
      <c r="C346" s="247"/>
      <c r="D346" s="248" t="s">
        <v>196</v>
      </c>
      <c r="E346" s="249" t="s">
        <v>19</v>
      </c>
      <c r="F346" s="250" t="s">
        <v>967</v>
      </c>
      <c r="G346" s="247"/>
      <c r="H346" s="251">
        <v>2.02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196</v>
      </c>
      <c r="AU346" s="257" t="s">
        <v>95</v>
      </c>
      <c r="AV346" s="13" t="s">
        <v>95</v>
      </c>
      <c r="AW346" s="13" t="s">
        <v>35</v>
      </c>
      <c r="AX346" s="13" t="s">
        <v>83</v>
      </c>
      <c r="AY346" s="257" t="s">
        <v>150</v>
      </c>
    </row>
    <row r="347" s="2" customFormat="1" ht="16.5" customHeight="1">
      <c r="A347" s="40"/>
      <c r="B347" s="41"/>
      <c r="C347" s="228" t="s">
        <v>1084</v>
      </c>
      <c r="D347" s="228" t="s">
        <v>153</v>
      </c>
      <c r="E347" s="229" t="s">
        <v>1085</v>
      </c>
      <c r="F347" s="230" t="s">
        <v>1086</v>
      </c>
      <c r="G347" s="231" t="s">
        <v>255</v>
      </c>
      <c r="H347" s="232">
        <v>10.970000000000001</v>
      </c>
      <c r="I347" s="233"/>
      <c r="J347" s="234">
        <f>ROUND(I347*H347,2)</f>
        <v>0</v>
      </c>
      <c r="K347" s="230" t="s">
        <v>156</v>
      </c>
      <c r="L347" s="46"/>
      <c r="M347" s="235" t="s">
        <v>19</v>
      </c>
      <c r="N347" s="236" t="s">
        <v>47</v>
      </c>
      <c r="O347" s="86"/>
      <c r="P347" s="237">
        <f>O347*H347</f>
        <v>0</v>
      </c>
      <c r="Q347" s="237">
        <v>0.00010000000000000001</v>
      </c>
      <c r="R347" s="237">
        <f>Q347*H347</f>
        <v>0.0010970000000000001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203</v>
      </c>
      <c r="AT347" s="239" t="s">
        <v>153</v>
      </c>
      <c r="AU347" s="239" t="s">
        <v>95</v>
      </c>
      <c r="AY347" s="19" t="s">
        <v>150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9" t="s">
        <v>95</v>
      </c>
      <c r="BK347" s="240">
        <f>ROUND(I347*H347,2)</f>
        <v>0</v>
      </c>
      <c r="BL347" s="19" t="s">
        <v>203</v>
      </c>
      <c r="BM347" s="239" t="s">
        <v>1087</v>
      </c>
    </row>
    <row r="348" s="2" customFormat="1" ht="16.5" customHeight="1">
      <c r="A348" s="40"/>
      <c r="B348" s="41"/>
      <c r="C348" s="228" t="s">
        <v>1088</v>
      </c>
      <c r="D348" s="228" t="s">
        <v>153</v>
      </c>
      <c r="E348" s="229" t="s">
        <v>1089</v>
      </c>
      <c r="F348" s="230" t="s">
        <v>1090</v>
      </c>
      <c r="G348" s="231" t="s">
        <v>255</v>
      </c>
      <c r="H348" s="232">
        <v>10.970000000000001</v>
      </c>
      <c r="I348" s="233"/>
      <c r="J348" s="234">
        <f>ROUND(I348*H348,2)</f>
        <v>0</v>
      </c>
      <c r="K348" s="230" t="s">
        <v>156</v>
      </c>
      <c r="L348" s="46"/>
      <c r="M348" s="235" t="s">
        <v>19</v>
      </c>
      <c r="N348" s="236" t="s">
        <v>47</v>
      </c>
      <c r="O348" s="86"/>
      <c r="P348" s="237">
        <f>O348*H348</f>
        <v>0</v>
      </c>
      <c r="Q348" s="237">
        <v>0.00010000000000000001</v>
      </c>
      <c r="R348" s="237">
        <f>Q348*H348</f>
        <v>0.0010970000000000001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203</v>
      </c>
      <c r="AT348" s="239" t="s">
        <v>153</v>
      </c>
      <c r="AU348" s="239" t="s">
        <v>95</v>
      </c>
      <c r="AY348" s="19" t="s">
        <v>150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95</v>
      </c>
      <c r="BK348" s="240">
        <f>ROUND(I348*H348,2)</f>
        <v>0</v>
      </c>
      <c r="BL348" s="19" t="s">
        <v>203</v>
      </c>
      <c r="BM348" s="239" t="s">
        <v>1091</v>
      </c>
    </row>
    <row r="349" s="2" customFormat="1" ht="21.75" customHeight="1">
      <c r="A349" s="40"/>
      <c r="B349" s="41"/>
      <c r="C349" s="228" t="s">
        <v>1092</v>
      </c>
      <c r="D349" s="228" t="s">
        <v>153</v>
      </c>
      <c r="E349" s="229" t="s">
        <v>1093</v>
      </c>
      <c r="F349" s="230" t="s">
        <v>1094</v>
      </c>
      <c r="G349" s="231" t="s">
        <v>339</v>
      </c>
      <c r="H349" s="232">
        <v>1.3999999999999999</v>
      </c>
      <c r="I349" s="233"/>
      <c r="J349" s="234">
        <f>ROUND(I349*H349,2)</f>
        <v>0</v>
      </c>
      <c r="K349" s="230" t="s">
        <v>156</v>
      </c>
      <c r="L349" s="46"/>
      <c r="M349" s="235" t="s">
        <v>19</v>
      </c>
      <c r="N349" s="236" t="s">
        <v>47</v>
      </c>
      <c r="O349" s="86"/>
      <c r="P349" s="237">
        <f>O349*H349</f>
        <v>0</v>
      </c>
      <c r="Q349" s="237">
        <v>0.0046499999999999996</v>
      </c>
      <c r="R349" s="237">
        <f>Q349*H349</f>
        <v>0.0065099999999999993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203</v>
      </c>
      <c r="AT349" s="239" t="s">
        <v>153</v>
      </c>
      <c r="AU349" s="239" t="s">
        <v>95</v>
      </c>
      <c r="AY349" s="19" t="s">
        <v>150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9" t="s">
        <v>95</v>
      </c>
      <c r="BK349" s="240">
        <f>ROUND(I349*H349,2)</f>
        <v>0</v>
      </c>
      <c r="BL349" s="19" t="s">
        <v>203</v>
      </c>
      <c r="BM349" s="239" t="s">
        <v>1095</v>
      </c>
    </row>
    <row r="350" s="13" customFormat="1">
      <c r="A350" s="13"/>
      <c r="B350" s="246"/>
      <c r="C350" s="247"/>
      <c r="D350" s="248" t="s">
        <v>196</v>
      </c>
      <c r="E350" s="249" t="s">
        <v>19</v>
      </c>
      <c r="F350" s="250" t="s">
        <v>1096</v>
      </c>
      <c r="G350" s="247"/>
      <c r="H350" s="251">
        <v>1.3999999999999999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196</v>
      </c>
      <c r="AU350" s="257" t="s">
        <v>95</v>
      </c>
      <c r="AV350" s="13" t="s">
        <v>95</v>
      </c>
      <c r="AW350" s="13" t="s">
        <v>35</v>
      </c>
      <c r="AX350" s="13" t="s">
        <v>83</v>
      </c>
      <c r="AY350" s="257" t="s">
        <v>150</v>
      </c>
    </row>
    <row r="351" s="2" customFormat="1" ht="21.75" customHeight="1">
      <c r="A351" s="40"/>
      <c r="B351" s="41"/>
      <c r="C351" s="228" t="s">
        <v>1097</v>
      </c>
      <c r="D351" s="228" t="s">
        <v>153</v>
      </c>
      <c r="E351" s="229" t="s">
        <v>1098</v>
      </c>
      <c r="F351" s="230" t="s">
        <v>1099</v>
      </c>
      <c r="G351" s="231" t="s">
        <v>531</v>
      </c>
      <c r="H351" s="232">
        <v>1</v>
      </c>
      <c r="I351" s="233"/>
      <c r="J351" s="234">
        <f>ROUND(I351*H351,2)</f>
        <v>0</v>
      </c>
      <c r="K351" s="230" t="s">
        <v>156</v>
      </c>
      <c r="L351" s="46"/>
      <c r="M351" s="235" t="s">
        <v>19</v>
      </c>
      <c r="N351" s="236" t="s">
        <v>47</v>
      </c>
      <c r="O351" s="86"/>
      <c r="P351" s="237">
        <f>O351*H351</f>
        <v>0</v>
      </c>
      <c r="Q351" s="237">
        <v>1.0000000000000001E-05</v>
      </c>
      <c r="R351" s="237">
        <f>Q351*H351</f>
        <v>1.0000000000000001E-05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203</v>
      </c>
      <c r="AT351" s="239" t="s">
        <v>153</v>
      </c>
      <c r="AU351" s="239" t="s">
        <v>95</v>
      </c>
      <c r="AY351" s="19" t="s">
        <v>150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9" t="s">
        <v>95</v>
      </c>
      <c r="BK351" s="240">
        <f>ROUND(I351*H351,2)</f>
        <v>0</v>
      </c>
      <c r="BL351" s="19" t="s">
        <v>203</v>
      </c>
      <c r="BM351" s="239" t="s">
        <v>1100</v>
      </c>
    </row>
    <row r="352" s="2" customFormat="1" ht="16.5" customHeight="1">
      <c r="A352" s="40"/>
      <c r="B352" s="41"/>
      <c r="C352" s="296" t="s">
        <v>1101</v>
      </c>
      <c r="D352" s="296" t="s">
        <v>695</v>
      </c>
      <c r="E352" s="297" t="s">
        <v>1102</v>
      </c>
      <c r="F352" s="298" t="s">
        <v>1103</v>
      </c>
      <c r="G352" s="299" t="s">
        <v>531</v>
      </c>
      <c r="H352" s="300">
        <v>1</v>
      </c>
      <c r="I352" s="301"/>
      <c r="J352" s="302">
        <f>ROUND(I352*H352,2)</f>
        <v>0</v>
      </c>
      <c r="K352" s="298" t="s">
        <v>156</v>
      </c>
      <c r="L352" s="303"/>
      <c r="M352" s="304" t="s">
        <v>19</v>
      </c>
      <c r="N352" s="305" t="s">
        <v>47</v>
      </c>
      <c r="O352" s="86"/>
      <c r="P352" s="237">
        <f>O352*H352</f>
        <v>0</v>
      </c>
      <c r="Q352" s="237">
        <v>0.0089999999999999993</v>
      </c>
      <c r="R352" s="237">
        <f>Q352*H352</f>
        <v>0.0089999999999999993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392</v>
      </c>
      <c r="AT352" s="239" t="s">
        <v>695</v>
      </c>
      <c r="AU352" s="239" t="s">
        <v>95</v>
      </c>
      <c r="AY352" s="19" t="s">
        <v>150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95</v>
      </c>
      <c r="BK352" s="240">
        <f>ROUND(I352*H352,2)</f>
        <v>0</v>
      </c>
      <c r="BL352" s="19" t="s">
        <v>203</v>
      </c>
      <c r="BM352" s="239" t="s">
        <v>1104</v>
      </c>
    </row>
    <row r="353" s="2" customFormat="1" ht="21.75" customHeight="1">
      <c r="A353" s="40"/>
      <c r="B353" s="41"/>
      <c r="C353" s="228" t="s">
        <v>1105</v>
      </c>
      <c r="D353" s="228" t="s">
        <v>153</v>
      </c>
      <c r="E353" s="229" t="s">
        <v>1106</v>
      </c>
      <c r="F353" s="230" t="s">
        <v>1107</v>
      </c>
      <c r="G353" s="231" t="s">
        <v>255</v>
      </c>
      <c r="H353" s="232">
        <v>10.970000000000001</v>
      </c>
      <c r="I353" s="233"/>
      <c r="J353" s="234">
        <f>ROUND(I353*H353,2)</f>
        <v>0</v>
      </c>
      <c r="K353" s="230" t="s">
        <v>156</v>
      </c>
      <c r="L353" s="46"/>
      <c r="M353" s="235" t="s">
        <v>19</v>
      </c>
      <c r="N353" s="236" t="s">
        <v>47</v>
      </c>
      <c r="O353" s="86"/>
      <c r="P353" s="237">
        <f>O353*H353</f>
        <v>0</v>
      </c>
      <c r="Q353" s="237">
        <v>0.031029999999999999</v>
      </c>
      <c r="R353" s="237">
        <f>Q353*H353</f>
        <v>0.34039910000000001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203</v>
      </c>
      <c r="AT353" s="239" t="s">
        <v>153</v>
      </c>
      <c r="AU353" s="239" t="s">
        <v>95</v>
      </c>
      <c r="AY353" s="19" t="s">
        <v>150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9" t="s">
        <v>95</v>
      </c>
      <c r="BK353" s="240">
        <f>ROUND(I353*H353,2)</f>
        <v>0</v>
      </c>
      <c r="BL353" s="19" t="s">
        <v>203</v>
      </c>
      <c r="BM353" s="239" t="s">
        <v>1108</v>
      </c>
    </row>
    <row r="354" s="13" customFormat="1">
      <c r="A354" s="13"/>
      <c r="B354" s="246"/>
      <c r="C354" s="247"/>
      <c r="D354" s="248" t="s">
        <v>196</v>
      </c>
      <c r="E354" s="249" t="s">
        <v>19</v>
      </c>
      <c r="F354" s="250" t="s">
        <v>966</v>
      </c>
      <c r="G354" s="247"/>
      <c r="H354" s="251">
        <v>5.4400000000000004</v>
      </c>
      <c r="I354" s="252"/>
      <c r="J354" s="247"/>
      <c r="K354" s="247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196</v>
      </c>
      <c r="AU354" s="257" t="s">
        <v>95</v>
      </c>
      <c r="AV354" s="13" t="s">
        <v>95</v>
      </c>
      <c r="AW354" s="13" t="s">
        <v>35</v>
      </c>
      <c r="AX354" s="13" t="s">
        <v>75</v>
      </c>
      <c r="AY354" s="257" t="s">
        <v>150</v>
      </c>
    </row>
    <row r="355" s="13" customFormat="1">
      <c r="A355" s="13"/>
      <c r="B355" s="246"/>
      <c r="C355" s="247"/>
      <c r="D355" s="248" t="s">
        <v>196</v>
      </c>
      <c r="E355" s="249" t="s">
        <v>19</v>
      </c>
      <c r="F355" s="250" t="s">
        <v>967</v>
      </c>
      <c r="G355" s="247"/>
      <c r="H355" s="251">
        <v>2.02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196</v>
      </c>
      <c r="AU355" s="257" t="s">
        <v>95</v>
      </c>
      <c r="AV355" s="13" t="s">
        <v>95</v>
      </c>
      <c r="AW355" s="13" t="s">
        <v>35</v>
      </c>
      <c r="AX355" s="13" t="s">
        <v>75</v>
      </c>
      <c r="AY355" s="257" t="s">
        <v>150</v>
      </c>
    </row>
    <row r="356" s="13" customFormat="1">
      <c r="A356" s="13"/>
      <c r="B356" s="246"/>
      <c r="C356" s="247"/>
      <c r="D356" s="248" t="s">
        <v>196</v>
      </c>
      <c r="E356" s="249" t="s">
        <v>19</v>
      </c>
      <c r="F356" s="250" t="s">
        <v>980</v>
      </c>
      <c r="G356" s="247"/>
      <c r="H356" s="251">
        <v>3.5099999999999998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196</v>
      </c>
      <c r="AU356" s="257" t="s">
        <v>95</v>
      </c>
      <c r="AV356" s="13" t="s">
        <v>95</v>
      </c>
      <c r="AW356" s="13" t="s">
        <v>35</v>
      </c>
      <c r="AX356" s="13" t="s">
        <v>75</v>
      </c>
      <c r="AY356" s="257" t="s">
        <v>150</v>
      </c>
    </row>
    <row r="357" s="2" customFormat="1" ht="33" customHeight="1">
      <c r="A357" s="40"/>
      <c r="B357" s="41"/>
      <c r="C357" s="228" t="s">
        <v>1109</v>
      </c>
      <c r="D357" s="228" t="s">
        <v>153</v>
      </c>
      <c r="E357" s="229" t="s">
        <v>1110</v>
      </c>
      <c r="F357" s="230" t="s">
        <v>1111</v>
      </c>
      <c r="G357" s="231" t="s">
        <v>194</v>
      </c>
      <c r="H357" s="232">
        <v>0.53500000000000003</v>
      </c>
      <c r="I357" s="233"/>
      <c r="J357" s="234">
        <f>ROUND(I357*H357,2)</f>
        <v>0</v>
      </c>
      <c r="K357" s="230" t="s">
        <v>156</v>
      </c>
      <c r="L357" s="46"/>
      <c r="M357" s="235" t="s">
        <v>19</v>
      </c>
      <c r="N357" s="236" t="s">
        <v>47</v>
      </c>
      <c r="O357" s="86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203</v>
      </c>
      <c r="AT357" s="239" t="s">
        <v>153</v>
      </c>
      <c r="AU357" s="239" t="s">
        <v>95</v>
      </c>
      <c r="AY357" s="19" t="s">
        <v>150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9" t="s">
        <v>95</v>
      </c>
      <c r="BK357" s="240">
        <f>ROUND(I357*H357,2)</f>
        <v>0</v>
      </c>
      <c r="BL357" s="19" t="s">
        <v>203</v>
      </c>
      <c r="BM357" s="239" t="s">
        <v>1112</v>
      </c>
    </row>
    <row r="358" s="12" customFormat="1" ht="22.8" customHeight="1">
      <c r="A358" s="12"/>
      <c r="B358" s="212"/>
      <c r="C358" s="213"/>
      <c r="D358" s="214" t="s">
        <v>74</v>
      </c>
      <c r="E358" s="226" t="s">
        <v>518</v>
      </c>
      <c r="F358" s="226" t="s">
        <v>519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0.00216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95</v>
      </c>
      <c r="AT358" s="224" t="s">
        <v>74</v>
      </c>
      <c r="AU358" s="224" t="s">
        <v>83</v>
      </c>
      <c r="AY358" s="223" t="s">
        <v>150</v>
      </c>
      <c r="BK358" s="225">
        <f>SUM(BK359:BK360)</f>
        <v>0</v>
      </c>
    </row>
    <row r="359" s="2" customFormat="1" ht="16.5" customHeight="1">
      <c r="A359" s="40"/>
      <c r="B359" s="41"/>
      <c r="C359" s="228" t="s">
        <v>1113</v>
      </c>
      <c r="D359" s="228" t="s">
        <v>153</v>
      </c>
      <c r="E359" s="229" t="s">
        <v>1114</v>
      </c>
      <c r="F359" s="230" t="s">
        <v>1115</v>
      </c>
      <c r="G359" s="231" t="s">
        <v>339</v>
      </c>
      <c r="H359" s="232">
        <v>2</v>
      </c>
      <c r="I359" s="233"/>
      <c r="J359" s="234">
        <f>ROUND(I359*H359,2)</f>
        <v>0</v>
      </c>
      <c r="K359" s="230" t="s">
        <v>156</v>
      </c>
      <c r="L359" s="46"/>
      <c r="M359" s="235" t="s">
        <v>19</v>
      </c>
      <c r="N359" s="236" t="s">
        <v>47</v>
      </c>
      <c r="O359" s="86"/>
      <c r="P359" s="237">
        <f>O359*H359</f>
        <v>0</v>
      </c>
      <c r="Q359" s="237">
        <v>0.00108</v>
      </c>
      <c r="R359" s="237">
        <f>Q359*H359</f>
        <v>0.00216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203</v>
      </c>
      <c r="AT359" s="239" t="s">
        <v>153</v>
      </c>
      <c r="AU359" s="239" t="s">
        <v>95</v>
      </c>
      <c r="AY359" s="19" t="s">
        <v>150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9" t="s">
        <v>95</v>
      </c>
      <c r="BK359" s="240">
        <f>ROUND(I359*H359,2)</f>
        <v>0</v>
      </c>
      <c r="BL359" s="19" t="s">
        <v>203</v>
      </c>
      <c r="BM359" s="239" t="s">
        <v>1116</v>
      </c>
    </row>
    <row r="360" s="13" customFormat="1">
      <c r="A360" s="13"/>
      <c r="B360" s="246"/>
      <c r="C360" s="247"/>
      <c r="D360" s="248" t="s">
        <v>196</v>
      </c>
      <c r="E360" s="249" t="s">
        <v>19</v>
      </c>
      <c r="F360" s="250" t="s">
        <v>1117</v>
      </c>
      <c r="G360" s="247"/>
      <c r="H360" s="251">
        <v>2</v>
      </c>
      <c r="I360" s="252"/>
      <c r="J360" s="247"/>
      <c r="K360" s="247"/>
      <c r="L360" s="253"/>
      <c r="M360" s="254"/>
      <c r="N360" s="255"/>
      <c r="O360" s="255"/>
      <c r="P360" s="255"/>
      <c r="Q360" s="255"/>
      <c r="R360" s="255"/>
      <c r="S360" s="255"/>
      <c r="T360" s="25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7" t="s">
        <v>196</v>
      </c>
      <c r="AU360" s="257" t="s">
        <v>95</v>
      </c>
      <c r="AV360" s="13" t="s">
        <v>95</v>
      </c>
      <c r="AW360" s="13" t="s">
        <v>35</v>
      </c>
      <c r="AX360" s="13" t="s">
        <v>83</v>
      </c>
      <c r="AY360" s="257" t="s">
        <v>150</v>
      </c>
    </row>
    <row r="361" s="12" customFormat="1" ht="22.8" customHeight="1">
      <c r="A361" s="12"/>
      <c r="B361" s="212"/>
      <c r="C361" s="213"/>
      <c r="D361" s="214" t="s">
        <v>74</v>
      </c>
      <c r="E361" s="226" t="s">
        <v>526</v>
      </c>
      <c r="F361" s="226" t="s">
        <v>527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SUM(P362:P393)</f>
        <v>0</v>
      </c>
      <c r="Q361" s="220"/>
      <c r="R361" s="221">
        <f>SUM(R362:R393)</f>
        <v>0.19234999999999999</v>
      </c>
      <c r="S361" s="220"/>
      <c r="T361" s="222">
        <f>SUM(T362:T393)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95</v>
      </c>
      <c r="AT361" s="224" t="s">
        <v>74</v>
      </c>
      <c r="AU361" s="224" t="s">
        <v>83</v>
      </c>
      <c r="AY361" s="223" t="s">
        <v>150</v>
      </c>
      <c r="BK361" s="225">
        <f>SUM(BK362:BK393)</f>
        <v>0</v>
      </c>
    </row>
    <row r="362" s="2" customFormat="1" ht="21.75" customHeight="1">
      <c r="A362" s="40"/>
      <c r="B362" s="41"/>
      <c r="C362" s="228" t="s">
        <v>1118</v>
      </c>
      <c r="D362" s="228" t="s">
        <v>153</v>
      </c>
      <c r="E362" s="229" t="s">
        <v>1119</v>
      </c>
      <c r="F362" s="230" t="s">
        <v>1120</v>
      </c>
      <c r="G362" s="231" t="s">
        <v>531</v>
      </c>
      <c r="H362" s="232">
        <v>1</v>
      </c>
      <c r="I362" s="233"/>
      <c r="J362" s="234">
        <f>ROUND(I362*H362,2)</f>
        <v>0</v>
      </c>
      <c r="K362" s="230" t="s">
        <v>156</v>
      </c>
      <c r="L362" s="46"/>
      <c r="M362" s="235" t="s">
        <v>19</v>
      </c>
      <c r="N362" s="236" t="s">
        <v>47</v>
      </c>
      <c r="O362" s="86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203</v>
      </c>
      <c r="AT362" s="239" t="s">
        <v>153</v>
      </c>
      <c r="AU362" s="239" t="s">
        <v>95</v>
      </c>
      <c r="AY362" s="19" t="s">
        <v>150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9" t="s">
        <v>95</v>
      </c>
      <c r="BK362" s="240">
        <f>ROUND(I362*H362,2)</f>
        <v>0</v>
      </c>
      <c r="BL362" s="19" t="s">
        <v>203</v>
      </c>
      <c r="BM362" s="239" t="s">
        <v>1121</v>
      </c>
    </row>
    <row r="363" s="13" customFormat="1">
      <c r="A363" s="13"/>
      <c r="B363" s="246"/>
      <c r="C363" s="247"/>
      <c r="D363" s="248" t="s">
        <v>196</v>
      </c>
      <c r="E363" s="249" t="s">
        <v>19</v>
      </c>
      <c r="F363" s="250" t="s">
        <v>1122</v>
      </c>
      <c r="G363" s="247"/>
      <c r="H363" s="251">
        <v>1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196</v>
      </c>
      <c r="AU363" s="257" t="s">
        <v>95</v>
      </c>
      <c r="AV363" s="13" t="s">
        <v>95</v>
      </c>
      <c r="AW363" s="13" t="s">
        <v>35</v>
      </c>
      <c r="AX363" s="13" t="s">
        <v>83</v>
      </c>
      <c r="AY363" s="257" t="s">
        <v>150</v>
      </c>
    </row>
    <row r="364" s="2" customFormat="1" ht="16.5" customHeight="1">
      <c r="A364" s="40"/>
      <c r="B364" s="41"/>
      <c r="C364" s="296" t="s">
        <v>1123</v>
      </c>
      <c r="D364" s="296" t="s">
        <v>695</v>
      </c>
      <c r="E364" s="297" t="s">
        <v>1124</v>
      </c>
      <c r="F364" s="298" t="s">
        <v>1125</v>
      </c>
      <c r="G364" s="299" t="s">
        <v>531</v>
      </c>
      <c r="H364" s="300">
        <v>1</v>
      </c>
      <c r="I364" s="301"/>
      <c r="J364" s="302">
        <f>ROUND(I364*H364,2)</f>
        <v>0</v>
      </c>
      <c r="K364" s="298" t="s">
        <v>19</v>
      </c>
      <c r="L364" s="303"/>
      <c r="M364" s="304" t="s">
        <v>19</v>
      </c>
      <c r="N364" s="305" t="s">
        <v>47</v>
      </c>
      <c r="O364" s="86"/>
      <c r="P364" s="237">
        <f>O364*H364</f>
        <v>0</v>
      </c>
      <c r="Q364" s="237">
        <v>0.018499999999999999</v>
      </c>
      <c r="R364" s="237">
        <f>Q364*H364</f>
        <v>0.018499999999999999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392</v>
      </c>
      <c r="AT364" s="239" t="s">
        <v>695</v>
      </c>
      <c r="AU364" s="239" t="s">
        <v>95</v>
      </c>
      <c r="AY364" s="19" t="s">
        <v>150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9" t="s">
        <v>95</v>
      </c>
      <c r="BK364" s="240">
        <f>ROUND(I364*H364,2)</f>
        <v>0</v>
      </c>
      <c r="BL364" s="19" t="s">
        <v>203</v>
      </c>
      <c r="BM364" s="239" t="s">
        <v>1126</v>
      </c>
    </row>
    <row r="365" s="2" customFormat="1" ht="21.75" customHeight="1">
      <c r="A365" s="40"/>
      <c r="B365" s="41"/>
      <c r="C365" s="228" t="s">
        <v>1127</v>
      </c>
      <c r="D365" s="228" t="s">
        <v>153</v>
      </c>
      <c r="E365" s="229" t="s">
        <v>1119</v>
      </c>
      <c r="F365" s="230" t="s">
        <v>1120</v>
      </c>
      <c r="G365" s="231" t="s">
        <v>531</v>
      </c>
      <c r="H365" s="232">
        <v>1</v>
      </c>
      <c r="I365" s="233"/>
      <c r="J365" s="234">
        <f>ROUND(I365*H365,2)</f>
        <v>0</v>
      </c>
      <c r="K365" s="230" t="s">
        <v>156</v>
      </c>
      <c r="L365" s="46"/>
      <c r="M365" s="235" t="s">
        <v>19</v>
      </c>
      <c r="N365" s="236" t="s">
        <v>47</v>
      </c>
      <c r="O365" s="86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203</v>
      </c>
      <c r="AT365" s="239" t="s">
        <v>153</v>
      </c>
      <c r="AU365" s="239" t="s">
        <v>95</v>
      </c>
      <c r="AY365" s="19" t="s">
        <v>150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9" t="s">
        <v>95</v>
      </c>
      <c r="BK365" s="240">
        <f>ROUND(I365*H365,2)</f>
        <v>0</v>
      </c>
      <c r="BL365" s="19" t="s">
        <v>203</v>
      </c>
      <c r="BM365" s="239" t="s">
        <v>1128</v>
      </c>
    </row>
    <row r="366" s="13" customFormat="1">
      <c r="A366" s="13"/>
      <c r="B366" s="246"/>
      <c r="C366" s="247"/>
      <c r="D366" s="248" t="s">
        <v>196</v>
      </c>
      <c r="E366" s="249" t="s">
        <v>19</v>
      </c>
      <c r="F366" s="250" t="s">
        <v>1129</v>
      </c>
      <c r="G366" s="247"/>
      <c r="H366" s="251">
        <v>1</v>
      </c>
      <c r="I366" s="252"/>
      <c r="J366" s="247"/>
      <c r="K366" s="247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196</v>
      </c>
      <c r="AU366" s="257" t="s">
        <v>95</v>
      </c>
      <c r="AV366" s="13" t="s">
        <v>95</v>
      </c>
      <c r="AW366" s="13" t="s">
        <v>35</v>
      </c>
      <c r="AX366" s="13" t="s">
        <v>83</v>
      </c>
      <c r="AY366" s="257" t="s">
        <v>150</v>
      </c>
    </row>
    <row r="367" s="2" customFormat="1" ht="16.5" customHeight="1">
      <c r="A367" s="40"/>
      <c r="B367" s="41"/>
      <c r="C367" s="296" t="s">
        <v>1130</v>
      </c>
      <c r="D367" s="296" t="s">
        <v>695</v>
      </c>
      <c r="E367" s="297" t="s">
        <v>1131</v>
      </c>
      <c r="F367" s="298" t="s">
        <v>1132</v>
      </c>
      <c r="G367" s="299" t="s">
        <v>531</v>
      </c>
      <c r="H367" s="300">
        <v>1</v>
      </c>
      <c r="I367" s="301"/>
      <c r="J367" s="302">
        <f>ROUND(I367*H367,2)</f>
        <v>0</v>
      </c>
      <c r="K367" s="298" t="s">
        <v>19</v>
      </c>
      <c r="L367" s="303"/>
      <c r="M367" s="304" t="s">
        <v>19</v>
      </c>
      <c r="N367" s="305" t="s">
        <v>47</v>
      </c>
      <c r="O367" s="86"/>
      <c r="P367" s="237">
        <f>O367*H367</f>
        <v>0</v>
      </c>
      <c r="Q367" s="237">
        <v>0.018499999999999999</v>
      </c>
      <c r="R367" s="237">
        <f>Q367*H367</f>
        <v>0.018499999999999999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392</v>
      </c>
      <c r="AT367" s="239" t="s">
        <v>695</v>
      </c>
      <c r="AU367" s="239" t="s">
        <v>95</v>
      </c>
      <c r="AY367" s="19" t="s">
        <v>150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9" t="s">
        <v>95</v>
      </c>
      <c r="BK367" s="240">
        <f>ROUND(I367*H367,2)</f>
        <v>0</v>
      </c>
      <c r="BL367" s="19" t="s">
        <v>203</v>
      </c>
      <c r="BM367" s="239" t="s">
        <v>1133</v>
      </c>
    </row>
    <row r="368" s="2" customFormat="1" ht="21.75" customHeight="1">
      <c r="A368" s="40"/>
      <c r="B368" s="41"/>
      <c r="C368" s="228" t="s">
        <v>1134</v>
      </c>
      <c r="D368" s="228" t="s">
        <v>153</v>
      </c>
      <c r="E368" s="229" t="s">
        <v>1119</v>
      </c>
      <c r="F368" s="230" t="s">
        <v>1120</v>
      </c>
      <c r="G368" s="231" t="s">
        <v>531</v>
      </c>
      <c r="H368" s="232">
        <v>2</v>
      </c>
      <c r="I368" s="233"/>
      <c r="J368" s="234">
        <f>ROUND(I368*H368,2)</f>
        <v>0</v>
      </c>
      <c r="K368" s="230" t="s">
        <v>156</v>
      </c>
      <c r="L368" s="46"/>
      <c r="M368" s="235" t="s">
        <v>19</v>
      </c>
      <c r="N368" s="236" t="s">
        <v>47</v>
      </c>
      <c r="O368" s="86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9" t="s">
        <v>203</v>
      </c>
      <c r="AT368" s="239" t="s">
        <v>153</v>
      </c>
      <c r="AU368" s="239" t="s">
        <v>95</v>
      </c>
      <c r="AY368" s="19" t="s">
        <v>150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9" t="s">
        <v>95</v>
      </c>
      <c r="BK368" s="240">
        <f>ROUND(I368*H368,2)</f>
        <v>0</v>
      </c>
      <c r="BL368" s="19" t="s">
        <v>203</v>
      </c>
      <c r="BM368" s="239" t="s">
        <v>1135</v>
      </c>
    </row>
    <row r="369" s="13" customFormat="1">
      <c r="A369" s="13"/>
      <c r="B369" s="246"/>
      <c r="C369" s="247"/>
      <c r="D369" s="248" t="s">
        <v>196</v>
      </c>
      <c r="E369" s="249" t="s">
        <v>19</v>
      </c>
      <c r="F369" s="250" t="s">
        <v>929</v>
      </c>
      <c r="G369" s="247"/>
      <c r="H369" s="251">
        <v>2</v>
      </c>
      <c r="I369" s="252"/>
      <c r="J369" s="247"/>
      <c r="K369" s="247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196</v>
      </c>
      <c r="AU369" s="257" t="s">
        <v>95</v>
      </c>
      <c r="AV369" s="13" t="s">
        <v>95</v>
      </c>
      <c r="AW369" s="13" t="s">
        <v>35</v>
      </c>
      <c r="AX369" s="13" t="s">
        <v>83</v>
      </c>
      <c r="AY369" s="257" t="s">
        <v>150</v>
      </c>
    </row>
    <row r="370" s="2" customFormat="1" ht="16.5" customHeight="1">
      <c r="A370" s="40"/>
      <c r="B370" s="41"/>
      <c r="C370" s="296" t="s">
        <v>1136</v>
      </c>
      <c r="D370" s="296" t="s">
        <v>695</v>
      </c>
      <c r="E370" s="297" t="s">
        <v>1137</v>
      </c>
      <c r="F370" s="298" t="s">
        <v>1138</v>
      </c>
      <c r="G370" s="299" t="s">
        <v>531</v>
      </c>
      <c r="H370" s="300">
        <v>2</v>
      </c>
      <c r="I370" s="301"/>
      <c r="J370" s="302">
        <f>ROUND(I370*H370,2)</f>
        <v>0</v>
      </c>
      <c r="K370" s="298" t="s">
        <v>19</v>
      </c>
      <c r="L370" s="303"/>
      <c r="M370" s="304" t="s">
        <v>19</v>
      </c>
      <c r="N370" s="305" t="s">
        <v>47</v>
      </c>
      <c r="O370" s="86"/>
      <c r="P370" s="237">
        <f>O370*H370</f>
        <v>0</v>
      </c>
      <c r="Q370" s="237">
        <v>0.01619</v>
      </c>
      <c r="R370" s="237">
        <f>Q370*H370</f>
        <v>0.032379999999999999</v>
      </c>
      <c r="S370" s="237">
        <v>0</v>
      </c>
      <c r="T370" s="23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9" t="s">
        <v>392</v>
      </c>
      <c r="AT370" s="239" t="s">
        <v>695</v>
      </c>
      <c r="AU370" s="239" t="s">
        <v>95</v>
      </c>
      <c r="AY370" s="19" t="s">
        <v>150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9" t="s">
        <v>95</v>
      </c>
      <c r="BK370" s="240">
        <f>ROUND(I370*H370,2)</f>
        <v>0</v>
      </c>
      <c r="BL370" s="19" t="s">
        <v>203</v>
      </c>
      <c r="BM370" s="239" t="s">
        <v>1139</v>
      </c>
    </row>
    <row r="371" s="2" customFormat="1" ht="21.75" customHeight="1">
      <c r="A371" s="40"/>
      <c r="B371" s="41"/>
      <c r="C371" s="228" t="s">
        <v>1140</v>
      </c>
      <c r="D371" s="228" t="s">
        <v>153</v>
      </c>
      <c r="E371" s="229" t="s">
        <v>1141</v>
      </c>
      <c r="F371" s="230" t="s">
        <v>1142</v>
      </c>
      <c r="G371" s="231" t="s">
        <v>531</v>
      </c>
      <c r="H371" s="232">
        <v>2</v>
      </c>
      <c r="I371" s="233"/>
      <c r="J371" s="234">
        <f>ROUND(I371*H371,2)</f>
        <v>0</v>
      </c>
      <c r="K371" s="230" t="s">
        <v>156</v>
      </c>
      <c r="L371" s="46"/>
      <c r="M371" s="235" t="s">
        <v>19</v>
      </c>
      <c r="N371" s="236" t="s">
        <v>47</v>
      </c>
      <c r="O371" s="86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9" t="s">
        <v>203</v>
      </c>
      <c r="AT371" s="239" t="s">
        <v>153</v>
      </c>
      <c r="AU371" s="239" t="s">
        <v>95</v>
      </c>
      <c r="AY371" s="19" t="s">
        <v>150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9" t="s">
        <v>95</v>
      </c>
      <c r="BK371" s="240">
        <f>ROUND(I371*H371,2)</f>
        <v>0</v>
      </c>
      <c r="BL371" s="19" t="s">
        <v>203</v>
      </c>
      <c r="BM371" s="239" t="s">
        <v>1143</v>
      </c>
    </row>
    <row r="372" s="13" customFormat="1">
      <c r="A372" s="13"/>
      <c r="B372" s="246"/>
      <c r="C372" s="247"/>
      <c r="D372" s="248" t="s">
        <v>196</v>
      </c>
      <c r="E372" s="249" t="s">
        <v>19</v>
      </c>
      <c r="F372" s="250" t="s">
        <v>1144</v>
      </c>
      <c r="G372" s="247"/>
      <c r="H372" s="251">
        <v>2</v>
      </c>
      <c r="I372" s="252"/>
      <c r="J372" s="247"/>
      <c r="K372" s="247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196</v>
      </c>
      <c r="AU372" s="257" t="s">
        <v>95</v>
      </c>
      <c r="AV372" s="13" t="s">
        <v>95</v>
      </c>
      <c r="AW372" s="13" t="s">
        <v>35</v>
      </c>
      <c r="AX372" s="13" t="s">
        <v>83</v>
      </c>
      <c r="AY372" s="257" t="s">
        <v>150</v>
      </c>
    </row>
    <row r="373" s="2" customFormat="1" ht="16.5" customHeight="1">
      <c r="A373" s="40"/>
      <c r="B373" s="41"/>
      <c r="C373" s="296" t="s">
        <v>1145</v>
      </c>
      <c r="D373" s="296" t="s">
        <v>695</v>
      </c>
      <c r="E373" s="297" t="s">
        <v>1146</v>
      </c>
      <c r="F373" s="298" t="s">
        <v>1147</v>
      </c>
      <c r="G373" s="299" t="s">
        <v>531</v>
      </c>
      <c r="H373" s="300">
        <v>2</v>
      </c>
      <c r="I373" s="301"/>
      <c r="J373" s="302">
        <f>ROUND(I373*H373,2)</f>
        <v>0</v>
      </c>
      <c r="K373" s="298" t="s">
        <v>19</v>
      </c>
      <c r="L373" s="303"/>
      <c r="M373" s="304" t="s">
        <v>19</v>
      </c>
      <c r="N373" s="305" t="s">
        <v>47</v>
      </c>
      <c r="O373" s="86"/>
      <c r="P373" s="237">
        <f>O373*H373</f>
        <v>0</v>
      </c>
      <c r="Q373" s="237">
        <v>0.02197</v>
      </c>
      <c r="R373" s="237">
        <f>Q373*H373</f>
        <v>0.04394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392</v>
      </c>
      <c r="AT373" s="239" t="s">
        <v>695</v>
      </c>
      <c r="AU373" s="239" t="s">
        <v>95</v>
      </c>
      <c r="AY373" s="19" t="s">
        <v>150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9" t="s">
        <v>95</v>
      </c>
      <c r="BK373" s="240">
        <f>ROUND(I373*H373,2)</f>
        <v>0</v>
      </c>
      <c r="BL373" s="19" t="s">
        <v>203</v>
      </c>
      <c r="BM373" s="239" t="s">
        <v>1148</v>
      </c>
    </row>
    <row r="374" s="2" customFormat="1" ht="21.75" customHeight="1">
      <c r="A374" s="40"/>
      <c r="B374" s="41"/>
      <c r="C374" s="228" t="s">
        <v>1149</v>
      </c>
      <c r="D374" s="228" t="s">
        <v>153</v>
      </c>
      <c r="E374" s="229" t="s">
        <v>1150</v>
      </c>
      <c r="F374" s="230" t="s">
        <v>1151</v>
      </c>
      <c r="G374" s="231" t="s">
        <v>531</v>
      </c>
      <c r="H374" s="232">
        <v>1</v>
      </c>
      <c r="I374" s="233"/>
      <c r="J374" s="234">
        <f>ROUND(I374*H374,2)</f>
        <v>0</v>
      </c>
      <c r="K374" s="230" t="s">
        <v>156</v>
      </c>
      <c r="L374" s="46"/>
      <c r="M374" s="235" t="s">
        <v>19</v>
      </c>
      <c r="N374" s="236" t="s">
        <v>47</v>
      </c>
      <c r="O374" s="86"/>
      <c r="P374" s="237">
        <f>O374*H374</f>
        <v>0</v>
      </c>
      <c r="Q374" s="237">
        <v>0.00092000000000000003</v>
      </c>
      <c r="R374" s="237">
        <f>Q374*H374</f>
        <v>0.00092000000000000003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203</v>
      </c>
      <c r="AT374" s="239" t="s">
        <v>153</v>
      </c>
      <c r="AU374" s="239" t="s">
        <v>95</v>
      </c>
      <c r="AY374" s="19" t="s">
        <v>150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9" t="s">
        <v>95</v>
      </c>
      <c r="BK374" s="240">
        <f>ROUND(I374*H374,2)</f>
        <v>0</v>
      </c>
      <c r="BL374" s="19" t="s">
        <v>203</v>
      </c>
      <c r="BM374" s="239" t="s">
        <v>1152</v>
      </c>
    </row>
    <row r="375" s="13" customFormat="1">
      <c r="A375" s="13"/>
      <c r="B375" s="246"/>
      <c r="C375" s="247"/>
      <c r="D375" s="248" t="s">
        <v>196</v>
      </c>
      <c r="E375" s="249" t="s">
        <v>19</v>
      </c>
      <c r="F375" s="250" t="s">
        <v>1153</v>
      </c>
      <c r="G375" s="247"/>
      <c r="H375" s="251">
        <v>1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196</v>
      </c>
      <c r="AU375" s="257" t="s">
        <v>95</v>
      </c>
      <c r="AV375" s="13" t="s">
        <v>95</v>
      </c>
      <c r="AW375" s="13" t="s">
        <v>35</v>
      </c>
      <c r="AX375" s="13" t="s">
        <v>83</v>
      </c>
      <c r="AY375" s="257" t="s">
        <v>150</v>
      </c>
    </row>
    <row r="376" s="2" customFormat="1" ht="21.75" customHeight="1">
      <c r="A376" s="40"/>
      <c r="B376" s="41"/>
      <c r="C376" s="296" t="s">
        <v>674</v>
      </c>
      <c r="D376" s="296" t="s">
        <v>695</v>
      </c>
      <c r="E376" s="297" t="s">
        <v>1154</v>
      </c>
      <c r="F376" s="298" t="s">
        <v>1155</v>
      </c>
      <c r="G376" s="299" t="s">
        <v>531</v>
      </c>
      <c r="H376" s="300">
        <v>1</v>
      </c>
      <c r="I376" s="301"/>
      <c r="J376" s="302">
        <f>ROUND(I376*H376,2)</f>
        <v>0</v>
      </c>
      <c r="K376" s="298" t="s">
        <v>19</v>
      </c>
      <c r="L376" s="303"/>
      <c r="M376" s="304" t="s">
        <v>19</v>
      </c>
      <c r="N376" s="305" t="s">
        <v>47</v>
      </c>
      <c r="O376" s="86"/>
      <c r="P376" s="237">
        <f>O376*H376</f>
        <v>0</v>
      </c>
      <c r="Q376" s="237">
        <v>0.050000000000000003</v>
      </c>
      <c r="R376" s="237">
        <f>Q376*H376</f>
        <v>0.050000000000000003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392</v>
      </c>
      <c r="AT376" s="239" t="s">
        <v>695</v>
      </c>
      <c r="AU376" s="239" t="s">
        <v>95</v>
      </c>
      <c r="AY376" s="19" t="s">
        <v>150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9" t="s">
        <v>95</v>
      </c>
      <c r="BK376" s="240">
        <f>ROUND(I376*H376,2)</f>
        <v>0</v>
      </c>
      <c r="BL376" s="19" t="s">
        <v>203</v>
      </c>
      <c r="BM376" s="239" t="s">
        <v>1156</v>
      </c>
    </row>
    <row r="377" s="2" customFormat="1">
      <c r="A377" s="40"/>
      <c r="B377" s="41"/>
      <c r="C377" s="42"/>
      <c r="D377" s="248" t="s">
        <v>205</v>
      </c>
      <c r="E377" s="42"/>
      <c r="F377" s="258" t="s">
        <v>1157</v>
      </c>
      <c r="G377" s="42"/>
      <c r="H377" s="42"/>
      <c r="I377" s="148"/>
      <c r="J377" s="42"/>
      <c r="K377" s="42"/>
      <c r="L377" s="46"/>
      <c r="M377" s="259"/>
      <c r="N377" s="260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205</v>
      </c>
      <c r="AU377" s="19" t="s">
        <v>95</v>
      </c>
    </row>
    <row r="378" s="2" customFormat="1" ht="16.5" customHeight="1">
      <c r="A378" s="40"/>
      <c r="B378" s="41"/>
      <c r="C378" s="228" t="s">
        <v>679</v>
      </c>
      <c r="D378" s="228" t="s">
        <v>153</v>
      </c>
      <c r="E378" s="229" t="s">
        <v>1158</v>
      </c>
      <c r="F378" s="230" t="s">
        <v>1159</v>
      </c>
      <c r="G378" s="231" t="s">
        <v>531</v>
      </c>
      <c r="H378" s="232">
        <v>6</v>
      </c>
      <c r="I378" s="233"/>
      <c r="J378" s="234">
        <f>ROUND(I378*H378,2)</f>
        <v>0</v>
      </c>
      <c r="K378" s="230" t="s">
        <v>156</v>
      </c>
      <c r="L378" s="46"/>
      <c r="M378" s="235" t="s">
        <v>19</v>
      </c>
      <c r="N378" s="236" t="s">
        <v>47</v>
      </c>
      <c r="O378" s="86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203</v>
      </c>
      <c r="AT378" s="239" t="s">
        <v>153</v>
      </c>
      <c r="AU378" s="239" t="s">
        <v>95</v>
      </c>
      <c r="AY378" s="19" t="s">
        <v>150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9" t="s">
        <v>95</v>
      </c>
      <c r="BK378" s="240">
        <f>ROUND(I378*H378,2)</f>
        <v>0</v>
      </c>
      <c r="BL378" s="19" t="s">
        <v>203</v>
      </c>
      <c r="BM378" s="239" t="s">
        <v>1160</v>
      </c>
    </row>
    <row r="379" s="13" customFormat="1">
      <c r="A379" s="13"/>
      <c r="B379" s="246"/>
      <c r="C379" s="247"/>
      <c r="D379" s="248" t="s">
        <v>196</v>
      </c>
      <c r="E379" s="249" t="s">
        <v>19</v>
      </c>
      <c r="F379" s="250" t="s">
        <v>1161</v>
      </c>
      <c r="G379" s="247"/>
      <c r="H379" s="251">
        <v>2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196</v>
      </c>
      <c r="AU379" s="257" t="s">
        <v>95</v>
      </c>
      <c r="AV379" s="13" t="s">
        <v>95</v>
      </c>
      <c r="AW379" s="13" t="s">
        <v>35</v>
      </c>
      <c r="AX379" s="13" t="s">
        <v>75</v>
      </c>
      <c r="AY379" s="257" t="s">
        <v>150</v>
      </c>
    </row>
    <row r="380" s="13" customFormat="1">
      <c r="A380" s="13"/>
      <c r="B380" s="246"/>
      <c r="C380" s="247"/>
      <c r="D380" s="248" t="s">
        <v>196</v>
      </c>
      <c r="E380" s="249" t="s">
        <v>19</v>
      </c>
      <c r="F380" s="250" t="s">
        <v>1144</v>
      </c>
      <c r="G380" s="247"/>
      <c r="H380" s="251">
        <v>2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196</v>
      </c>
      <c r="AU380" s="257" t="s">
        <v>95</v>
      </c>
      <c r="AV380" s="13" t="s">
        <v>95</v>
      </c>
      <c r="AW380" s="13" t="s">
        <v>35</v>
      </c>
      <c r="AX380" s="13" t="s">
        <v>75</v>
      </c>
      <c r="AY380" s="257" t="s">
        <v>150</v>
      </c>
    </row>
    <row r="381" s="13" customFormat="1">
      <c r="A381" s="13"/>
      <c r="B381" s="246"/>
      <c r="C381" s="247"/>
      <c r="D381" s="248" t="s">
        <v>196</v>
      </c>
      <c r="E381" s="249" t="s">
        <v>19</v>
      </c>
      <c r="F381" s="250" t="s">
        <v>929</v>
      </c>
      <c r="G381" s="247"/>
      <c r="H381" s="251">
        <v>2</v>
      </c>
      <c r="I381" s="252"/>
      <c r="J381" s="247"/>
      <c r="K381" s="247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196</v>
      </c>
      <c r="AU381" s="257" t="s">
        <v>95</v>
      </c>
      <c r="AV381" s="13" t="s">
        <v>95</v>
      </c>
      <c r="AW381" s="13" t="s">
        <v>35</v>
      </c>
      <c r="AX381" s="13" t="s">
        <v>75</v>
      </c>
      <c r="AY381" s="257" t="s">
        <v>150</v>
      </c>
    </row>
    <row r="382" s="2" customFormat="1" ht="16.5" customHeight="1">
      <c r="A382" s="40"/>
      <c r="B382" s="41"/>
      <c r="C382" s="296" t="s">
        <v>1162</v>
      </c>
      <c r="D382" s="296" t="s">
        <v>695</v>
      </c>
      <c r="E382" s="297" t="s">
        <v>1163</v>
      </c>
      <c r="F382" s="298" t="s">
        <v>1164</v>
      </c>
      <c r="G382" s="299" t="s">
        <v>531</v>
      </c>
      <c r="H382" s="300">
        <v>6</v>
      </c>
      <c r="I382" s="301"/>
      <c r="J382" s="302">
        <f>ROUND(I382*H382,2)</f>
        <v>0</v>
      </c>
      <c r="K382" s="298" t="s">
        <v>19</v>
      </c>
      <c r="L382" s="303"/>
      <c r="M382" s="304" t="s">
        <v>19</v>
      </c>
      <c r="N382" s="305" t="s">
        <v>47</v>
      </c>
      <c r="O382" s="86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392</v>
      </c>
      <c r="AT382" s="239" t="s">
        <v>695</v>
      </c>
      <c r="AU382" s="239" t="s">
        <v>95</v>
      </c>
      <c r="AY382" s="19" t="s">
        <v>150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9" t="s">
        <v>95</v>
      </c>
      <c r="BK382" s="240">
        <f>ROUND(I382*H382,2)</f>
        <v>0</v>
      </c>
      <c r="BL382" s="19" t="s">
        <v>203</v>
      </c>
      <c r="BM382" s="239" t="s">
        <v>1165</v>
      </c>
    </row>
    <row r="383" s="2" customFormat="1" ht="16.5" customHeight="1">
      <c r="A383" s="40"/>
      <c r="B383" s="41"/>
      <c r="C383" s="228" t="s">
        <v>334</v>
      </c>
      <c r="D383" s="228" t="s">
        <v>153</v>
      </c>
      <c r="E383" s="229" t="s">
        <v>1166</v>
      </c>
      <c r="F383" s="230" t="s">
        <v>1167</v>
      </c>
      <c r="G383" s="231" t="s">
        <v>531</v>
      </c>
      <c r="H383" s="232">
        <v>1</v>
      </c>
      <c r="I383" s="233"/>
      <c r="J383" s="234">
        <f>ROUND(I383*H383,2)</f>
        <v>0</v>
      </c>
      <c r="K383" s="230" t="s">
        <v>156</v>
      </c>
      <c r="L383" s="46"/>
      <c r="M383" s="235" t="s">
        <v>19</v>
      </c>
      <c r="N383" s="236" t="s">
        <v>47</v>
      </c>
      <c r="O383" s="86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203</v>
      </c>
      <c r="AT383" s="239" t="s">
        <v>153</v>
      </c>
      <c r="AU383" s="239" t="s">
        <v>95</v>
      </c>
      <c r="AY383" s="19" t="s">
        <v>150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95</v>
      </c>
      <c r="BK383" s="240">
        <f>ROUND(I383*H383,2)</f>
        <v>0</v>
      </c>
      <c r="BL383" s="19" t="s">
        <v>203</v>
      </c>
      <c r="BM383" s="239" t="s">
        <v>1168</v>
      </c>
    </row>
    <row r="384" s="13" customFormat="1">
      <c r="A384" s="13"/>
      <c r="B384" s="246"/>
      <c r="C384" s="247"/>
      <c r="D384" s="248" t="s">
        <v>196</v>
      </c>
      <c r="E384" s="249" t="s">
        <v>19</v>
      </c>
      <c r="F384" s="250" t="s">
        <v>1153</v>
      </c>
      <c r="G384" s="247"/>
      <c r="H384" s="251">
        <v>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196</v>
      </c>
      <c r="AU384" s="257" t="s">
        <v>95</v>
      </c>
      <c r="AV384" s="13" t="s">
        <v>95</v>
      </c>
      <c r="AW384" s="13" t="s">
        <v>35</v>
      </c>
      <c r="AX384" s="13" t="s">
        <v>83</v>
      </c>
      <c r="AY384" s="257" t="s">
        <v>150</v>
      </c>
    </row>
    <row r="385" s="2" customFormat="1" ht="21.75" customHeight="1">
      <c r="A385" s="40"/>
      <c r="B385" s="41"/>
      <c r="C385" s="228" t="s">
        <v>416</v>
      </c>
      <c r="D385" s="228" t="s">
        <v>153</v>
      </c>
      <c r="E385" s="229" t="s">
        <v>1169</v>
      </c>
      <c r="F385" s="230" t="s">
        <v>1170</v>
      </c>
      <c r="G385" s="231" t="s">
        <v>531</v>
      </c>
      <c r="H385" s="232">
        <v>5</v>
      </c>
      <c r="I385" s="233"/>
      <c r="J385" s="234">
        <f>ROUND(I385*H385,2)</f>
        <v>0</v>
      </c>
      <c r="K385" s="230" t="s">
        <v>156</v>
      </c>
      <c r="L385" s="46"/>
      <c r="M385" s="235" t="s">
        <v>19</v>
      </c>
      <c r="N385" s="236" t="s">
        <v>47</v>
      </c>
      <c r="O385" s="86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203</v>
      </c>
      <c r="AT385" s="239" t="s">
        <v>153</v>
      </c>
      <c r="AU385" s="239" t="s">
        <v>95</v>
      </c>
      <c r="AY385" s="19" t="s">
        <v>150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95</v>
      </c>
      <c r="BK385" s="240">
        <f>ROUND(I385*H385,2)</f>
        <v>0</v>
      </c>
      <c r="BL385" s="19" t="s">
        <v>203</v>
      </c>
      <c r="BM385" s="239" t="s">
        <v>1171</v>
      </c>
    </row>
    <row r="386" s="2" customFormat="1" ht="16.5" customHeight="1">
      <c r="A386" s="40"/>
      <c r="B386" s="41"/>
      <c r="C386" s="296" t="s">
        <v>1172</v>
      </c>
      <c r="D386" s="296" t="s">
        <v>695</v>
      </c>
      <c r="E386" s="297" t="s">
        <v>1173</v>
      </c>
      <c r="F386" s="298" t="s">
        <v>1174</v>
      </c>
      <c r="G386" s="299" t="s">
        <v>339</v>
      </c>
      <c r="H386" s="300">
        <v>5.5650000000000004</v>
      </c>
      <c r="I386" s="301"/>
      <c r="J386" s="302">
        <f>ROUND(I386*H386,2)</f>
        <v>0</v>
      </c>
      <c r="K386" s="298" t="s">
        <v>19</v>
      </c>
      <c r="L386" s="303"/>
      <c r="M386" s="304" t="s">
        <v>19</v>
      </c>
      <c r="N386" s="305" t="s">
        <v>47</v>
      </c>
      <c r="O386" s="86"/>
      <c r="P386" s="237">
        <f>O386*H386</f>
        <v>0</v>
      </c>
      <c r="Q386" s="237">
        <v>0.0044000000000000003</v>
      </c>
      <c r="R386" s="237">
        <f>Q386*H386</f>
        <v>0.024486000000000004</v>
      </c>
      <c r="S386" s="237">
        <v>0</v>
      </c>
      <c r="T386" s="23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9" t="s">
        <v>392</v>
      </c>
      <c r="AT386" s="239" t="s">
        <v>695</v>
      </c>
      <c r="AU386" s="239" t="s">
        <v>95</v>
      </c>
      <c r="AY386" s="19" t="s">
        <v>150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9" t="s">
        <v>95</v>
      </c>
      <c r="BK386" s="240">
        <f>ROUND(I386*H386,2)</f>
        <v>0</v>
      </c>
      <c r="BL386" s="19" t="s">
        <v>203</v>
      </c>
      <c r="BM386" s="239" t="s">
        <v>1175</v>
      </c>
    </row>
    <row r="387" s="2" customFormat="1">
      <c r="A387" s="40"/>
      <c r="B387" s="41"/>
      <c r="C387" s="42"/>
      <c r="D387" s="248" t="s">
        <v>205</v>
      </c>
      <c r="E387" s="42"/>
      <c r="F387" s="258" t="s">
        <v>1006</v>
      </c>
      <c r="G387" s="42"/>
      <c r="H387" s="42"/>
      <c r="I387" s="148"/>
      <c r="J387" s="42"/>
      <c r="K387" s="42"/>
      <c r="L387" s="46"/>
      <c r="M387" s="259"/>
      <c r="N387" s="260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205</v>
      </c>
      <c r="AU387" s="19" t="s">
        <v>95</v>
      </c>
    </row>
    <row r="388" s="13" customFormat="1">
      <c r="A388" s="13"/>
      <c r="B388" s="246"/>
      <c r="C388" s="247"/>
      <c r="D388" s="248" t="s">
        <v>196</v>
      </c>
      <c r="E388" s="247"/>
      <c r="F388" s="250" t="s">
        <v>1176</v>
      </c>
      <c r="G388" s="247"/>
      <c r="H388" s="251">
        <v>5.5650000000000004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7" t="s">
        <v>196</v>
      </c>
      <c r="AU388" s="257" t="s">
        <v>95</v>
      </c>
      <c r="AV388" s="13" t="s">
        <v>95</v>
      </c>
      <c r="AW388" s="13" t="s">
        <v>4</v>
      </c>
      <c r="AX388" s="13" t="s">
        <v>83</v>
      </c>
      <c r="AY388" s="257" t="s">
        <v>150</v>
      </c>
    </row>
    <row r="389" s="2" customFormat="1" ht="21.75" customHeight="1">
      <c r="A389" s="40"/>
      <c r="B389" s="41"/>
      <c r="C389" s="228" t="s">
        <v>80</v>
      </c>
      <c r="D389" s="228" t="s">
        <v>153</v>
      </c>
      <c r="E389" s="229" t="s">
        <v>1169</v>
      </c>
      <c r="F389" s="230" t="s">
        <v>1170</v>
      </c>
      <c r="G389" s="231" t="s">
        <v>531</v>
      </c>
      <c r="H389" s="232">
        <v>2</v>
      </c>
      <c r="I389" s="233"/>
      <c r="J389" s="234">
        <f>ROUND(I389*H389,2)</f>
        <v>0</v>
      </c>
      <c r="K389" s="230" t="s">
        <v>156</v>
      </c>
      <c r="L389" s="46"/>
      <c r="M389" s="235" t="s">
        <v>19</v>
      </c>
      <c r="N389" s="236" t="s">
        <v>47</v>
      </c>
      <c r="O389" s="86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203</v>
      </c>
      <c r="AT389" s="239" t="s">
        <v>153</v>
      </c>
      <c r="AU389" s="239" t="s">
        <v>95</v>
      </c>
      <c r="AY389" s="19" t="s">
        <v>150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95</v>
      </c>
      <c r="BK389" s="240">
        <f>ROUND(I389*H389,2)</f>
        <v>0</v>
      </c>
      <c r="BL389" s="19" t="s">
        <v>203</v>
      </c>
      <c r="BM389" s="239" t="s">
        <v>1177</v>
      </c>
    </row>
    <row r="390" s="2" customFormat="1" ht="16.5" customHeight="1">
      <c r="A390" s="40"/>
      <c r="B390" s="41"/>
      <c r="C390" s="296" t="s">
        <v>1178</v>
      </c>
      <c r="D390" s="296" t="s">
        <v>695</v>
      </c>
      <c r="E390" s="297" t="s">
        <v>1179</v>
      </c>
      <c r="F390" s="298" t="s">
        <v>1180</v>
      </c>
      <c r="G390" s="299" t="s">
        <v>339</v>
      </c>
      <c r="H390" s="300">
        <v>1.208</v>
      </c>
      <c r="I390" s="301"/>
      <c r="J390" s="302">
        <f>ROUND(I390*H390,2)</f>
        <v>0</v>
      </c>
      <c r="K390" s="298" t="s">
        <v>19</v>
      </c>
      <c r="L390" s="303"/>
      <c r="M390" s="304" t="s">
        <v>19</v>
      </c>
      <c r="N390" s="305" t="s">
        <v>47</v>
      </c>
      <c r="O390" s="86"/>
      <c r="P390" s="237">
        <f>O390*H390</f>
        <v>0</v>
      </c>
      <c r="Q390" s="237">
        <v>0.0030000000000000001</v>
      </c>
      <c r="R390" s="237">
        <f>Q390*H390</f>
        <v>0.0036240000000000001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392</v>
      </c>
      <c r="AT390" s="239" t="s">
        <v>695</v>
      </c>
      <c r="AU390" s="239" t="s">
        <v>95</v>
      </c>
      <c r="AY390" s="19" t="s">
        <v>150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9" t="s">
        <v>95</v>
      </c>
      <c r="BK390" s="240">
        <f>ROUND(I390*H390,2)</f>
        <v>0</v>
      </c>
      <c r="BL390" s="19" t="s">
        <v>203</v>
      </c>
      <c r="BM390" s="239" t="s">
        <v>1181</v>
      </c>
    </row>
    <row r="391" s="2" customFormat="1">
      <c r="A391" s="40"/>
      <c r="B391" s="41"/>
      <c r="C391" s="42"/>
      <c r="D391" s="248" t="s">
        <v>205</v>
      </c>
      <c r="E391" s="42"/>
      <c r="F391" s="258" t="s">
        <v>1006</v>
      </c>
      <c r="G391" s="42"/>
      <c r="H391" s="42"/>
      <c r="I391" s="148"/>
      <c r="J391" s="42"/>
      <c r="K391" s="42"/>
      <c r="L391" s="46"/>
      <c r="M391" s="259"/>
      <c r="N391" s="260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205</v>
      </c>
      <c r="AU391" s="19" t="s">
        <v>95</v>
      </c>
    </row>
    <row r="392" s="13" customFormat="1">
      <c r="A392" s="13"/>
      <c r="B392" s="246"/>
      <c r="C392" s="247"/>
      <c r="D392" s="248" t="s">
        <v>196</v>
      </c>
      <c r="E392" s="247"/>
      <c r="F392" s="250" t="s">
        <v>1182</v>
      </c>
      <c r="G392" s="247"/>
      <c r="H392" s="251">
        <v>1.208</v>
      </c>
      <c r="I392" s="252"/>
      <c r="J392" s="247"/>
      <c r="K392" s="247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196</v>
      </c>
      <c r="AU392" s="257" t="s">
        <v>95</v>
      </c>
      <c r="AV392" s="13" t="s">
        <v>95</v>
      </c>
      <c r="AW392" s="13" t="s">
        <v>4</v>
      </c>
      <c r="AX392" s="13" t="s">
        <v>83</v>
      </c>
      <c r="AY392" s="257" t="s">
        <v>150</v>
      </c>
    </row>
    <row r="393" s="2" customFormat="1" ht="21.75" customHeight="1">
      <c r="A393" s="40"/>
      <c r="B393" s="41"/>
      <c r="C393" s="228" t="s">
        <v>1183</v>
      </c>
      <c r="D393" s="228" t="s">
        <v>153</v>
      </c>
      <c r="E393" s="229" t="s">
        <v>1184</v>
      </c>
      <c r="F393" s="230" t="s">
        <v>1185</v>
      </c>
      <c r="G393" s="231" t="s">
        <v>194</v>
      </c>
      <c r="H393" s="232">
        <v>0.192</v>
      </c>
      <c r="I393" s="233"/>
      <c r="J393" s="234">
        <f>ROUND(I393*H393,2)</f>
        <v>0</v>
      </c>
      <c r="K393" s="230" t="s">
        <v>156</v>
      </c>
      <c r="L393" s="46"/>
      <c r="M393" s="235" t="s">
        <v>19</v>
      </c>
      <c r="N393" s="236" t="s">
        <v>47</v>
      </c>
      <c r="O393" s="86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203</v>
      </c>
      <c r="AT393" s="239" t="s">
        <v>153</v>
      </c>
      <c r="AU393" s="239" t="s">
        <v>95</v>
      </c>
      <c r="AY393" s="19" t="s">
        <v>150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9" t="s">
        <v>95</v>
      </c>
      <c r="BK393" s="240">
        <f>ROUND(I393*H393,2)</f>
        <v>0</v>
      </c>
      <c r="BL393" s="19" t="s">
        <v>203</v>
      </c>
      <c r="BM393" s="239" t="s">
        <v>1186</v>
      </c>
    </row>
    <row r="394" s="12" customFormat="1" ht="22.8" customHeight="1">
      <c r="A394" s="12"/>
      <c r="B394" s="212"/>
      <c r="C394" s="213"/>
      <c r="D394" s="214" t="s">
        <v>74</v>
      </c>
      <c r="E394" s="226" t="s">
        <v>689</v>
      </c>
      <c r="F394" s="226" t="s">
        <v>690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SUM(P395:P414)</f>
        <v>0</v>
      </c>
      <c r="Q394" s="220"/>
      <c r="R394" s="221">
        <f>SUM(R395:R414)</f>
        <v>0.12758885</v>
      </c>
      <c r="S394" s="220"/>
      <c r="T394" s="222">
        <f>SUM(T395:T414)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95</v>
      </c>
      <c r="AT394" s="224" t="s">
        <v>74</v>
      </c>
      <c r="AU394" s="224" t="s">
        <v>83</v>
      </c>
      <c r="AY394" s="223" t="s">
        <v>150</v>
      </c>
      <c r="BK394" s="225">
        <f>SUM(BK395:BK414)</f>
        <v>0</v>
      </c>
    </row>
    <row r="395" s="2" customFormat="1" ht="16.5" customHeight="1">
      <c r="A395" s="40"/>
      <c r="B395" s="41"/>
      <c r="C395" s="228" t="s">
        <v>1187</v>
      </c>
      <c r="D395" s="228" t="s">
        <v>153</v>
      </c>
      <c r="E395" s="229" t="s">
        <v>691</v>
      </c>
      <c r="F395" s="230" t="s">
        <v>692</v>
      </c>
      <c r="G395" s="231" t="s">
        <v>339</v>
      </c>
      <c r="H395" s="232">
        <v>5.4249999999999998</v>
      </c>
      <c r="I395" s="233"/>
      <c r="J395" s="234">
        <f>ROUND(I395*H395,2)</f>
        <v>0</v>
      </c>
      <c r="K395" s="230" t="s">
        <v>156</v>
      </c>
      <c r="L395" s="46"/>
      <c r="M395" s="235" t="s">
        <v>19</v>
      </c>
      <c r="N395" s="236" t="s">
        <v>47</v>
      </c>
      <c r="O395" s="86"/>
      <c r="P395" s="237">
        <f>O395*H395</f>
        <v>0</v>
      </c>
      <c r="Q395" s="237">
        <v>6.0000000000000002E-05</v>
      </c>
      <c r="R395" s="237">
        <f>Q395*H395</f>
        <v>0.0003255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203</v>
      </c>
      <c r="AT395" s="239" t="s">
        <v>153</v>
      </c>
      <c r="AU395" s="239" t="s">
        <v>95</v>
      </c>
      <c r="AY395" s="19" t="s">
        <v>150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9" t="s">
        <v>95</v>
      </c>
      <c r="BK395" s="240">
        <f>ROUND(I395*H395,2)</f>
        <v>0</v>
      </c>
      <c r="BL395" s="19" t="s">
        <v>203</v>
      </c>
      <c r="BM395" s="239" t="s">
        <v>1188</v>
      </c>
    </row>
    <row r="396" s="13" customFormat="1">
      <c r="A396" s="13"/>
      <c r="B396" s="246"/>
      <c r="C396" s="247"/>
      <c r="D396" s="248" t="s">
        <v>196</v>
      </c>
      <c r="E396" s="249" t="s">
        <v>19</v>
      </c>
      <c r="F396" s="250" t="s">
        <v>1189</v>
      </c>
      <c r="G396" s="247"/>
      <c r="H396" s="251">
        <v>5.4249999999999998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196</v>
      </c>
      <c r="AU396" s="257" t="s">
        <v>95</v>
      </c>
      <c r="AV396" s="13" t="s">
        <v>95</v>
      </c>
      <c r="AW396" s="13" t="s">
        <v>35</v>
      </c>
      <c r="AX396" s="13" t="s">
        <v>83</v>
      </c>
      <c r="AY396" s="257" t="s">
        <v>150</v>
      </c>
    </row>
    <row r="397" s="2" customFormat="1" ht="16.5" customHeight="1">
      <c r="A397" s="40"/>
      <c r="B397" s="41"/>
      <c r="C397" s="296" t="s">
        <v>1190</v>
      </c>
      <c r="D397" s="296" t="s">
        <v>695</v>
      </c>
      <c r="E397" s="297" t="s">
        <v>1191</v>
      </c>
      <c r="F397" s="298" t="s">
        <v>1192</v>
      </c>
      <c r="G397" s="299" t="s">
        <v>531</v>
      </c>
      <c r="H397" s="300">
        <v>1</v>
      </c>
      <c r="I397" s="301"/>
      <c r="J397" s="302">
        <f>ROUND(I397*H397,2)</f>
        <v>0</v>
      </c>
      <c r="K397" s="298" t="s">
        <v>19</v>
      </c>
      <c r="L397" s="303"/>
      <c r="M397" s="304" t="s">
        <v>19</v>
      </c>
      <c r="N397" s="305" t="s">
        <v>47</v>
      </c>
      <c r="O397" s="86"/>
      <c r="P397" s="237">
        <f>O397*H397</f>
        <v>0</v>
      </c>
      <c r="Q397" s="237">
        <v>0.016</v>
      </c>
      <c r="R397" s="237">
        <f>Q397*H397</f>
        <v>0.016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392</v>
      </c>
      <c r="AT397" s="239" t="s">
        <v>695</v>
      </c>
      <c r="AU397" s="239" t="s">
        <v>95</v>
      </c>
      <c r="AY397" s="19" t="s">
        <v>150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9" t="s">
        <v>95</v>
      </c>
      <c r="BK397" s="240">
        <f>ROUND(I397*H397,2)</f>
        <v>0</v>
      </c>
      <c r="BL397" s="19" t="s">
        <v>203</v>
      </c>
      <c r="BM397" s="239" t="s">
        <v>1193</v>
      </c>
    </row>
    <row r="398" s="2" customFormat="1">
      <c r="A398" s="40"/>
      <c r="B398" s="41"/>
      <c r="C398" s="42"/>
      <c r="D398" s="248" t="s">
        <v>205</v>
      </c>
      <c r="E398" s="42"/>
      <c r="F398" s="258" t="s">
        <v>699</v>
      </c>
      <c r="G398" s="42"/>
      <c r="H398" s="42"/>
      <c r="I398" s="148"/>
      <c r="J398" s="42"/>
      <c r="K398" s="42"/>
      <c r="L398" s="46"/>
      <c r="M398" s="259"/>
      <c r="N398" s="260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205</v>
      </c>
      <c r="AU398" s="19" t="s">
        <v>95</v>
      </c>
    </row>
    <row r="399" s="2" customFormat="1" ht="21.75" customHeight="1">
      <c r="A399" s="40"/>
      <c r="B399" s="41"/>
      <c r="C399" s="228" t="s">
        <v>1194</v>
      </c>
      <c r="D399" s="228" t="s">
        <v>153</v>
      </c>
      <c r="E399" s="229" t="s">
        <v>1195</v>
      </c>
      <c r="F399" s="230" t="s">
        <v>1196</v>
      </c>
      <c r="G399" s="231" t="s">
        <v>339</v>
      </c>
      <c r="H399" s="232">
        <v>2.0819999999999999</v>
      </c>
      <c r="I399" s="233"/>
      <c r="J399" s="234">
        <f>ROUND(I399*H399,2)</f>
        <v>0</v>
      </c>
      <c r="K399" s="230" t="s">
        <v>156</v>
      </c>
      <c r="L399" s="46"/>
      <c r="M399" s="235" t="s">
        <v>19</v>
      </c>
      <c r="N399" s="236" t="s">
        <v>47</v>
      </c>
      <c r="O399" s="86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170</v>
      </c>
      <c r="AT399" s="239" t="s">
        <v>153</v>
      </c>
      <c r="AU399" s="239" t="s">
        <v>95</v>
      </c>
      <c r="AY399" s="19" t="s">
        <v>150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9" t="s">
        <v>95</v>
      </c>
      <c r="BK399" s="240">
        <f>ROUND(I399*H399,2)</f>
        <v>0</v>
      </c>
      <c r="BL399" s="19" t="s">
        <v>170</v>
      </c>
      <c r="BM399" s="239" t="s">
        <v>1197</v>
      </c>
    </row>
    <row r="400" s="2" customFormat="1" ht="16.5" customHeight="1">
      <c r="A400" s="40"/>
      <c r="B400" s="41"/>
      <c r="C400" s="296" t="s">
        <v>1198</v>
      </c>
      <c r="D400" s="296" t="s">
        <v>695</v>
      </c>
      <c r="E400" s="297" t="s">
        <v>1199</v>
      </c>
      <c r="F400" s="298" t="s">
        <v>1200</v>
      </c>
      <c r="G400" s="299" t="s">
        <v>531</v>
      </c>
      <c r="H400" s="300">
        <v>1</v>
      </c>
      <c r="I400" s="301"/>
      <c r="J400" s="302">
        <f>ROUND(I400*H400,2)</f>
        <v>0</v>
      </c>
      <c r="K400" s="298" t="s">
        <v>19</v>
      </c>
      <c r="L400" s="303"/>
      <c r="M400" s="304" t="s">
        <v>19</v>
      </c>
      <c r="N400" s="305" t="s">
        <v>47</v>
      </c>
      <c r="O400" s="86"/>
      <c r="P400" s="237">
        <f>O400*H400</f>
        <v>0</v>
      </c>
      <c r="Q400" s="237">
        <v>0.049000000000000002</v>
      </c>
      <c r="R400" s="237">
        <f>Q400*H400</f>
        <v>0.049000000000000002</v>
      </c>
      <c r="S400" s="237">
        <v>0</v>
      </c>
      <c r="T400" s="23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9" t="s">
        <v>225</v>
      </c>
      <c r="AT400" s="239" t="s">
        <v>695</v>
      </c>
      <c r="AU400" s="239" t="s">
        <v>95</v>
      </c>
      <c r="AY400" s="19" t="s">
        <v>150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9" t="s">
        <v>95</v>
      </c>
      <c r="BK400" s="240">
        <f>ROUND(I400*H400,2)</f>
        <v>0</v>
      </c>
      <c r="BL400" s="19" t="s">
        <v>170</v>
      </c>
      <c r="BM400" s="239" t="s">
        <v>1201</v>
      </c>
    </row>
    <row r="401" s="2" customFormat="1" ht="21.75" customHeight="1">
      <c r="A401" s="40"/>
      <c r="B401" s="41"/>
      <c r="C401" s="228" t="s">
        <v>1202</v>
      </c>
      <c r="D401" s="228" t="s">
        <v>153</v>
      </c>
      <c r="E401" s="229" t="s">
        <v>1203</v>
      </c>
      <c r="F401" s="230" t="s">
        <v>1204</v>
      </c>
      <c r="G401" s="231" t="s">
        <v>531</v>
      </c>
      <c r="H401" s="232">
        <v>1</v>
      </c>
      <c r="I401" s="233"/>
      <c r="J401" s="234">
        <f>ROUND(I401*H401,2)</f>
        <v>0</v>
      </c>
      <c r="K401" s="230" t="s">
        <v>156</v>
      </c>
      <c r="L401" s="46"/>
      <c r="M401" s="235" t="s">
        <v>19</v>
      </c>
      <c r="N401" s="236" t="s">
        <v>47</v>
      </c>
      <c r="O401" s="86"/>
      <c r="P401" s="237">
        <f>O401*H401</f>
        <v>0</v>
      </c>
      <c r="Q401" s="237">
        <v>0.00014999999999999999</v>
      </c>
      <c r="R401" s="237">
        <f>Q401*H401</f>
        <v>0.00014999999999999999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203</v>
      </c>
      <c r="AT401" s="239" t="s">
        <v>153</v>
      </c>
      <c r="AU401" s="239" t="s">
        <v>95</v>
      </c>
      <c r="AY401" s="19" t="s">
        <v>150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9" t="s">
        <v>95</v>
      </c>
      <c r="BK401" s="240">
        <f>ROUND(I401*H401,2)</f>
        <v>0</v>
      </c>
      <c r="BL401" s="19" t="s">
        <v>203</v>
      </c>
      <c r="BM401" s="239" t="s">
        <v>1205</v>
      </c>
    </row>
    <row r="402" s="2" customFormat="1" ht="16.5" customHeight="1">
      <c r="A402" s="40"/>
      <c r="B402" s="41"/>
      <c r="C402" s="228" t="s">
        <v>1206</v>
      </c>
      <c r="D402" s="228" t="s">
        <v>153</v>
      </c>
      <c r="E402" s="229" t="s">
        <v>1207</v>
      </c>
      <c r="F402" s="230" t="s">
        <v>1208</v>
      </c>
      <c r="G402" s="231" t="s">
        <v>255</v>
      </c>
      <c r="H402" s="232">
        <v>2.8700000000000001</v>
      </c>
      <c r="I402" s="233"/>
      <c r="J402" s="234">
        <f>ROUND(I402*H402,2)</f>
        <v>0</v>
      </c>
      <c r="K402" s="230" t="s">
        <v>156</v>
      </c>
      <c r="L402" s="46"/>
      <c r="M402" s="235" t="s">
        <v>19</v>
      </c>
      <c r="N402" s="236" t="s">
        <v>47</v>
      </c>
      <c r="O402" s="86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203</v>
      </c>
      <c r="AT402" s="239" t="s">
        <v>153</v>
      </c>
      <c r="AU402" s="239" t="s">
        <v>95</v>
      </c>
      <c r="AY402" s="19" t="s">
        <v>150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95</v>
      </c>
      <c r="BK402" s="240">
        <f>ROUND(I402*H402,2)</f>
        <v>0</v>
      </c>
      <c r="BL402" s="19" t="s">
        <v>203</v>
      </c>
      <c r="BM402" s="239" t="s">
        <v>1209</v>
      </c>
    </row>
    <row r="403" s="13" customFormat="1">
      <c r="A403" s="13"/>
      <c r="B403" s="246"/>
      <c r="C403" s="247"/>
      <c r="D403" s="248" t="s">
        <v>196</v>
      </c>
      <c r="E403" s="249" t="s">
        <v>19</v>
      </c>
      <c r="F403" s="250" t="s">
        <v>351</v>
      </c>
      <c r="G403" s="247"/>
      <c r="H403" s="251">
        <v>2.8700000000000001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196</v>
      </c>
      <c r="AU403" s="257" t="s">
        <v>95</v>
      </c>
      <c r="AV403" s="13" t="s">
        <v>95</v>
      </c>
      <c r="AW403" s="13" t="s">
        <v>35</v>
      </c>
      <c r="AX403" s="13" t="s">
        <v>83</v>
      </c>
      <c r="AY403" s="257" t="s">
        <v>150</v>
      </c>
    </row>
    <row r="404" s="2" customFormat="1" ht="16.5" customHeight="1">
      <c r="A404" s="40"/>
      <c r="B404" s="41"/>
      <c r="C404" s="296" t="s">
        <v>1210</v>
      </c>
      <c r="D404" s="296" t="s">
        <v>695</v>
      </c>
      <c r="E404" s="297" t="s">
        <v>1211</v>
      </c>
      <c r="F404" s="298" t="s">
        <v>1212</v>
      </c>
      <c r="G404" s="299" t="s">
        <v>255</v>
      </c>
      <c r="H404" s="300">
        <v>2.8700000000000001</v>
      </c>
      <c r="I404" s="301"/>
      <c r="J404" s="302">
        <f>ROUND(I404*H404,2)</f>
        <v>0</v>
      </c>
      <c r="K404" s="298" t="s">
        <v>156</v>
      </c>
      <c r="L404" s="303"/>
      <c r="M404" s="304" t="s">
        <v>19</v>
      </c>
      <c r="N404" s="305" t="s">
        <v>47</v>
      </c>
      <c r="O404" s="86"/>
      <c r="P404" s="237">
        <f>O404*H404</f>
        <v>0</v>
      </c>
      <c r="Q404" s="237">
        <v>0.0030000000000000001</v>
      </c>
      <c r="R404" s="237">
        <f>Q404*H404</f>
        <v>0.0086100000000000013</v>
      </c>
      <c r="S404" s="237">
        <v>0</v>
      </c>
      <c r="T404" s="23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9" t="s">
        <v>392</v>
      </c>
      <c r="AT404" s="239" t="s">
        <v>695</v>
      </c>
      <c r="AU404" s="239" t="s">
        <v>95</v>
      </c>
      <c r="AY404" s="19" t="s">
        <v>150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9" t="s">
        <v>95</v>
      </c>
      <c r="BK404" s="240">
        <f>ROUND(I404*H404,2)</f>
        <v>0</v>
      </c>
      <c r="BL404" s="19" t="s">
        <v>203</v>
      </c>
      <c r="BM404" s="239" t="s">
        <v>1213</v>
      </c>
    </row>
    <row r="405" s="2" customFormat="1" ht="21.75" customHeight="1">
      <c r="A405" s="40"/>
      <c r="B405" s="41"/>
      <c r="C405" s="228" t="s">
        <v>1214</v>
      </c>
      <c r="D405" s="228" t="s">
        <v>153</v>
      </c>
      <c r="E405" s="229" t="s">
        <v>1215</v>
      </c>
      <c r="F405" s="230" t="s">
        <v>1216</v>
      </c>
      <c r="G405" s="231" t="s">
        <v>339</v>
      </c>
      <c r="H405" s="232">
        <v>7.1500000000000004</v>
      </c>
      <c r="I405" s="233"/>
      <c r="J405" s="234">
        <f>ROUND(I405*H405,2)</f>
        <v>0</v>
      </c>
      <c r="K405" s="230" t="s">
        <v>156</v>
      </c>
      <c r="L405" s="46"/>
      <c r="M405" s="235" t="s">
        <v>19</v>
      </c>
      <c r="N405" s="236" t="s">
        <v>47</v>
      </c>
      <c r="O405" s="86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9" t="s">
        <v>203</v>
      </c>
      <c r="AT405" s="239" t="s">
        <v>153</v>
      </c>
      <c r="AU405" s="239" t="s">
        <v>95</v>
      </c>
      <c r="AY405" s="19" t="s">
        <v>150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9" t="s">
        <v>95</v>
      </c>
      <c r="BK405" s="240">
        <f>ROUND(I405*H405,2)</f>
        <v>0</v>
      </c>
      <c r="BL405" s="19" t="s">
        <v>203</v>
      </c>
      <c r="BM405" s="239" t="s">
        <v>1217</v>
      </c>
    </row>
    <row r="406" s="13" customFormat="1">
      <c r="A406" s="13"/>
      <c r="B406" s="246"/>
      <c r="C406" s="247"/>
      <c r="D406" s="248" t="s">
        <v>196</v>
      </c>
      <c r="E406" s="249" t="s">
        <v>19</v>
      </c>
      <c r="F406" s="250" t="s">
        <v>1218</v>
      </c>
      <c r="G406" s="247"/>
      <c r="H406" s="251">
        <v>7.1500000000000004</v>
      </c>
      <c r="I406" s="252"/>
      <c r="J406" s="247"/>
      <c r="K406" s="247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196</v>
      </c>
      <c r="AU406" s="257" t="s">
        <v>95</v>
      </c>
      <c r="AV406" s="13" t="s">
        <v>95</v>
      </c>
      <c r="AW406" s="13" t="s">
        <v>35</v>
      </c>
      <c r="AX406" s="13" t="s">
        <v>83</v>
      </c>
      <c r="AY406" s="257" t="s">
        <v>150</v>
      </c>
    </row>
    <row r="407" s="2" customFormat="1" ht="16.5" customHeight="1">
      <c r="A407" s="40"/>
      <c r="B407" s="41"/>
      <c r="C407" s="296" t="s">
        <v>1219</v>
      </c>
      <c r="D407" s="296" t="s">
        <v>695</v>
      </c>
      <c r="E407" s="297" t="s">
        <v>1220</v>
      </c>
      <c r="F407" s="298" t="s">
        <v>1221</v>
      </c>
      <c r="G407" s="299" t="s">
        <v>339</v>
      </c>
      <c r="H407" s="300">
        <v>7.508</v>
      </c>
      <c r="I407" s="301"/>
      <c r="J407" s="302">
        <f>ROUND(I407*H407,2)</f>
        <v>0</v>
      </c>
      <c r="K407" s="298" t="s">
        <v>156</v>
      </c>
      <c r="L407" s="303"/>
      <c r="M407" s="304" t="s">
        <v>19</v>
      </c>
      <c r="N407" s="305" t="s">
        <v>47</v>
      </c>
      <c r="O407" s="86"/>
      <c r="P407" s="237">
        <f>O407*H407</f>
        <v>0</v>
      </c>
      <c r="Q407" s="237">
        <v>0.00020000000000000001</v>
      </c>
      <c r="R407" s="237">
        <f>Q407*H407</f>
        <v>0.0015016000000000001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392</v>
      </c>
      <c r="AT407" s="239" t="s">
        <v>695</v>
      </c>
      <c r="AU407" s="239" t="s">
        <v>95</v>
      </c>
      <c r="AY407" s="19" t="s">
        <v>150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9" t="s">
        <v>95</v>
      </c>
      <c r="BK407" s="240">
        <f>ROUND(I407*H407,2)</f>
        <v>0</v>
      </c>
      <c r="BL407" s="19" t="s">
        <v>203</v>
      </c>
      <c r="BM407" s="239" t="s">
        <v>1222</v>
      </c>
    </row>
    <row r="408" s="13" customFormat="1">
      <c r="A408" s="13"/>
      <c r="B408" s="246"/>
      <c r="C408" s="247"/>
      <c r="D408" s="248" t="s">
        <v>196</v>
      </c>
      <c r="E408" s="247"/>
      <c r="F408" s="250" t="s">
        <v>1223</v>
      </c>
      <c r="G408" s="247"/>
      <c r="H408" s="251">
        <v>7.508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196</v>
      </c>
      <c r="AU408" s="257" t="s">
        <v>95</v>
      </c>
      <c r="AV408" s="13" t="s">
        <v>95</v>
      </c>
      <c r="AW408" s="13" t="s">
        <v>4</v>
      </c>
      <c r="AX408" s="13" t="s">
        <v>83</v>
      </c>
      <c r="AY408" s="257" t="s">
        <v>150</v>
      </c>
    </row>
    <row r="409" s="2" customFormat="1" ht="16.5" customHeight="1">
      <c r="A409" s="40"/>
      <c r="B409" s="41"/>
      <c r="C409" s="228" t="s">
        <v>1224</v>
      </c>
      <c r="D409" s="228" t="s">
        <v>153</v>
      </c>
      <c r="E409" s="229" t="s">
        <v>1225</v>
      </c>
      <c r="F409" s="230" t="s">
        <v>1226</v>
      </c>
      <c r="G409" s="231" t="s">
        <v>702</v>
      </c>
      <c r="H409" s="232">
        <v>40.034999999999997</v>
      </c>
      <c r="I409" s="233"/>
      <c r="J409" s="234">
        <f>ROUND(I409*H409,2)</f>
        <v>0</v>
      </c>
      <c r="K409" s="230" t="s">
        <v>156</v>
      </c>
      <c r="L409" s="46"/>
      <c r="M409" s="235" t="s">
        <v>19</v>
      </c>
      <c r="N409" s="236" t="s">
        <v>47</v>
      </c>
      <c r="O409" s="86"/>
      <c r="P409" s="237">
        <f>O409*H409</f>
        <v>0</v>
      </c>
      <c r="Q409" s="237">
        <v>5.0000000000000002E-05</v>
      </c>
      <c r="R409" s="237">
        <f>Q409*H409</f>
        <v>0.0020017500000000001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203</v>
      </c>
      <c r="AT409" s="239" t="s">
        <v>153</v>
      </c>
      <c r="AU409" s="239" t="s">
        <v>95</v>
      </c>
      <c r="AY409" s="19" t="s">
        <v>150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9" t="s">
        <v>95</v>
      </c>
      <c r="BK409" s="240">
        <f>ROUND(I409*H409,2)</f>
        <v>0</v>
      </c>
      <c r="BL409" s="19" t="s">
        <v>203</v>
      </c>
      <c r="BM409" s="239" t="s">
        <v>1227</v>
      </c>
    </row>
    <row r="410" s="15" customFormat="1">
      <c r="A410" s="15"/>
      <c r="B410" s="272"/>
      <c r="C410" s="273"/>
      <c r="D410" s="248" t="s">
        <v>196</v>
      </c>
      <c r="E410" s="274" t="s">
        <v>19</v>
      </c>
      <c r="F410" s="275" t="s">
        <v>1228</v>
      </c>
      <c r="G410" s="273"/>
      <c r="H410" s="274" t="s">
        <v>19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196</v>
      </c>
      <c r="AU410" s="281" t="s">
        <v>95</v>
      </c>
      <c r="AV410" s="15" t="s">
        <v>83</v>
      </c>
      <c r="AW410" s="15" t="s">
        <v>35</v>
      </c>
      <c r="AX410" s="15" t="s">
        <v>75</v>
      </c>
      <c r="AY410" s="281" t="s">
        <v>150</v>
      </c>
    </row>
    <row r="411" s="13" customFormat="1">
      <c r="A411" s="13"/>
      <c r="B411" s="246"/>
      <c r="C411" s="247"/>
      <c r="D411" s="248" t="s">
        <v>196</v>
      </c>
      <c r="E411" s="249" t="s">
        <v>19</v>
      </c>
      <c r="F411" s="250" t="s">
        <v>1229</v>
      </c>
      <c r="G411" s="247"/>
      <c r="H411" s="251">
        <v>40.034999999999997</v>
      </c>
      <c r="I411" s="252"/>
      <c r="J411" s="247"/>
      <c r="K411" s="247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196</v>
      </c>
      <c r="AU411" s="257" t="s">
        <v>95</v>
      </c>
      <c r="AV411" s="13" t="s">
        <v>95</v>
      </c>
      <c r="AW411" s="13" t="s">
        <v>35</v>
      </c>
      <c r="AX411" s="13" t="s">
        <v>83</v>
      </c>
      <c r="AY411" s="257" t="s">
        <v>150</v>
      </c>
    </row>
    <row r="412" s="2" customFormat="1" ht="16.5" customHeight="1">
      <c r="A412" s="40"/>
      <c r="B412" s="41"/>
      <c r="C412" s="296" t="s">
        <v>1230</v>
      </c>
      <c r="D412" s="296" t="s">
        <v>695</v>
      </c>
      <c r="E412" s="297" t="s">
        <v>1231</v>
      </c>
      <c r="F412" s="298" t="s">
        <v>1232</v>
      </c>
      <c r="G412" s="299" t="s">
        <v>194</v>
      </c>
      <c r="H412" s="300">
        <v>0.050000000000000003</v>
      </c>
      <c r="I412" s="301"/>
      <c r="J412" s="302">
        <f>ROUND(I412*H412,2)</f>
        <v>0</v>
      </c>
      <c r="K412" s="298" t="s">
        <v>156</v>
      </c>
      <c r="L412" s="303"/>
      <c r="M412" s="304" t="s">
        <v>19</v>
      </c>
      <c r="N412" s="305" t="s">
        <v>47</v>
      </c>
      <c r="O412" s="86"/>
      <c r="P412" s="237">
        <f>O412*H412</f>
        <v>0</v>
      </c>
      <c r="Q412" s="237">
        <v>1</v>
      </c>
      <c r="R412" s="237">
        <f>Q412*H412</f>
        <v>0.050000000000000003</v>
      </c>
      <c r="S412" s="237">
        <v>0</v>
      </c>
      <c r="T412" s="23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392</v>
      </c>
      <c r="AT412" s="239" t="s">
        <v>695</v>
      </c>
      <c r="AU412" s="239" t="s">
        <v>95</v>
      </c>
      <c r="AY412" s="19" t="s">
        <v>150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9" t="s">
        <v>95</v>
      </c>
      <c r="BK412" s="240">
        <f>ROUND(I412*H412,2)</f>
        <v>0</v>
      </c>
      <c r="BL412" s="19" t="s">
        <v>203</v>
      </c>
      <c r="BM412" s="239" t="s">
        <v>1233</v>
      </c>
    </row>
    <row r="413" s="13" customFormat="1">
      <c r="A413" s="13"/>
      <c r="B413" s="246"/>
      <c r="C413" s="247"/>
      <c r="D413" s="248" t="s">
        <v>196</v>
      </c>
      <c r="E413" s="249" t="s">
        <v>19</v>
      </c>
      <c r="F413" s="250" t="s">
        <v>1234</v>
      </c>
      <c r="G413" s="247"/>
      <c r="H413" s="251">
        <v>0.050000000000000003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196</v>
      </c>
      <c r="AU413" s="257" t="s">
        <v>95</v>
      </c>
      <c r="AV413" s="13" t="s">
        <v>95</v>
      </c>
      <c r="AW413" s="13" t="s">
        <v>35</v>
      </c>
      <c r="AX413" s="13" t="s">
        <v>83</v>
      </c>
      <c r="AY413" s="257" t="s">
        <v>150</v>
      </c>
    </row>
    <row r="414" s="2" customFormat="1" ht="21.75" customHeight="1">
      <c r="A414" s="40"/>
      <c r="B414" s="41"/>
      <c r="C414" s="228" t="s">
        <v>1235</v>
      </c>
      <c r="D414" s="228" t="s">
        <v>153</v>
      </c>
      <c r="E414" s="229" t="s">
        <v>716</v>
      </c>
      <c r="F414" s="230" t="s">
        <v>717</v>
      </c>
      <c r="G414" s="231" t="s">
        <v>194</v>
      </c>
      <c r="H414" s="232">
        <v>0.079000000000000001</v>
      </c>
      <c r="I414" s="233"/>
      <c r="J414" s="234">
        <f>ROUND(I414*H414,2)</f>
        <v>0</v>
      </c>
      <c r="K414" s="230" t="s">
        <v>156</v>
      </c>
      <c r="L414" s="46"/>
      <c r="M414" s="235" t="s">
        <v>19</v>
      </c>
      <c r="N414" s="236" t="s">
        <v>47</v>
      </c>
      <c r="O414" s="86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203</v>
      </c>
      <c r="AT414" s="239" t="s">
        <v>153</v>
      </c>
      <c r="AU414" s="239" t="s">
        <v>95</v>
      </c>
      <c r="AY414" s="19" t="s">
        <v>150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9" t="s">
        <v>95</v>
      </c>
      <c r="BK414" s="240">
        <f>ROUND(I414*H414,2)</f>
        <v>0</v>
      </c>
      <c r="BL414" s="19" t="s">
        <v>203</v>
      </c>
      <c r="BM414" s="239" t="s">
        <v>1236</v>
      </c>
    </row>
    <row r="415" s="12" customFormat="1" ht="22.8" customHeight="1">
      <c r="A415" s="12"/>
      <c r="B415" s="212"/>
      <c r="C415" s="213"/>
      <c r="D415" s="214" t="s">
        <v>74</v>
      </c>
      <c r="E415" s="226" t="s">
        <v>572</v>
      </c>
      <c r="F415" s="226" t="s">
        <v>573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SUM(P416:P446)</f>
        <v>0</v>
      </c>
      <c r="Q415" s="220"/>
      <c r="R415" s="221">
        <f>SUM(R416:R446)</f>
        <v>0.51816580000000001</v>
      </c>
      <c r="S415" s="220"/>
      <c r="T415" s="222">
        <f>SUM(T416:T446)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95</v>
      </c>
      <c r="AT415" s="224" t="s">
        <v>74</v>
      </c>
      <c r="AU415" s="224" t="s">
        <v>83</v>
      </c>
      <c r="AY415" s="223" t="s">
        <v>150</v>
      </c>
      <c r="BK415" s="225">
        <f>SUM(BK416:BK446)</f>
        <v>0</v>
      </c>
    </row>
    <row r="416" s="2" customFormat="1" ht="16.5" customHeight="1">
      <c r="A416" s="40"/>
      <c r="B416" s="41"/>
      <c r="C416" s="228" t="s">
        <v>1237</v>
      </c>
      <c r="D416" s="228" t="s">
        <v>153</v>
      </c>
      <c r="E416" s="229" t="s">
        <v>1238</v>
      </c>
      <c r="F416" s="230" t="s">
        <v>1239</v>
      </c>
      <c r="G416" s="231" t="s">
        <v>255</v>
      </c>
      <c r="H416" s="232">
        <v>14.35</v>
      </c>
      <c r="I416" s="233"/>
      <c r="J416" s="234">
        <f>ROUND(I416*H416,2)</f>
        <v>0</v>
      </c>
      <c r="K416" s="230" t="s">
        <v>156</v>
      </c>
      <c r="L416" s="46"/>
      <c r="M416" s="235" t="s">
        <v>19</v>
      </c>
      <c r="N416" s="236" t="s">
        <v>47</v>
      </c>
      <c r="O416" s="86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203</v>
      </c>
      <c r="AT416" s="239" t="s">
        <v>153</v>
      </c>
      <c r="AU416" s="239" t="s">
        <v>95</v>
      </c>
      <c r="AY416" s="19" t="s">
        <v>150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9" t="s">
        <v>95</v>
      </c>
      <c r="BK416" s="240">
        <f>ROUND(I416*H416,2)</f>
        <v>0</v>
      </c>
      <c r="BL416" s="19" t="s">
        <v>203</v>
      </c>
      <c r="BM416" s="239" t="s">
        <v>1240</v>
      </c>
    </row>
    <row r="417" s="2" customFormat="1" ht="16.5" customHeight="1">
      <c r="A417" s="40"/>
      <c r="B417" s="41"/>
      <c r="C417" s="228" t="s">
        <v>1241</v>
      </c>
      <c r="D417" s="228" t="s">
        <v>153</v>
      </c>
      <c r="E417" s="229" t="s">
        <v>1242</v>
      </c>
      <c r="F417" s="230" t="s">
        <v>1243</v>
      </c>
      <c r="G417" s="231" t="s">
        <v>255</v>
      </c>
      <c r="H417" s="232">
        <v>14.35</v>
      </c>
      <c r="I417" s="233"/>
      <c r="J417" s="234">
        <f>ROUND(I417*H417,2)</f>
        <v>0</v>
      </c>
      <c r="K417" s="230" t="s">
        <v>156</v>
      </c>
      <c r="L417" s="46"/>
      <c r="M417" s="235" t="s">
        <v>19</v>
      </c>
      <c r="N417" s="236" t="s">
        <v>47</v>
      </c>
      <c r="O417" s="86"/>
      <c r="P417" s="237">
        <f>O417*H417</f>
        <v>0</v>
      </c>
      <c r="Q417" s="237">
        <v>0.00029999999999999997</v>
      </c>
      <c r="R417" s="237">
        <f>Q417*H417</f>
        <v>0.0043049999999999998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203</v>
      </c>
      <c r="AT417" s="239" t="s">
        <v>153</v>
      </c>
      <c r="AU417" s="239" t="s">
        <v>95</v>
      </c>
      <c r="AY417" s="19" t="s">
        <v>150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9" t="s">
        <v>95</v>
      </c>
      <c r="BK417" s="240">
        <f>ROUND(I417*H417,2)</f>
        <v>0</v>
      </c>
      <c r="BL417" s="19" t="s">
        <v>203</v>
      </c>
      <c r="BM417" s="239" t="s">
        <v>1244</v>
      </c>
    </row>
    <row r="418" s="2" customFormat="1" ht="21.75" customHeight="1">
      <c r="A418" s="40"/>
      <c r="B418" s="41"/>
      <c r="C418" s="228" t="s">
        <v>1245</v>
      </c>
      <c r="D418" s="228" t="s">
        <v>153</v>
      </c>
      <c r="E418" s="229" t="s">
        <v>1246</v>
      </c>
      <c r="F418" s="230" t="s">
        <v>1247</v>
      </c>
      <c r="G418" s="231" t="s">
        <v>255</v>
      </c>
      <c r="H418" s="232">
        <v>14.35</v>
      </c>
      <c r="I418" s="233"/>
      <c r="J418" s="234">
        <f>ROUND(I418*H418,2)</f>
        <v>0</v>
      </c>
      <c r="K418" s="230" t="s">
        <v>156</v>
      </c>
      <c r="L418" s="46"/>
      <c r="M418" s="235" t="s">
        <v>19</v>
      </c>
      <c r="N418" s="236" t="s">
        <v>47</v>
      </c>
      <c r="O418" s="86"/>
      <c r="P418" s="237">
        <f>O418*H418</f>
        <v>0</v>
      </c>
      <c r="Q418" s="237">
        <v>0.0075799999999999999</v>
      </c>
      <c r="R418" s="237">
        <f>Q418*H418</f>
        <v>0.108773</v>
      </c>
      <c r="S418" s="237">
        <v>0</v>
      </c>
      <c r="T418" s="23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39" t="s">
        <v>203</v>
      </c>
      <c r="AT418" s="239" t="s">
        <v>153</v>
      </c>
      <c r="AU418" s="239" t="s">
        <v>95</v>
      </c>
      <c r="AY418" s="19" t="s">
        <v>150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9" t="s">
        <v>95</v>
      </c>
      <c r="BK418" s="240">
        <f>ROUND(I418*H418,2)</f>
        <v>0</v>
      </c>
      <c r="BL418" s="19" t="s">
        <v>203</v>
      </c>
      <c r="BM418" s="239" t="s">
        <v>1248</v>
      </c>
    </row>
    <row r="419" s="13" customFormat="1">
      <c r="A419" s="13"/>
      <c r="B419" s="246"/>
      <c r="C419" s="247"/>
      <c r="D419" s="248" t="s">
        <v>196</v>
      </c>
      <c r="E419" s="249" t="s">
        <v>19</v>
      </c>
      <c r="F419" s="250" t="s">
        <v>351</v>
      </c>
      <c r="G419" s="247"/>
      <c r="H419" s="251">
        <v>2.8700000000000001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196</v>
      </c>
      <c r="AU419" s="257" t="s">
        <v>95</v>
      </c>
      <c r="AV419" s="13" t="s">
        <v>95</v>
      </c>
      <c r="AW419" s="13" t="s">
        <v>35</v>
      </c>
      <c r="AX419" s="13" t="s">
        <v>75</v>
      </c>
      <c r="AY419" s="257" t="s">
        <v>150</v>
      </c>
    </row>
    <row r="420" s="13" customFormat="1">
      <c r="A420" s="13"/>
      <c r="B420" s="246"/>
      <c r="C420" s="247"/>
      <c r="D420" s="248" t="s">
        <v>196</v>
      </c>
      <c r="E420" s="249" t="s">
        <v>19</v>
      </c>
      <c r="F420" s="250" t="s">
        <v>979</v>
      </c>
      <c r="G420" s="247"/>
      <c r="H420" s="251">
        <v>1.7</v>
      </c>
      <c r="I420" s="252"/>
      <c r="J420" s="247"/>
      <c r="K420" s="247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196</v>
      </c>
      <c r="AU420" s="257" t="s">
        <v>95</v>
      </c>
      <c r="AV420" s="13" t="s">
        <v>95</v>
      </c>
      <c r="AW420" s="13" t="s">
        <v>35</v>
      </c>
      <c r="AX420" s="13" t="s">
        <v>75</v>
      </c>
      <c r="AY420" s="257" t="s">
        <v>150</v>
      </c>
    </row>
    <row r="421" s="13" customFormat="1">
      <c r="A421" s="13"/>
      <c r="B421" s="246"/>
      <c r="C421" s="247"/>
      <c r="D421" s="248" t="s">
        <v>196</v>
      </c>
      <c r="E421" s="249" t="s">
        <v>19</v>
      </c>
      <c r="F421" s="250" t="s">
        <v>1249</v>
      </c>
      <c r="G421" s="247"/>
      <c r="H421" s="251">
        <v>4.25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196</v>
      </c>
      <c r="AU421" s="257" t="s">
        <v>95</v>
      </c>
      <c r="AV421" s="13" t="s">
        <v>95</v>
      </c>
      <c r="AW421" s="13" t="s">
        <v>35</v>
      </c>
      <c r="AX421" s="13" t="s">
        <v>75</v>
      </c>
      <c r="AY421" s="257" t="s">
        <v>150</v>
      </c>
    </row>
    <row r="422" s="13" customFormat="1">
      <c r="A422" s="13"/>
      <c r="B422" s="246"/>
      <c r="C422" s="247"/>
      <c r="D422" s="248" t="s">
        <v>196</v>
      </c>
      <c r="E422" s="249" t="s">
        <v>19</v>
      </c>
      <c r="F422" s="250" t="s">
        <v>967</v>
      </c>
      <c r="G422" s="247"/>
      <c r="H422" s="251">
        <v>2.02</v>
      </c>
      <c r="I422" s="252"/>
      <c r="J422" s="247"/>
      <c r="K422" s="247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196</v>
      </c>
      <c r="AU422" s="257" t="s">
        <v>95</v>
      </c>
      <c r="AV422" s="13" t="s">
        <v>95</v>
      </c>
      <c r="AW422" s="13" t="s">
        <v>35</v>
      </c>
      <c r="AX422" s="13" t="s">
        <v>75</v>
      </c>
      <c r="AY422" s="257" t="s">
        <v>150</v>
      </c>
    </row>
    <row r="423" s="13" customFormat="1">
      <c r="A423" s="13"/>
      <c r="B423" s="246"/>
      <c r="C423" s="247"/>
      <c r="D423" s="248" t="s">
        <v>196</v>
      </c>
      <c r="E423" s="249" t="s">
        <v>19</v>
      </c>
      <c r="F423" s="250" t="s">
        <v>980</v>
      </c>
      <c r="G423" s="247"/>
      <c r="H423" s="251">
        <v>3.5099999999999998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196</v>
      </c>
      <c r="AU423" s="257" t="s">
        <v>95</v>
      </c>
      <c r="AV423" s="13" t="s">
        <v>95</v>
      </c>
      <c r="AW423" s="13" t="s">
        <v>35</v>
      </c>
      <c r="AX423" s="13" t="s">
        <v>75</v>
      </c>
      <c r="AY423" s="257" t="s">
        <v>150</v>
      </c>
    </row>
    <row r="424" s="2" customFormat="1" ht="16.5" customHeight="1">
      <c r="A424" s="40"/>
      <c r="B424" s="41"/>
      <c r="C424" s="228" t="s">
        <v>1250</v>
      </c>
      <c r="D424" s="228" t="s">
        <v>153</v>
      </c>
      <c r="E424" s="229" t="s">
        <v>1251</v>
      </c>
      <c r="F424" s="230" t="s">
        <v>1252</v>
      </c>
      <c r="G424" s="231" t="s">
        <v>339</v>
      </c>
      <c r="H424" s="232">
        <v>14.69</v>
      </c>
      <c r="I424" s="233"/>
      <c r="J424" s="234">
        <f>ROUND(I424*H424,2)</f>
        <v>0</v>
      </c>
      <c r="K424" s="230" t="s">
        <v>156</v>
      </c>
      <c r="L424" s="46"/>
      <c r="M424" s="235" t="s">
        <v>19</v>
      </c>
      <c r="N424" s="236" t="s">
        <v>47</v>
      </c>
      <c r="O424" s="86"/>
      <c r="P424" s="237">
        <f>O424*H424</f>
        <v>0</v>
      </c>
      <c r="Q424" s="237">
        <v>0.00042999999999999999</v>
      </c>
      <c r="R424" s="237">
        <f>Q424*H424</f>
        <v>0.0063166999999999997</v>
      </c>
      <c r="S424" s="237">
        <v>0</v>
      </c>
      <c r="T424" s="23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9" t="s">
        <v>203</v>
      </c>
      <c r="AT424" s="239" t="s">
        <v>153</v>
      </c>
      <c r="AU424" s="239" t="s">
        <v>95</v>
      </c>
      <c r="AY424" s="19" t="s">
        <v>150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9" t="s">
        <v>95</v>
      </c>
      <c r="BK424" s="240">
        <f>ROUND(I424*H424,2)</f>
        <v>0</v>
      </c>
      <c r="BL424" s="19" t="s">
        <v>203</v>
      </c>
      <c r="BM424" s="239" t="s">
        <v>1253</v>
      </c>
    </row>
    <row r="425" s="13" customFormat="1">
      <c r="A425" s="13"/>
      <c r="B425" s="246"/>
      <c r="C425" s="247"/>
      <c r="D425" s="248" t="s">
        <v>196</v>
      </c>
      <c r="E425" s="249" t="s">
        <v>19</v>
      </c>
      <c r="F425" s="250" t="s">
        <v>1001</v>
      </c>
      <c r="G425" s="247"/>
      <c r="H425" s="251">
        <v>5.2800000000000002</v>
      </c>
      <c r="I425" s="252"/>
      <c r="J425" s="247"/>
      <c r="K425" s="247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196</v>
      </c>
      <c r="AU425" s="257" t="s">
        <v>95</v>
      </c>
      <c r="AV425" s="13" t="s">
        <v>95</v>
      </c>
      <c r="AW425" s="13" t="s">
        <v>35</v>
      </c>
      <c r="AX425" s="13" t="s">
        <v>75</v>
      </c>
      <c r="AY425" s="257" t="s">
        <v>150</v>
      </c>
    </row>
    <row r="426" s="13" customFormat="1">
      <c r="A426" s="13"/>
      <c r="B426" s="246"/>
      <c r="C426" s="247"/>
      <c r="D426" s="248" t="s">
        <v>196</v>
      </c>
      <c r="E426" s="249" t="s">
        <v>19</v>
      </c>
      <c r="F426" s="250" t="s">
        <v>1254</v>
      </c>
      <c r="G426" s="247"/>
      <c r="H426" s="251">
        <v>4.0300000000000002</v>
      </c>
      <c r="I426" s="252"/>
      <c r="J426" s="247"/>
      <c r="K426" s="247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196</v>
      </c>
      <c r="AU426" s="257" t="s">
        <v>95</v>
      </c>
      <c r="AV426" s="13" t="s">
        <v>95</v>
      </c>
      <c r="AW426" s="13" t="s">
        <v>35</v>
      </c>
      <c r="AX426" s="13" t="s">
        <v>75</v>
      </c>
      <c r="AY426" s="257" t="s">
        <v>150</v>
      </c>
    </row>
    <row r="427" s="13" customFormat="1">
      <c r="A427" s="13"/>
      <c r="B427" s="246"/>
      <c r="C427" s="247"/>
      <c r="D427" s="248" t="s">
        <v>196</v>
      </c>
      <c r="E427" s="249" t="s">
        <v>19</v>
      </c>
      <c r="F427" s="250" t="s">
        <v>1255</v>
      </c>
      <c r="G427" s="247"/>
      <c r="H427" s="251">
        <v>5.3799999999999999</v>
      </c>
      <c r="I427" s="252"/>
      <c r="J427" s="247"/>
      <c r="K427" s="247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196</v>
      </c>
      <c r="AU427" s="257" t="s">
        <v>95</v>
      </c>
      <c r="AV427" s="13" t="s">
        <v>95</v>
      </c>
      <c r="AW427" s="13" t="s">
        <v>35</v>
      </c>
      <c r="AX427" s="13" t="s">
        <v>75</v>
      </c>
      <c r="AY427" s="257" t="s">
        <v>150</v>
      </c>
    </row>
    <row r="428" s="2" customFormat="1" ht="16.5" customHeight="1">
      <c r="A428" s="40"/>
      <c r="B428" s="41"/>
      <c r="C428" s="296" t="s">
        <v>1256</v>
      </c>
      <c r="D428" s="296" t="s">
        <v>695</v>
      </c>
      <c r="E428" s="297" t="s">
        <v>1257</v>
      </c>
      <c r="F428" s="298" t="s">
        <v>1258</v>
      </c>
      <c r="G428" s="299" t="s">
        <v>531</v>
      </c>
      <c r="H428" s="300">
        <v>53.857999999999997</v>
      </c>
      <c r="I428" s="301"/>
      <c r="J428" s="302">
        <f>ROUND(I428*H428,2)</f>
        <v>0</v>
      </c>
      <c r="K428" s="298" t="s">
        <v>156</v>
      </c>
      <c r="L428" s="303"/>
      <c r="M428" s="304" t="s">
        <v>19</v>
      </c>
      <c r="N428" s="305" t="s">
        <v>47</v>
      </c>
      <c r="O428" s="86"/>
      <c r="P428" s="237">
        <f>O428*H428</f>
        <v>0</v>
      </c>
      <c r="Q428" s="237">
        <v>0.00044999999999999999</v>
      </c>
      <c r="R428" s="237">
        <f>Q428*H428</f>
        <v>0.024236099999999997</v>
      </c>
      <c r="S428" s="237">
        <v>0</v>
      </c>
      <c r="T428" s="23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392</v>
      </c>
      <c r="AT428" s="239" t="s">
        <v>695</v>
      </c>
      <c r="AU428" s="239" t="s">
        <v>95</v>
      </c>
      <c r="AY428" s="19" t="s">
        <v>150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9" t="s">
        <v>95</v>
      </c>
      <c r="BK428" s="240">
        <f>ROUND(I428*H428,2)</f>
        <v>0</v>
      </c>
      <c r="BL428" s="19" t="s">
        <v>203</v>
      </c>
      <c r="BM428" s="239" t="s">
        <v>1259</v>
      </c>
    </row>
    <row r="429" s="2" customFormat="1">
      <c r="A429" s="40"/>
      <c r="B429" s="41"/>
      <c r="C429" s="42"/>
      <c r="D429" s="248" t="s">
        <v>205</v>
      </c>
      <c r="E429" s="42"/>
      <c r="F429" s="258" t="s">
        <v>1260</v>
      </c>
      <c r="G429" s="42"/>
      <c r="H429" s="42"/>
      <c r="I429" s="148"/>
      <c r="J429" s="42"/>
      <c r="K429" s="42"/>
      <c r="L429" s="46"/>
      <c r="M429" s="259"/>
      <c r="N429" s="260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205</v>
      </c>
      <c r="AU429" s="19" t="s">
        <v>95</v>
      </c>
    </row>
    <row r="430" s="13" customFormat="1">
      <c r="A430" s="13"/>
      <c r="B430" s="246"/>
      <c r="C430" s="247"/>
      <c r="D430" s="248" t="s">
        <v>196</v>
      </c>
      <c r="E430" s="247"/>
      <c r="F430" s="250" t="s">
        <v>1261</v>
      </c>
      <c r="G430" s="247"/>
      <c r="H430" s="251">
        <v>53.857999999999997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7" t="s">
        <v>196</v>
      </c>
      <c r="AU430" s="257" t="s">
        <v>95</v>
      </c>
      <c r="AV430" s="13" t="s">
        <v>95</v>
      </c>
      <c r="AW430" s="13" t="s">
        <v>4</v>
      </c>
      <c r="AX430" s="13" t="s">
        <v>83</v>
      </c>
      <c r="AY430" s="257" t="s">
        <v>150</v>
      </c>
    </row>
    <row r="431" s="2" customFormat="1" ht="16.5" customHeight="1">
      <c r="A431" s="40"/>
      <c r="B431" s="41"/>
      <c r="C431" s="228" t="s">
        <v>1262</v>
      </c>
      <c r="D431" s="228" t="s">
        <v>153</v>
      </c>
      <c r="E431" s="229" t="s">
        <v>1263</v>
      </c>
      <c r="F431" s="230" t="s">
        <v>1264</v>
      </c>
      <c r="G431" s="231" t="s">
        <v>255</v>
      </c>
      <c r="H431" s="232">
        <v>14.35</v>
      </c>
      <c r="I431" s="233"/>
      <c r="J431" s="234">
        <f>ROUND(I431*H431,2)</f>
        <v>0</v>
      </c>
      <c r="K431" s="230" t="s">
        <v>156</v>
      </c>
      <c r="L431" s="46"/>
      <c r="M431" s="235" t="s">
        <v>19</v>
      </c>
      <c r="N431" s="236" t="s">
        <v>47</v>
      </c>
      <c r="O431" s="86"/>
      <c r="P431" s="237">
        <f>O431*H431</f>
        <v>0</v>
      </c>
      <c r="Q431" s="237">
        <v>0.0063</v>
      </c>
      <c r="R431" s="237">
        <f>Q431*H431</f>
        <v>0.090404999999999999</v>
      </c>
      <c r="S431" s="237">
        <v>0</v>
      </c>
      <c r="T431" s="23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9" t="s">
        <v>203</v>
      </c>
      <c r="AT431" s="239" t="s">
        <v>153</v>
      </c>
      <c r="AU431" s="239" t="s">
        <v>95</v>
      </c>
      <c r="AY431" s="19" t="s">
        <v>150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9" t="s">
        <v>95</v>
      </c>
      <c r="BK431" s="240">
        <f>ROUND(I431*H431,2)</f>
        <v>0</v>
      </c>
      <c r="BL431" s="19" t="s">
        <v>203</v>
      </c>
      <c r="BM431" s="239" t="s">
        <v>1265</v>
      </c>
    </row>
    <row r="432" s="13" customFormat="1">
      <c r="A432" s="13"/>
      <c r="B432" s="246"/>
      <c r="C432" s="247"/>
      <c r="D432" s="248" t="s">
        <v>196</v>
      </c>
      <c r="E432" s="249" t="s">
        <v>19</v>
      </c>
      <c r="F432" s="250" t="s">
        <v>351</v>
      </c>
      <c r="G432" s="247"/>
      <c r="H432" s="251">
        <v>2.8700000000000001</v>
      </c>
      <c r="I432" s="252"/>
      <c r="J432" s="247"/>
      <c r="K432" s="247"/>
      <c r="L432" s="253"/>
      <c r="M432" s="254"/>
      <c r="N432" s="255"/>
      <c r="O432" s="255"/>
      <c r="P432" s="255"/>
      <c r="Q432" s="255"/>
      <c r="R432" s="255"/>
      <c r="S432" s="255"/>
      <c r="T432" s="25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7" t="s">
        <v>196</v>
      </c>
      <c r="AU432" s="257" t="s">
        <v>95</v>
      </c>
      <c r="AV432" s="13" t="s">
        <v>95</v>
      </c>
      <c r="AW432" s="13" t="s">
        <v>35</v>
      </c>
      <c r="AX432" s="13" t="s">
        <v>75</v>
      </c>
      <c r="AY432" s="257" t="s">
        <v>150</v>
      </c>
    </row>
    <row r="433" s="13" customFormat="1">
      <c r="A433" s="13"/>
      <c r="B433" s="246"/>
      <c r="C433" s="247"/>
      <c r="D433" s="248" t="s">
        <v>196</v>
      </c>
      <c r="E433" s="249" t="s">
        <v>19</v>
      </c>
      <c r="F433" s="250" t="s">
        <v>979</v>
      </c>
      <c r="G433" s="247"/>
      <c r="H433" s="251">
        <v>1.7</v>
      </c>
      <c r="I433" s="252"/>
      <c r="J433" s="247"/>
      <c r="K433" s="247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196</v>
      </c>
      <c r="AU433" s="257" t="s">
        <v>95</v>
      </c>
      <c r="AV433" s="13" t="s">
        <v>95</v>
      </c>
      <c r="AW433" s="13" t="s">
        <v>35</v>
      </c>
      <c r="AX433" s="13" t="s">
        <v>75</v>
      </c>
      <c r="AY433" s="257" t="s">
        <v>150</v>
      </c>
    </row>
    <row r="434" s="13" customFormat="1">
      <c r="A434" s="13"/>
      <c r="B434" s="246"/>
      <c r="C434" s="247"/>
      <c r="D434" s="248" t="s">
        <v>196</v>
      </c>
      <c r="E434" s="249" t="s">
        <v>19</v>
      </c>
      <c r="F434" s="250" t="s">
        <v>1249</v>
      </c>
      <c r="G434" s="247"/>
      <c r="H434" s="251">
        <v>4.25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196</v>
      </c>
      <c r="AU434" s="257" t="s">
        <v>95</v>
      </c>
      <c r="AV434" s="13" t="s">
        <v>95</v>
      </c>
      <c r="AW434" s="13" t="s">
        <v>35</v>
      </c>
      <c r="AX434" s="13" t="s">
        <v>75</v>
      </c>
      <c r="AY434" s="257" t="s">
        <v>150</v>
      </c>
    </row>
    <row r="435" s="13" customFormat="1">
      <c r="A435" s="13"/>
      <c r="B435" s="246"/>
      <c r="C435" s="247"/>
      <c r="D435" s="248" t="s">
        <v>196</v>
      </c>
      <c r="E435" s="249" t="s">
        <v>19</v>
      </c>
      <c r="F435" s="250" t="s">
        <v>967</v>
      </c>
      <c r="G435" s="247"/>
      <c r="H435" s="251">
        <v>2.02</v>
      </c>
      <c r="I435" s="252"/>
      <c r="J435" s="247"/>
      <c r="K435" s="247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196</v>
      </c>
      <c r="AU435" s="257" t="s">
        <v>95</v>
      </c>
      <c r="AV435" s="13" t="s">
        <v>95</v>
      </c>
      <c r="AW435" s="13" t="s">
        <v>35</v>
      </c>
      <c r="AX435" s="13" t="s">
        <v>75</v>
      </c>
      <c r="AY435" s="257" t="s">
        <v>150</v>
      </c>
    </row>
    <row r="436" s="13" customFormat="1">
      <c r="A436" s="13"/>
      <c r="B436" s="246"/>
      <c r="C436" s="247"/>
      <c r="D436" s="248" t="s">
        <v>196</v>
      </c>
      <c r="E436" s="249" t="s">
        <v>19</v>
      </c>
      <c r="F436" s="250" t="s">
        <v>980</v>
      </c>
      <c r="G436" s="247"/>
      <c r="H436" s="251">
        <v>3.5099999999999998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196</v>
      </c>
      <c r="AU436" s="257" t="s">
        <v>95</v>
      </c>
      <c r="AV436" s="13" t="s">
        <v>95</v>
      </c>
      <c r="AW436" s="13" t="s">
        <v>35</v>
      </c>
      <c r="AX436" s="13" t="s">
        <v>75</v>
      </c>
      <c r="AY436" s="257" t="s">
        <v>150</v>
      </c>
    </row>
    <row r="437" s="2" customFormat="1" ht="16.5" customHeight="1">
      <c r="A437" s="40"/>
      <c r="B437" s="41"/>
      <c r="C437" s="296" t="s">
        <v>1266</v>
      </c>
      <c r="D437" s="296" t="s">
        <v>695</v>
      </c>
      <c r="E437" s="297" t="s">
        <v>1267</v>
      </c>
      <c r="F437" s="298" t="s">
        <v>1268</v>
      </c>
      <c r="G437" s="299" t="s">
        <v>255</v>
      </c>
      <c r="H437" s="300">
        <v>15.785</v>
      </c>
      <c r="I437" s="301"/>
      <c r="J437" s="302">
        <f>ROUND(I437*H437,2)</f>
        <v>0</v>
      </c>
      <c r="K437" s="298" t="s">
        <v>156</v>
      </c>
      <c r="L437" s="303"/>
      <c r="M437" s="304" t="s">
        <v>19</v>
      </c>
      <c r="N437" s="305" t="s">
        <v>47</v>
      </c>
      <c r="O437" s="86"/>
      <c r="P437" s="237">
        <f>O437*H437</f>
        <v>0</v>
      </c>
      <c r="Q437" s="237">
        <v>0.017999999999999999</v>
      </c>
      <c r="R437" s="237">
        <f>Q437*H437</f>
        <v>0.28412999999999999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392</v>
      </c>
      <c r="AT437" s="239" t="s">
        <v>695</v>
      </c>
      <c r="AU437" s="239" t="s">
        <v>95</v>
      </c>
      <c r="AY437" s="19" t="s">
        <v>150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9" t="s">
        <v>95</v>
      </c>
      <c r="BK437" s="240">
        <f>ROUND(I437*H437,2)</f>
        <v>0</v>
      </c>
      <c r="BL437" s="19" t="s">
        <v>203</v>
      </c>
      <c r="BM437" s="239" t="s">
        <v>1269</v>
      </c>
    </row>
    <row r="438" s="2" customFormat="1">
      <c r="A438" s="40"/>
      <c r="B438" s="41"/>
      <c r="C438" s="42"/>
      <c r="D438" s="248" t="s">
        <v>205</v>
      </c>
      <c r="E438" s="42"/>
      <c r="F438" s="258" t="s">
        <v>1260</v>
      </c>
      <c r="G438" s="42"/>
      <c r="H438" s="42"/>
      <c r="I438" s="148"/>
      <c r="J438" s="42"/>
      <c r="K438" s="42"/>
      <c r="L438" s="46"/>
      <c r="M438" s="259"/>
      <c r="N438" s="260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205</v>
      </c>
      <c r="AU438" s="19" t="s">
        <v>95</v>
      </c>
    </row>
    <row r="439" s="13" customFormat="1">
      <c r="A439" s="13"/>
      <c r="B439" s="246"/>
      <c r="C439" s="247"/>
      <c r="D439" s="248" t="s">
        <v>196</v>
      </c>
      <c r="E439" s="247"/>
      <c r="F439" s="250" t="s">
        <v>1270</v>
      </c>
      <c r="G439" s="247"/>
      <c r="H439" s="251">
        <v>15.785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196</v>
      </c>
      <c r="AU439" s="257" t="s">
        <v>95</v>
      </c>
      <c r="AV439" s="13" t="s">
        <v>95</v>
      </c>
      <c r="AW439" s="13" t="s">
        <v>4</v>
      </c>
      <c r="AX439" s="13" t="s">
        <v>83</v>
      </c>
      <c r="AY439" s="257" t="s">
        <v>150</v>
      </c>
    </row>
    <row r="440" s="2" customFormat="1" ht="21.75" customHeight="1">
      <c r="A440" s="40"/>
      <c r="B440" s="41"/>
      <c r="C440" s="228" t="s">
        <v>1271</v>
      </c>
      <c r="D440" s="228" t="s">
        <v>153</v>
      </c>
      <c r="E440" s="229" t="s">
        <v>1272</v>
      </c>
      <c r="F440" s="230" t="s">
        <v>1273</v>
      </c>
      <c r="G440" s="231" t="s">
        <v>255</v>
      </c>
      <c r="H440" s="232">
        <v>14.35</v>
      </c>
      <c r="I440" s="233"/>
      <c r="J440" s="234">
        <f>ROUND(I440*H440,2)</f>
        <v>0</v>
      </c>
      <c r="K440" s="230" t="s">
        <v>156</v>
      </c>
      <c r="L440" s="46"/>
      <c r="M440" s="235" t="s">
        <v>19</v>
      </c>
      <c r="N440" s="236" t="s">
        <v>47</v>
      </c>
      <c r="O440" s="86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9" t="s">
        <v>203</v>
      </c>
      <c r="AT440" s="239" t="s">
        <v>153</v>
      </c>
      <c r="AU440" s="239" t="s">
        <v>95</v>
      </c>
      <c r="AY440" s="19" t="s">
        <v>150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9" t="s">
        <v>95</v>
      </c>
      <c r="BK440" s="240">
        <f>ROUND(I440*H440,2)</f>
        <v>0</v>
      </c>
      <c r="BL440" s="19" t="s">
        <v>203</v>
      </c>
      <c r="BM440" s="239" t="s">
        <v>1274</v>
      </c>
    </row>
    <row r="441" s="13" customFormat="1">
      <c r="A441" s="13"/>
      <c r="B441" s="246"/>
      <c r="C441" s="247"/>
      <c r="D441" s="248" t="s">
        <v>196</v>
      </c>
      <c r="E441" s="249" t="s">
        <v>19</v>
      </c>
      <c r="F441" s="250" t="s">
        <v>351</v>
      </c>
      <c r="G441" s="247"/>
      <c r="H441" s="251">
        <v>2.8700000000000001</v>
      </c>
      <c r="I441" s="252"/>
      <c r="J441" s="247"/>
      <c r="K441" s="247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196</v>
      </c>
      <c r="AU441" s="257" t="s">
        <v>95</v>
      </c>
      <c r="AV441" s="13" t="s">
        <v>95</v>
      </c>
      <c r="AW441" s="13" t="s">
        <v>35</v>
      </c>
      <c r="AX441" s="13" t="s">
        <v>75</v>
      </c>
      <c r="AY441" s="257" t="s">
        <v>150</v>
      </c>
    </row>
    <row r="442" s="13" customFormat="1">
      <c r="A442" s="13"/>
      <c r="B442" s="246"/>
      <c r="C442" s="247"/>
      <c r="D442" s="248" t="s">
        <v>196</v>
      </c>
      <c r="E442" s="249" t="s">
        <v>19</v>
      </c>
      <c r="F442" s="250" t="s">
        <v>979</v>
      </c>
      <c r="G442" s="247"/>
      <c r="H442" s="251">
        <v>1.7</v>
      </c>
      <c r="I442" s="252"/>
      <c r="J442" s="247"/>
      <c r="K442" s="247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196</v>
      </c>
      <c r="AU442" s="257" t="s">
        <v>95</v>
      </c>
      <c r="AV442" s="13" t="s">
        <v>95</v>
      </c>
      <c r="AW442" s="13" t="s">
        <v>35</v>
      </c>
      <c r="AX442" s="13" t="s">
        <v>75</v>
      </c>
      <c r="AY442" s="257" t="s">
        <v>150</v>
      </c>
    </row>
    <row r="443" s="13" customFormat="1">
      <c r="A443" s="13"/>
      <c r="B443" s="246"/>
      <c r="C443" s="247"/>
      <c r="D443" s="248" t="s">
        <v>196</v>
      </c>
      <c r="E443" s="249" t="s">
        <v>19</v>
      </c>
      <c r="F443" s="250" t="s">
        <v>1249</v>
      </c>
      <c r="G443" s="247"/>
      <c r="H443" s="251">
        <v>4.25</v>
      </c>
      <c r="I443" s="252"/>
      <c r="J443" s="247"/>
      <c r="K443" s="247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196</v>
      </c>
      <c r="AU443" s="257" t="s">
        <v>95</v>
      </c>
      <c r="AV443" s="13" t="s">
        <v>95</v>
      </c>
      <c r="AW443" s="13" t="s">
        <v>35</v>
      </c>
      <c r="AX443" s="13" t="s">
        <v>75</v>
      </c>
      <c r="AY443" s="257" t="s">
        <v>150</v>
      </c>
    </row>
    <row r="444" s="13" customFormat="1">
      <c r="A444" s="13"/>
      <c r="B444" s="246"/>
      <c r="C444" s="247"/>
      <c r="D444" s="248" t="s">
        <v>196</v>
      </c>
      <c r="E444" s="249" t="s">
        <v>19</v>
      </c>
      <c r="F444" s="250" t="s">
        <v>967</v>
      </c>
      <c r="G444" s="247"/>
      <c r="H444" s="251">
        <v>2.02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196</v>
      </c>
      <c r="AU444" s="257" t="s">
        <v>95</v>
      </c>
      <c r="AV444" s="13" t="s">
        <v>95</v>
      </c>
      <c r="AW444" s="13" t="s">
        <v>35</v>
      </c>
      <c r="AX444" s="13" t="s">
        <v>75</v>
      </c>
      <c r="AY444" s="257" t="s">
        <v>150</v>
      </c>
    </row>
    <row r="445" s="13" customFormat="1">
      <c r="A445" s="13"/>
      <c r="B445" s="246"/>
      <c r="C445" s="247"/>
      <c r="D445" s="248" t="s">
        <v>196</v>
      </c>
      <c r="E445" s="249" t="s">
        <v>19</v>
      </c>
      <c r="F445" s="250" t="s">
        <v>980</v>
      </c>
      <c r="G445" s="247"/>
      <c r="H445" s="251">
        <v>3.5099999999999998</v>
      </c>
      <c r="I445" s="252"/>
      <c r="J445" s="247"/>
      <c r="K445" s="247"/>
      <c r="L445" s="253"/>
      <c r="M445" s="254"/>
      <c r="N445" s="255"/>
      <c r="O445" s="255"/>
      <c r="P445" s="255"/>
      <c r="Q445" s="255"/>
      <c r="R445" s="255"/>
      <c r="S445" s="255"/>
      <c r="T445" s="25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7" t="s">
        <v>196</v>
      </c>
      <c r="AU445" s="257" t="s">
        <v>95</v>
      </c>
      <c r="AV445" s="13" t="s">
        <v>95</v>
      </c>
      <c r="AW445" s="13" t="s">
        <v>35</v>
      </c>
      <c r="AX445" s="13" t="s">
        <v>75</v>
      </c>
      <c r="AY445" s="257" t="s">
        <v>150</v>
      </c>
    </row>
    <row r="446" s="2" customFormat="1" ht="21.75" customHeight="1">
      <c r="A446" s="40"/>
      <c r="B446" s="41"/>
      <c r="C446" s="228" t="s">
        <v>1275</v>
      </c>
      <c r="D446" s="228" t="s">
        <v>153</v>
      </c>
      <c r="E446" s="229" t="s">
        <v>1276</v>
      </c>
      <c r="F446" s="230" t="s">
        <v>1277</v>
      </c>
      <c r="G446" s="231" t="s">
        <v>194</v>
      </c>
      <c r="H446" s="232">
        <v>0.51800000000000002</v>
      </c>
      <c r="I446" s="233"/>
      <c r="J446" s="234">
        <f>ROUND(I446*H446,2)</f>
        <v>0</v>
      </c>
      <c r="K446" s="230" t="s">
        <v>156</v>
      </c>
      <c r="L446" s="46"/>
      <c r="M446" s="235" t="s">
        <v>19</v>
      </c>
      <c r="N446" s="236" t="s">
        <v>47</v>
      </c>
      <c r="O446" s="86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203</v>
      </c>
      <c r="AT446" s="239" t="s">
        <v>153</v>
      </c>
      <c r="AU446" s="239" t="s">
        <v>95</v>
      </c>
      <c r="AY446" s="19" t="s">
        <v>150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9" t="s">
        <v>95</v>
      </c>
      <c r="BK446" s="240">
        <f>ROUND(I446*H446,2)</f>
        <v>0</v>
      </c>
      <c r="BL446" s="19" t="s">
        <v>203</v>
      </c>
      <c r="BM446" s="239" t="s">
        <v>1278</v>
      </c>
    </row>
    <row r="447" s="12" customFormat="1" ht="22.8" customHeight="1">
      <c r="A447" s="12"/>
      <c r="B447" s="212"/>
      <c r="C447" s="213"/>
      <c r="D447" s="214" t="s">
        <v>74</v>
      </c>
      <c r="E447" s="226" t="s">
        <v>1279</v>
      </c>
      <c r="F447" s="226" t="s">
        <v>1280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SUM(P448:P457)</f>
        <v>0</v>
      </c>
      <c r="Q447" s="220"/>
      <c r="R447" s="221">
        <f>SUM(R448:R457)</f>
        <v>0.0052041999999999991</v>
      </c>
      <c r="S447" s="220"/>
      <c r="T447" s="222">
        <f>SUM(T448:T457)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95</v>
      </c>
      <c r="AT447" s="224" t="s">
        <v>74</v>
      </c>
      <c r="AU447" s="224" t="s">
        <v>83</v>
      </c>
      <c r="AY447" s="223" t="s">
        <v>150</v>
      </c>
      <c r="BK447" s="225">
        <f>SUM(BK448:BK457)</f>
        <v>0</v>
      </c>
    </row>
    <row r="448" s="2" customFormat="1" ht="16.5" customHeight="1">
      <c r="A448" s="40"/>
      <c r="B448" s="41"/>
      <c r="C448" s="228" t="s">
        <v>1281</v>
      </c>
      <c r="D448" s="228" t="s">
        <v>153</v>
      </c>
      <c r="E448" s="229" t="s">
        <v>1282</v>
      </c>
      <c r="F448" s="230" t="s">
        <v>1283</v>
      </c>
      <c r="G448" s="231" t="s">
        <v>339</v>
      </c>
      <c r="H448" s="232">
        <v>3.2000000000000002</v>
      </c>
      <c r="I448" s="233"/>
      <c r="J448" s="234">
        <f>ROUND(I448*H448,2)</f>
        <v>0</v>
      </c>
      <c r="K448" s="230" t="s">
        <v>156</v>
      </c>
      <c r="L448" s="46"/>
      <c r="M448" s="235" t="s">
        <v>19</v>
      </c>
      <c r="N448" s="236" t="s">
        <v>47</v>
      </c>
      <c r="O448" s="86"/>
      <c r="P448" s="237">
        <f>O448*H448</f>
        <v>0</v>
      </c>
      <c r="Q448" s="237">
        <v>4.0000000000000003E-05</v>
      </c>
      <c r="R448" s="237">
        <f>Q448*H448</f>
        <v>0.00012800000000000002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203</v>
      </c>
      <c r="AT448" s="239" t="s">
        <v>153</v>
      </c>
      <c r="AU448" s="239" t="s">
        <v>95</v>
      </c>
      <c r="AY448" s="19" t="s">
        <v>150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9" t="s">
        <v>95</v>
      </c>
      <c r="BK448" s="240">
        <f>ROUND(I448*H448,2)</f>
        <v>0</v>
      </c>
      <c r="BL448" s="19" t="s">
        <v>203</v>
      </c>
      <c r="BM448" s="239" t="s">
        <v>1284</v>
      </c>
    </row>
    <row r="449" s="2" customFormat="1" ht="16.5" customHeight="1">
      <c r="A449" s="40"/>
      <c r="B449" s="41"/>
      <c r="C449" s="296" t="s">
        <v>1285</v>
      </c>
      <c r="D449" s="296" t="s">
        <v>695</v>
      </c>
      <c r="E449" s="297" t="s">
        <v>1286</v>
      </c>
      <c r="F449" s="298" t="s">
        <v>1287</v>
      </c>
      <c r="G449" s="299" t="s">
        <v>339</v>
      </c>
      <c r="H449" s="300">
        <v>3.3599999999999999</v>
      </c>
      <c r="I449" s="301"/>
      <c r="J449" s="302">
        <f>ROUND(I449*H449,2)</f>
        <v>0</v>
      </c>
      <c r="K449" s="298" t="s">
        <v>156</v>
      </c>
      <c r="L449" s="303"/>
      <c r="M449" s="304" t="s">
        <v>19</v>
      </c>
      <c r="N449" s="305" t="s">
        <v>47</v>
      </c>
      <c r="O449" s="86"/>
      <c r="P449" s="237">
        <f>O449*H449</f>
        <v>0</v>
      </c>
      <c r="Q449" s="237">
        <v>0.00017000000000000001</v>
      </c>
      <c r="R449" s="237">
        <f>Q449*H449</f>
        <v>0.00057120000000000001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392</v>
      </c>
      <c r="AT449" s="239" t="s">
        <v>695</v>
      </c>
      <c r="AU449" s="239" t="s">
        <v>95</v>
      </c>
      <c r="AY449" s="19" t="s">
        <v>150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9" t="s">
        <v>95</v>
      </c>
      <c r="BK449" s="240">
        <f>ROUND(I449*H449,2)</f>
        <v>0</v>
      </c>
      <c r="BL449" s="19" t="s">
        <v>203</v>
      </c>
      <c r="BM449" s="239" t="s">
        <v>1288</v>
      </c>
    </row>
    <row r="450" s="2" customFormat="1">
      <c r="A450" s="40"/>
      <c r="B450" s="41"/>
      <c r="C450" s="42"/>
      <c r="D450" s="248" t="s">
        <v>205</v>
      </c>
      <c r="E450" s="42"/>
      <c r="F450" s="258" t="s">
        <v>1006</v>
      </c>
      <c r="G450" s="42"/>
      <c r="H450" s="42"/>
      <c r="I450" s="148"/>
      <c r="J450" s="42"/>
      <c r="K450" s="42"/>
      <c r="L450" s="46"/>
      <c r="M450" s="259"/>
      <c r="N450" s="260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205</v>
      </c>
      <c r="AU450" s="19" t="s">
        <v>95</v>
      </c>
    </row>
    <row r="451" s="13" customFormat="1">
      <c r="A451" s="13"/>
      <c r="B451" s="246"/>
      <c r="C451" s="247"/>
      <c r="D451" s="248" t="s">
        <v>196</v>
      </c>
      <c r="E451" s="247"/>
      <c r="F451" s="250" t="s">
        <v>1289</v>
      </c>
      <c r="G451" s="247"/>
      <c r="H451" s="251">
        <v>3.3599999999999999</v>
      </c>
      <c r="I451" s="252"/>
      <c r="J451" s="247"/>
      <c r="K451" s="247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196</v>
      </c>
      <c r="AU451" s="257" t="s">
        <v>95</v>
      </c>
      <c r="AV451" s="13" t="s">
        <v>95</v>
      </c>
      <c r="AW451" s="13" t="s">
        <v>4</v>
      </c>
      <c r="AX451" s="13" t="s">
        <v>83</v>
      </c>
      <c r="AY451" s="257" t="s">
        <v>150</v>
      </c>
    </row>
    <row r="452" s="2" customFormat="1" ht="16.5" customHeight="1">
      <c r="A452" s="40"/>
      <c r="B452" s="41"/>
      <c r="C452" s="228" t="s">
        <v>1290</v>
      </c>
      <c r="D452" s="228" t="s">
        <v>153</v>
      </c>
      <c r="E452" s="229" t="s">
        <v>1282</v>
      </c>
      <c r="F452" s="230" t="s">
        <v>1283</v>
      </c>
      <c r="G452" s="231" t="s">
        <v>339</v>
      </c>
      <c r="H452" s="232">
        <v>3</v>
      </c>
      <c r="I452" s="233"/>
      <c r="J452" s="234">
        <f>ROUND(I452*H452,2)</f>
        <v>0</v>
      </c>
      <c r="K452" s="230" t="s">
        <v>156</v>
      </c>
      <c r="L452" s="46"/>
      <c r="M452" s="235" t="s">
        <v>19</v>
      </c>
      <c r="N452" s="236" t="s">
        <v>47</v>
      </c>
      <c r="O452" s="86"/>
      <c r="P452" s="237">
        <f>O452*H452</f>
        <v>0</v>
      </c>
      <c r="Q452" s="237">
        <v>4.0000000000000003E-05</v>
      </c>
      <c r="R452" s="237">
        <f>Q452*H452</f>
        <v>0.00012000000000000002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203</v>
      </c>
      <c r="AT452" s="239" t="s">
        <v>153</v>
      </c>
      <c r="AU452" s="239" t="s">
        <v>95</v>
      </c>
      <c r="AY452" s="19" t="s">
        <v>150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9" t="s">
        <v>95</v>
      </c>
      <c r="BK452" s="240">
        <f>ROUND(I452*H452,2)</f>
        <v>0</v>
      </c>
      <c r="BL452" s="19" t="s">
        <v>203</v>
      </c>
      <c r="BM452" s="239" t="s">
        <v>1291</v>
      </c>
    </row>
    <row r="453" s="13" customFormat="1">
      <c r="A453" s="13"/>
      <c r="B453" s="246"/>
      <c r="C453" s="247"/>
      <c r="D453" s="248" t="s">
        <v>196</v>
      </c>
      <c r="E453" s="249" t="s">
        <v>19</v>
      </c>
      <c r="F453" s="250" t="s">
        <v>1292</v>
      </c>
      <c r="G453" s="247"/>
      <c r="H453" s="251">
        <v>3</v>
      </c>
      <c r="I453" s="252"/>
      <c r="J453" s="247"/>
      <c r="K453" s="247"/>
      <c r="L453" s="253"/>
      <c r="M453" s="254"/>
      <c r="N453" s="255"/>
      <c r="O453" s="255"/>
      <c r="P453" s="255"/>
      <c r="Q453" s="255"/>
      <c r="R453" s="255"/>
      <c r="S453" s="255"/>
      <c r="T453" s="25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7" t="s">
        <v>196</v>
      </c>
      <c r="AU453" s="257" t="s">
        <v>95</v>
      </c>
      <c r="AV453" s="13" t="s">
        <v>95</v>
      </c>
      <c r="AW453" s="13" t="s">
        <v>35</v>
      </c>
      <c r="AX453" s="13" t="s">
        <v>83</v>
      </c>
      <c r="AY453" s="257" t="s">
        <v>150</v>
      </c>
    </row>
    <row r="454" s="2" customFormat="1" ht="16.5" customHeight="1">
      <c r="A454" s="40"/>
      <c r="B454" s="41"/>
      <c r="C454" s="296" t="s">
        <v>1293</v>
      </c>
      <c r="D454" s="296" t="s">
        <v>695</v>
      </c>
      <c r="E454" s="297" t="s">
        <v>1294</v>
      </c>
      <c r="F454" s="298" t="s">
        <v>1295</v>
      </c>
      <c r="G454" s="299" t="s">
        <v>339</v>
      </c>
      <c r="H454" s="300">
        <v>3</v>
      </c>
      <c r="I454" s="301"/>
      <c r="J454" s="302">
        <f>ROUND(I454*H454,2)</f>
        <v>0</v>
      </c>
      <c r="K454" s="298" t="s">
        <v>156</v>
      </c>
      <c r="L454" s="303"/>
      <c r="M454" s="304" t="s">
        <v>19</v>
      </c>
      <c r="N454" s="305" t="s">
        <v>47</v>
      </c>
      <c r="O454" s="86"/>
      <c r="P454" s="237">
        <f>O454*H454</f>
        <v>0</v>
      </c>
      <c r="Q454" s="237">
        <v>0.00017000000000000001</v>
      </c>
      <c r="R454" s="237">
        <f>Q454*H454</f>
        <v>0.00051000000000000004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392</v>
      </c>
      <c r="AT454" s="239" t="s">
        <v>695</v>
      </c>
      <c r="AU454" s="239" t="s">
        <v>95</v>
      </c>
      <c r="AY454" s="19" t="s">
        <v>150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9" t="s">
        <v>95</v>
      </c>
      <c r="BK454" s="240">
        <f>ROUND(I454*H454,2)</f>
        <v>0</v>
      </c>
      <c r="BL454" s="19" t="s">
        <v>203</v>
      </c>
      <c r="BM454" s="239" t="s">
        <v>1296</v>
      </c>
    </row>
    <row r="455" s="2" customFormat="1" ht="16.5" customHeight="1">
      <c r="A455" s="40"/>
      <c r="B455" s="41"/>
      <c r="C455" s="228" t="s">
        <v>1297</v>
      </c>
      <c r="D455" s="228" t="s">
        <v>153</v>
      </c>
      <c r="E455" s="229" t="s">
        <v>1298</v>
      </c>
      <c r="F455" s="230" t="s">
        <v>1299</v>
      </c>
      <c r="G455" s="231" t="s">
        <v>255</v>
      </c>
      <c r="H455" s="232">
        <v>38.75</v>
      </c>
      <c r="I455" s="233"/>
      <c r="J455" s="234">
        <f>ROUND(I455*H455,2)</f>
        <v>0</v>
      </c>
      <c r="K455" s="230" t="s">
        <v>156</v>
      </c>
      <c r="L455" s="46"/>
      <c r="M455" s="235" t="s">
        <v>19</v>
      </c>
      <c r="N455" s="236" t="s">
        <v>47</v>
      </c>
      <c r="O455" s="86"/>
      <c r="P455" s="237">
        <f>O455*H455</f>
        <v>0</v>
      </c>
      <c r="Q455" s="237">
        <v>0.00010000000000000001</v>
      </c>
      <c r="R455" s="237">
        <f>Q455*H455</f>
        <v>0.003875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203</v>
      </c>
      <c r="AT455" s="239" t="s">
        <v>153</v>
      </c>
      <c r="AU455" s="239" t="s">
        <v>95</v>
      </c>
      <c r="AY455" s="19" t="s">
        <v>150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9" t="s">
        <v>95</v>
      </c>
      <c r="BK455" s="240">
        <f>ROUND(I455*H455,2)</f>
        <v>0</v>
      </c>
      <c r="BL455" s="19" t="s">
        <v>203</v>
      </c>
      <c r="BM455" s="239" t="s">
        <v>1300</v>
      </c>
    </row>
    <row r="456" s="13" customFormat="1">
      <c r="A456" s="13"/>
      <c r="B456" s="246"/>
      <c r="C456" s="247"/>
      <c r="D456" s="248" t="s">
        <v>196</v>
      </c>
      <c r="E456" s="249" t="s">
        <v>19</v>
      </c>
      <c r="F456" s="250" t="s">
        <v>782</v>
      </c>
      <c r="G456" s="247"/>
      <c r="H456" s="251">
        <v>19.100000000000001</v>
      </c>
      <c r="I456" s="252"/>
      <c r="J456" s="247"/>
      <c r="K456" s="247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196</v>
      </c>
      <c r="AU456" s="257" t="s">
        <v>95</v>
      </c>
      <c r="AV456" s="13" t="s">
        <v>95</v>
      </c>
      <c r="AW456" s="13" t="s">
        <v>35</v>
      </c>
      <c r="AX456" s="13" t="s">
        <v>75</v>
      </c>
      <c r="AY456" s="257" t="s">
        <v>150</v>
      </c>
    </row>
    <row r="457" s="13" customFormat="1">
      <c r="A457" s="13"/>
      <c r="B457" s="246"/>
      <c r="C457" s="247"/>
      <c r="D457" s="248" t="s">
        <v>196</v>
      </c>
      <c r="E457" s="249" t="s">
        <v>19</v>
      </c>
      <c r="F457" s="250" t="s">
        <v>354</v>
      </c>
      <c r="G457" s="247"/>
      <c r="H457" s="251">
        <v>19.649999999999999</v>
      </c>
      <c r="I457" s="252"/>
      <c r="J457" s="247"/>
      <c r="K457" s="247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196</v>
      </c>
      <c r="AU457" s="257" t="s">
        <v>95</v>
      </c>
      <c r="AV457" s="13" t="s">
        <v>95</v>
      </c>
      <c r="AW457" s="13" t="s">
        <v>35</v>
      </c>
      <c r="AX457" s="13" t="s">
        <v>75</v>
      </c>
      <c r="AY457" s="257" t="s">
        <v>150</v>
      </c>
    </row>
    <row r="458" s="12" customFormat="1" ht="22.8" customHeight="1">
      <c r="A458" s="12"/>
      <c r="B458" s="212"/>
      <c r="C458" s="213"/>
      <c r="D458" s="214" t="s">
        <v>74</v>
      </c>
      <c r="E458" s="226" t="s">
        <v>605</v>
      </c>
      <c r="F458" s="226" t="s">
        <v>606</v>
      </c>
      <c r="G458" s="213"/>
      <c r="H458" s="213"/>
      <c r="I458" s="216"/>
      <c r="J458" s="227">
        <f>BK458</f>
        <v>0</v>
      </c>
      <c r="K458" s="213"/>
      <c r="L458" s="218"/>
      <c r="M458" s="219"/>
      <c r="N458" s="220"/>
      <c r="O458" s="220"/>
      <c r="P458" s="221">
        <f>SUM(P459:P484)</f>
        <v>0</v>
      </c>
      <c r="Q458" s="220"/>
      <c r="R458" s="221">
        <f>SUM(R459:R484)</f>
        <v>0.6354029000000001</v>
      </c>
      <c r="S458" s="220"/>
      <c r="T458" s="222">
        <f>SUM(T459:T484)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3" t="s">
        <v>95</v>
      </c>
      <c r="AT458" s="224" t="s">
        <v>74</v>
      </c>
      <c r="AU458" s="224" t="s">
        <v>83</v>
      </c>
      <c r="AY458" s="223" t="s">
        <v>150</v>
      </c>
      <c r="BK458" s="225">
        <f>SUM(BK459:BK484)</f>
        <v>0</v>
      </c>
    </row>
    <row r="459" s="2" customFormat="1" ht="16.5" customHeight="1">
      <c r="A459" s="40"/>
      <c r="B459" s="41"/>
      <c r="C459" s="228" t="s">
        <v>1301</v>
      </c>
      <c r="D459" s="228" t="s">
        <v>153</v>
      </c>
      <c r="E459" s="229" t="s">
        <v>1302</v>
      </c>
      <c r="F459" s="230" t="s">
        <v>1303</v>
      </c>
      <c r="G459" s="231" t="s">
        <v>255</v>
      </c>
      <c r="H459" s="232">
        <v>32.555</v>
      </c>
      <c r="I459" s="233"/>
      <c r="J459" s="234">
        <f>ROUND(I459*H459,2)</f>
        <v>0</v>
      </c>
      <c r="K459" s="230" t="s">
        <v>156</v>
      </c>
      <c r="L459" s="46"/>
      <c r="M459" s="235" t="s">
        <v>19</v>
      </c>
      <c r="N459" s="236" t="s">
        <v>47</v>
      </c>
      <c r="O459" s="86"/>
      <c r="P459" s="237">
        <f>O459*H459</f>
        <v>0</v>
      </c>
      <c r="Q459" s="237">
        <v>0.00029999999999999997</v>
      </c>
      <c r="R459" s="237">
        <f>Q459*H459</f>
        <v>0.0097664999999999991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203</v>
      </c>
      <c r="AT459" s="239" t="s">
        <v>153</v>
      </c>
      <c r="AU459" s="239" t="s">
        <v>95</v>
      </c>
      <c r="AY459" s="19" t="s">
        <v>150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9" t="s">
        <v>95</v>
      </c>
      <c r="BK459" s="240">
        <f>ROUND(I459*H459,2)</f>
        <v>0</v>
      </c>
      <c r="BL459" s="19" t="s">
        <v>203</v>
      </c>
      <c r="BM459" s="239" t="s">
        <v>1304</v>
      </c>
    </row>
    <row r="460" s="2" customFormat="1" ht="21.75" customHeight="1">
      <c r="A460" s="40"/>
      <c r="B460" s="41"/>
      <c r="C460" s="228" t="s">
        <v>1305</v>
      </c>
      <c r="D460" s="228" t="s">
        <v>153</v>
      </c>
      <c r="E460" s="229" t="s">
        <v>1306</v>
      </c>
      <c r="F460" s="230" t="s">
        <v>1307</v>
      </c>
      <c r="G460" s="231" t="s">
        <v>255</v>
      </c>
      <c r="H460" s="232">
        <v>32.555</v>
      </c>
      <c r="I460" s="233"/>
      <c r="J460" s="234">
        <f>ROUND(I460*H460,2)</f>
        <v>0</v>
      </c>
      <c r="K460" s="230" t="s">
        <v>156</v>
      </c>
      <c r="L460" s="46"/>
      <c r="M460" s="235" t="s">
        <v>19</v>
      </c>
      <c r="N460" s="236" t="s">
        <v>47</v>
      </c>
      <c r="O460" s="86"/>
      <c r="P460" s="237">
        <f>O460*H460</f>
        <v>0</v>
      </c>
      <c r="Q460" s="237">
        <v>0.0051000000000000004</v>
      </c>
      <c r="R460" s="237">
        <f>Q460*H460</f>
        <v>0.1660305</v>
      </c>
      <c r="S460" s="237">
        <v>0</v>
      </c>
      <c r="T460" s="23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9" t="s">
        <v>203</v>
      </c>
      <c r="AT460" s="239" t="s">
        <v>153</v>
      </c>
      <c r="AU460" s="239" t="s">
        <v>95</v>
      </c>
      <c r="AY460" s="19" t="s">
        <v>150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9" t="s">
        <v>95</v>
      </c>
      <c r="BK460" s="240">
        <f>ROUND(I460*H460,2)</f>
        <v>0</v>
      </c>
      <c r="BL460" s="19" t="s">
        <v>203</v>
      </c>
      <c r="BM460" s="239" t="s">
        <v>1308</v>
      </c>
    </row>
    <row r="461" s="13" customFormat="1">
      <c r="A461" s="13"/>
      <c r="B461" s="246"/>
      <c r="C461" s="247"/>
      <c r="D461" s="248" t="s">
        <v>196</v>
      </c>
      <c r="E461" s="249" t="s">
        <v>19</v>
      </c>
      <c r="F461" s="250" t="s">
        <v>1309</v>
      </c>
      <c r="G461" s="247"/>
      <c r="H461" s="251">
        <v>2.5499999999999998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7" t="s">
        <v>196</v>
      </c>
      <c r="AU461" s="257" t="s">
        <v>95</v>
      </c>
      <c r="AV461" s="13" t="s">
        <v>95</v>
      </c>
      <c r="AW461" s="13" t="s">
        <v>35</v>
      </c>
      <c r="AX461" s="13" t="s">
        <v>75</v>
      </c>
      <c r="AY461" s="257" t="s">
        <v>150</v>
      </c>
    </row>
    <row r="462" s="13" customFormat="1">
      <c r="A462" s="13"/>
      <c r="B462" s="246"/>
      <c r="C462" s="247"/>
      <c r="D462" s="248" t="s">
        <v>196</v>
      </c>
      <c r="E462" s="249" t="s">
        <v>19</v>
      </c>
      <c r="F462" s="250" t="s">
        <v>1310</v>
      </c>
      <c r="G462" s="247"/>
      <c r="H462" s="251">
        <v>20.579999999999998</v>
      </c>
      <c r="I462" s="252"/>
      <c r="J462" s="247"/>
      <c r="K462" s="247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196</v>
      </c>
      <c r="AU462" s="257" t="s">
        <v>95</v>
      </c>
      <c r="AV462" s="13" t="s">
        <v>95</v>
      </c>
      <c r="AW462" s="13" t="s">
        <v>35</v>
      </c>
      <c r="AX462" s="13" t="s">
        <v>75</v>
      </c>
      <c r="AY462" s="257" t="s">
        <v>150</v>
      </c>
    </row>
    <row r="463" s="13" customFormat="1">
      <c r="A463" s="13"/>
      <c r="B463" s="246"/>
      <c r="C463" s="247"/>
      <c r="D463" s="248" t="s">
        <v>196</v>
      </c>
      <c r="E463" s="249" t="s">
        <v>19</v>
      </c>
      <c r="F463" s="250" t="s">
        <v>1311</v>
      </c>
      <c r="G463" s="247"/>
      <c r="H463" s="251">
        <v>-2.8679999999999999</v>
      </c>
      <c r="I463" s="252"/>
      <c r="J463" s="247"/>
      <c r="K463" s="247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196</v>
      </c>
      <c r="AU463" s="257" t="s">
        <v>95</v>
      </c>
      <c r="AV463" s="13" t="s">
        <v>95</v>
      </c>
      <c r="AW463" s="13" t="s">
        <v>35</v>
      </c>
      <c r="AX463" s="13" t="s">
        <v>75</v>
      </c>
      <c r="AY463" s="257" t="s">
        <v>150</v>
      </c>
    </row>
    <row r="464" s="13" customFormat="1">
      <c r="A464" s="13"/>
      <c r="B464" s="246"/>
      <c r="C464" s="247"/>
      <c r="D464" s="248" t="s">
        <v>196</v>
      </c>
      <c r="E464" s="249" t="s">
        <v>19</v>
      </c>
      <c r="F464" s="250" t="s">
        <v>1312</v>
      </c>
      <c r="G464" s="247"/>
      <c r="H464" s="251">
        <v>1.51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196</v>
      </c>
      <c r="AU464" s="257" t="s">
        <v>95</v>
      </c>
      <c r="AV464" s="13" t="s">
        <v>95</v>
      </c>
      <c r="AW464" s="13" t="s">
        <v>35</v>
      </c>
      <c r="AX464" s="13" t="s">
        <v>75</v>
      </c>
      <c r="AY464" s="257" t="s">
        <v>150</v>
      </c>
    </row>
    <row r="465" s="13" customFormat="1">
      <c r="A465" s="13"/>
      <c r="B465" s="246"/>
      <c r="C465" s="247"/>
      <c r="D465" s="248" t="s">
        <v>196</v>
      </c>
      <c r="E465" s="249" t="s">
        <v>19</v>
      </c>
      <c r="F465" s="250" t="s">
        <v>1313</v>
      </c>
      <c r="G465" s="247"/>
      <c r="H465" s="251">
        <v>12.201000000000001</v>
      </c>
      <c r="I465" s="252"/>
      <c r="J465" s="247"/>
      <c r="K465" s="247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196</v>
      </c>
      <c r="AU465" s="257" t="s">
        <v>95</v>
      </c>
      <c r="AV465" s="13" t="s">
        <v>95</v>
      </c>
      <c r="AW465" s="13" t="s">
        <v>35</v>
      </c>
      <c r="AX465" s="13" t="s">
        <v>75</v>
      </c>
      <c r="AY465" s="257" t="s">
        <v>150</v>
      </c>
    </row>
    <row r="466" s="13" customFormat="1">
      <c r="A466" s="13"/>
      <c r="B466" s="246"/>
      <c r="C466" s="247"/>
      <c r="D466" s="248" t="s">
        <v>196</v>
      </c>
      <c r="E466" s="249" t="s">
        <v>19</v>
      </c>
      <c r="F466" s="250" t="s">
        <v>379</v>
      </c>
      <c r="G466" s="247"/>
      <c r="H466" s="251">
        <v>-1.5680000000000001</v>
      </c>
      <c r="I466" s="252"/>
      <c r="J466" s="247"/>
      <c r="K466" s="247"/>
      <c r="L466" s="253"/>
      <c r="M466" s="254"/>
      <c r="N466" s="255"/>
      <c r="O466" s="255"/>
      <c r="P466" s="255"/>
      <c r="Q466" s="255"/>
      <c r="R466" s="255"/>
      <c r="S466" s="255"/>
      <c r="T466" s="25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7" t="s">
        <v>196</v>
      </c>
      <c r="AU466" s="257" t="s">
        <v>95</v>
      </c>
      <c r="AV466" s="13" t="s">
        <v>95</v>
      </c>
      <c r="AW466" s="13" t="s">
        <v>35</v>
      </c>
      <c r="AX466" s="13" t="s">
        <v>75</v>
      </c>
      <c r="AY466" s="257" t="s">
        <v>150</v>
      </c>
    </row>
    <row r="467" s="13" customFormat="1">
      <c r="A467" s="13"/>
      <c r="B467" s="246"/>
      <c r="C467" s="247"/>
      <c r="D467" s="248" t="s">
        <v>196</v>
      </c>
      <c r="E467" s="249" t="s">
        <v>19</v>
      </c>
      <c r="F467" s="250" t="s">
        <v>1314</v>
      </c>
      <c r="G467" s="247"/>
      <c r="H467" s="251">
        <v>0.14999999999999999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7" t="s">
        <v>196</v>
      </c>
      <c r="AU467" s="257" t="s">
        <v>95</v>
      </c>
      <c r="AV467" s="13" t="s">
        <v>95</v>
      </c>
      <c r="AW467" s="13" t="s">
        <v>35</v>
      </c>
      <c r="AX467" s="13" t="s">
        <v>75</v>
      </c>
      <c r="AY467" s="257" t="s">
        <v>150</v>
      </c>
    </row>
    <row r="468" s="2" customFormat="1" ht="16.5" customHeight="1">
      <c r="A468" s="40"/>
      <c r="B468" s="41"/>
      <c r="C468" s="296" t="s">
        <v>1315</v>
      </c>
      <c r="D468" s="296" t="s">
        <v>695</v>
      </c>
      <c r="E468" s="297" t="s">
        <v>1316</v>
      </c>
      <c r="F468" s="298" t="s">
        <v>1317</v>
      </c>
      <c r="G468" s="299" t="s">
        <v>255</v>
      </c>
      <c r="H468" s="300">
        <v>35.811</v>
      </c>
      <c r="I468" s="301"/>
      <c r="J468" s="302">
        <f>ROUND(I468*H468,2)</f>
        <v>0</v>
      </c>
      <c r="K468" s="298" t="s">
        <v>156</v>
      </c>
      <c r="L468" s="303"/>
      <c r="M468" s="304" t="s">
        <v>19</v>
      </c>
      <c r="N468" s="305" t="s">
        <v>47</v>
      </c>
      <c r="O468" s="86"/>
      <c r="P468" s="237">
        <f>O468*H468</f>
        <v>0</v>
      </c>
      <c r="Q468" s="237">
        <v>0.0126</v>
      </c>
      <c r="R468" s="237">
        <f>Q468*H468</f>
        <v>0.45121860000000003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392</v>
      </c>
      <c r="AT468" s="239" t="s">
        <v>695</v>
      </c>
      <c r="AU468" s="239" t="s">
        <v>95</v>
      </c>
      <c r="AY468" s="19" t="s">
        <v>150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9" t="s">
        <v>95</v>
      </c>
      <c r="BK468" s="240">
        <f>ROUND(I468*H468,2)</f>
        <v>0</v>
      </c>
      <c r="BL468" s="19" t="s">
        <v>203</v>
      </c>
      <c r="BM468" s="239" t="s">
        <v>1318</v>
      </c>
    </row>
    <row r="469" s="2" customFormat="1">
      <c r="A469" s="40"/>
      <c r="B469" s="41"/>
      <c r="C469" s="42"/>
      <c r="D469" s="248" t="s">
        <v>205</v>
      </c>
      <c r="E469" s="42"/>
      <c r="F469" s="258" t="s">
        <v>1260</v>
      </c>
      <c r="G469" s="42"/>
      <c r="H469" s="42"/>
      <c r="I469" s="148"/>
      <c r="J469" s="42"/>
      <c r="K469" s="42"/>
      <c r="L469" s="46"/>
      <c r="M469" s="259"/>
      <c r="N469" s="260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205</v>
      </c>
      <c r="AU469" s="19" t="s">
        <v>95</v>
      </c>
    </row>
    <row r="470" s="13" customFormat="1">
      <c r="A470" s="13"/>
      <c r="B470" s="246"/>
      <c r="C470" s="247"/>
      <c r="D470" s="248" t="s">
        <v>196</v>
      </c>
      <c r="E470" s="247"/>
      <c r="F470" s="250" t="s">
        <v>1319</v>
      </c>
      <c r="G470" s="247"/>
      <c r="H470" s="251">
        <v>35.811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196</v>
      </c>
      <c r="AU470" s="257" t="s">
        <v>95</v>
      </c>
      <c r="AV470" s="13" t="s">
        <v>95</v>
      </c>
      <c r="AW470" s="13" t="s">
        <v>4</v>
      </c>
      <c r="AX470" s="13" t="s">
        <v>83</v>
      </c>
      <c r="AY470" s="257" t="s">
        <v>150</v>
      </c>
    </row>
    <row r="471" s="2" customFormat="1" ht="16.5" customHeight="1">
      <c r="A471" s="40"/>
      <c r="B471" s="41"/>
      <c r="C471" s="228" t="s">
        <v>1320</v>
      </c>
      <c r="D471" s="228" t="s">
        <v>153</v>
      </c>
      <c r="E471" s="229" t="s">
        <v>1321</v>
      </c>
      <c r="F471" s="230" t="s">
        <v>1322</v>
      </c>
      <c r="G471" s="231" t="s">
        <v>339</v>
      </c>
      <c r="H471" s="232">
        <v>7.5</v>
      </c>
      <c r="I471" s="233"/>
      <c r="J471" s="234">
        <f>ROUND(I471*H471,2)</f>
        <v>0</v>
      </c>
      <c r="K471" s="230" t="s">
        <v>156</v>
      </c>
      <c r="L471" s="46"/>
      <c r="M471" s="235" t="s">
        <v>19</v>
      </c>
      <c r="N471" s="236" t="s">
        <v>47</v>
      </c>
      <c r="O471" s="86"/>
      <c r="P471" s="237">
        <f>O471*H471</f>
        <v>0</v>
      </c>
      <c r="Q471" s="237">
        <v>0.00031</v>
      </c>
      <c r="R471" s="237">
        <f>Q471*H471</f>
        <v>0.0023249999999999998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203</v>
      </c>
      <c r="AT471" s="239" t="s">
        <v>153</v>
      </c>
      <c r="AU471" s="239" t="s">
        <v>95</v>
      </c>
      <c r="AY471" s="19" t="s">
        <v>150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9" t="s">
        <v>95</v>
      </c>
      <c r="BK471" s="240">
        <f>ROUND(I471*H471,2)</f>
        <v>0</v>
      </c>
      <c r="BL471" s="19" t="s">
        <v>203</v>
      </c>
      <c r="BM471" s="239" t="s">
        <v>1323</v>
      </c>
    </row>
    <row r="472" s="13" customFormat="1">
      <c r="A472" s="13"/>
      <c r="B472" s="246"/>
      <c r="C472" s="247"/>
      <c r="D472" s="248" t="s">
        <v>196</v>
      </c>
      <c r="E472" s="249" t="s">
        <v>19</v>
      </c>
      <c r="F472" s="250" t="s">
        <v>1324</v>
      </c>
      <c r="G472" s="247"/>
      <c r="H472" s="251">
        <v>1.2</v>
      </c>
      <c r="I472" s="252"/>
      <c r="J472" s="247"/>
      <c r="K472" s="247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196</v>
      </c>
      <c r="AU472" s="257" t="s">
        <v>95</v>
      </c>
      <c r="AV472" s="13" t="s">
        <v>95</v>
      </c>
      <c r="AW472" s="13" t="s">
        <v>35</v>
      </c>
      <c r="AX472" s="13" t="s">
        <v>75</v>
      </c>
      <c r="AY472" s="257" t="s">
        <v>150</v>
      </c>
    </row>
    <row r="473" s="13" customFormat="1">
      <c r="A473" s="13"/>
      <c r="B473" s="246"/>
      <c r="C473" s="247"/>
      <c r="D473" s="248" t="s">
        <v>196</v>
      </c>
      <c r="E473" s="249" t="s">
        <v>19</v>
      </c>
      <c r="F473" s="250" t="s">
        <v>1325</v>
      </c>
      <c r="G473" s="247"/>
      <c r="H473" s="251">
        <v>4.4000000000000004</v>
      </c>
      <c r="I473" s="252"/>
      <c r="J473" s="247"/>
      <c r="K473" s="247"/>
      <c r="L473" s="253"/>
      <c r="M473" s="254"/>
      <c r="N473" s="255"/>
      <c r="O473" s="255"/>
      <c r="P473" s="255"/>
      <c r="Q473" s="255"/>
      <c r="R473" s="255"/>
      <c r="S473" s="255"/>
      <c r="T473" s="25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7" t="s">
        <v>196</v>
      </c>
      <c r="AU473" s="257" t="s">
        <v>95</v>
      </c>
      <c r="AV473" s="13" t="s">
        <v>95</v>
      </c>
      <c r="AW473" s="13" t="s">
        <v>35</v>
      </c>
      <c r="AX473" s="13" t="s">
        <v>75</v>
      </c>
      <c r="AY473" s="257" t="s">
        <v>150</v>
      </c>
    </row>
    <row r="474" s="13" customFormat="1">
      <c r="A474" s="13"/>
      <c r="B474" s="246"/>
      <c r="C474" s="247"/>
      <c r="D474" s="248" t="s">
        <v>196</v>
      </c>
      <c r="E474" s="249" t="s">
        <v>19</v>
      </c>
      <c r="F474" s="250" t="s">
        <v>1326</v>
      </c>
      <c r="G474" s="247"/>
      <c r="H474" s="251">
        <v>1.8999999999999999</v>
      </c>
      <c r="I474" s="252"/>
      <c r="J474" s="247"/>
      <c r="K474" s="247"/>
      <c r="L474" s="253"/>
      <c r="M474" s="254"/>
      <c r="N474" s="255"/>
      <c r="O474" s="255"/>
      <c r="P474" s="255"/>
      <c r="Q474" s="255"/>
      <c r="R474" s="255"/>
      <c r="S474" s="255"/>
      <c r="T474" s="25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7" t="s">
        <v>196</v>
      </c>
      <c r="AU474" s="257" t="s">
        <v>95</v>
      </c>
      <c r="AV474" s="13" t="s">
        <v>95</v>
      </c>
      <c r="AW474" s="13" t="s">
        <v>35</v>
      </c>
      <c r="AX474" s="13" t="s">
        <v>75</v>
      </c>
      <c r="AY474" s="257" t="s">
        <v>150</v>
      </c>
    </row>
    <row r="475" s="2" customFormat="1" ht="16.5" customHeight="1">
      <c r="A475" s="40"/>
      <c r="B475" s="41"/>
      <c r="C475" s="228" t="s">
        <v>1327</v>
      </c>
      <c r="D475" s="228" t="s">
        <v>153</v>
      </c>
      <c r="E475" s="229" t="s">
        <v>1328</v>
      </c>
      <c r="F475" s="230" t="s">
        <v>1329</v>
      </c>
      <c r="G475" s="231" t="s">
        <v>339</v>
      </c>
      <c r="H475" s="232">
        <v>4.7999999999999998</v>
      </c>
      <c r="I475" s="233"/>
      <c r="J475" s="234">
        <f>ROUND(I475*H475,2)</f>
        <v>0</v>
      </c>
      <c r="K475" s="230" t="s">
        <v>156</v>
      </c>
      <c r="L475" s="46"/>
      <c r="M475" s="235" t="s">
        <v>19</v>
      </c>
      <c r="N475" s="236" t="s">
        <v>47</v>
      </c>
      <c r="O475" s="86"/>
      <c r="P475" s="237">
        <f>O475*H475</f>
        <v>0</v>
      </c>
      <c r="Q475" s="237">
        <v>0.00031</v>
      </c>
      <c r="R475" s="237">
        <f>Q475*H475</f>
        <v>0.001488</v>
      </c>
      <c r="S475" s="237">
        <v>0</v>
      </c>
      <c r="T475" s="23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9" t="s">
        <v>203</v>
      </c>
      <c r="AT475" s="239" t="s">
        <v>153</v>
      </c>
      <c r="AU475" s="239" t="s">
        <v>95</v>
      </c>
      <c r="AY475" s="19" t="s">
        <v>150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9" t="s">
        <v>95</v>
      </c>
      <c r="BK475" s="240">
        <f>ROUND(I475*H475,2)</f>
        <v>0</v>
      </c>
      <c r="BL475" s="19" t="s">
        <v>203</v>
      </c>
      <c r="BM475" s="239" t="s">
        <v>1330</v>
      </c>
    </row>
    <row r="476" s="13" customFormat="1">
      <c r="A476" s="13"/>
      <c r="B476" s="246"/>
      <c r="C476" s="247"/>
      <c r="D476" s="248" t="s">
        <v>196</v>
      </c>
      <c r="E476" s="249" t="s">
        <v>19</v>
      </c>
      <c r="F476" s="250" t="s">
        <v>1331</v>
      </c>
      <c r="G476" s="247"/>
      <c r="H476" s="251">
        <v>4.7999999999999998</v>
      </c>
      <c r="I476" s="252"/>
      <c r="J476" s="247"/>
      <c r="K476" s="247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196</v>
      </c>
      <c r="AU476" s="257" t="s">
        <v>95</v>
      </c>
      <c r="AV476" s="13" t="s">
        <v>95</v>
      </c>
      <c r="AW476" s="13" t="s">
        <v>35</v>
      </c>
      <c r="AX476" s="13" t="s">
        <v>83</v>
      </c>
      <c r="AY476" s="257" t="s">
        <v>150</v>
      </c>
    </row>
    <row r="477" s="2" customFormat="1" ht="16.5" customHeight="1">
      <c r="A477" s="40"/>
      <c r="B477" s="41"/>
      <c r="C477" s="228" t="s">
        <v>1332</v>
      </c>
      <c r="D477" s="228" t="s">
        <v>153</v>
      </c>
      <c r="E477" s="229" t="s">
        <v>1333</v>
      </c>
      <c r="F477" s="230" t="s">
        <v>1334</v>
      </c>
      <c r="G477" s="231" t="s">
        <v>339</v>
      </c>
      <c r="H477" s="232">
        <v>14.630000000000001</v>
      </c>
      <c r="I477" s="233"/>
      <c r="J477" s="234">
        <f>ROUND(I477*H477,2)</f>
        <v>0</v>
      </c>
      <c r="K477" s="230" t="s">
        <v>156</v>
      </c>
      <c r="L477" s="46"/>
      <c r="M477" s="235" t="s">
        <v>19</v>
      </c>
      <c r="N477" s="236" t="s">
        <v>47</v>
      </c>
      <c r="O477" s="86"/>
      <c r="P477" s="237">
        <f>O477*H477</f>
        <v>0</v>
      </c>
      <c r="Q477" s="237">
        <v>0.00025999999999999998</v>
      </c>
      <c r="R477" s="237">
        <f>Q477*H477</f>
        <v>0.0038038</v>
      </c>
      <c r="S477" s="237">
        <v>0</v>
      </c>
      <c r="T477" s="23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9" t="s">
        <v>203</v>
      </c>
      <c r="AT477" s="239" t="s">
        <v>153</v>
      </c>
      <c r="AU477" s="239" t="s">
        <v>95</v>
      </c>
      <c r="AY477" s="19" t="s">
        <v>150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9" t="s">
        <v>95</v>
      </c>
      <c r="BK477" s="240">
        <f>ROUND(I477*H477,2)</f>
        <v>0</v>
      </c>
      <c r="BL477" s="19" t="s">
        <v>203</v>
      </c>
      <c r="BM477" s="239" t="s">
        <v>1335</v>
      </c>
    </row>
    <row r="478" s="13" customFormat="1">
      <c r="A478" s="13"/>
      <c r="B478" s="246"/>
      <c r="C478" s="247"/>
      <c r="D478" s="248" t="s">
        <v>196</v>
      </c>
      <c r="E478" s="249" t="s">
        <v>19</v>
      </c>
      <c r="F478" s="250" t="s">
        <v>1336</v>
      </c>
      <c r="G478" s="247"/>
      <c r="H478" s="251">
        <v>9.5999999999999996</v>
      </c>
      <c r="I478" s="252"/>
      <c r="J478" s="247"/>
      <c r="K478" s="247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196</v>
      </c>
      <c r="AU478" s="257" t="s">
        <v>95</v>
      </c>
      <c r="AV478" s="13" t="s">
        <v>95</v>
      </c>
      <c r="AW478" s="13" t="s">
        <v>35</v>
      </c>
      <c r="AX478" s="13" t="s">
        <v>75</v>
      </c>
      <c r="AY478" s="257" t="s">
        <v>150</v>
      </c>
    </row>
    <row r="479" s="13" customFormat="1">
      <c r="A479" s="13"/>
      <c r="B479" s="246"/>
      <c r="C479" s="247"/>
      <c r="D479" s="248" t="s">
        <v>196</v>
      </c>
      <c r="E479" s="249" t="s">
        <v>19</v>
      </c>
      <c r="F479" s="250" t="s">
        <v>1337</v>
      </c>
      <c r="G479" s="247"/>
      <c r="H479" s="251">
        <v>5.0300000000000002</v>
      </c>
      <c r="I479" s="252"/>
      <c r="J479" s="247"/>
      <c r="K479" s="247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196</v>
      </c>
      <c r="AU479" s="257" t="s">
        <v>95</v>
      </c>
      <c r="AV479" s="13" t="s">
        <v>95</v>
      </c>
      <c r="AW479" s="13" t="s">
        <v>35</v>
      </c>
      <c r="AX479" s="13" t="s">
        <v>75</v>
      </c>
      <c r="AY479" s="257" t="s">
        <v>150</v>
      </c>
    </row>
    <row r="480" s="2" customFormat="1" ht="33.75" customHeight="1">
      <c r="A480" s="40"/>
      <c r="B480" s="41"/>
      <c r="C480" s="228" t="s">
        <v>1338</v>
      </c>
      <c r="D480" s="228" t="s">
        <v>153</v>
      </c>
      <c r="E480" s="229" t="s">
        <v>1339</v>
      </c>
      <c r="F480" s="230" t="s">
        <v>1340</v>
      </c>
      <c r="G480" s="231" t="s">
        <v>531</v>
      </c>
      <c r="H480" s="232">
        <v>2</v>
      </c>
      <c r="I480" s="233"/>
      <c r="J480" s="234">
        <f>ROUND(I480*H480,2)</f>
        <v>0</v>
      </c>
      <c r="K480" s="230" t="s">
        <v>19</v>
      </c>
      <c r="L480" s="46"/>
      <c r="M480" s="235" t="s">
        <v>19</v>
      </c>
      <c r="N480" s="236" t="s">
        <v>47</v>
      </c>
      <c r="O480" s="86"/>
      <c r="P480" s="237">
        <f>O480*H480</f>
        <v>0</v>
      </c>
      <c r="Q480" s="237">
        <v>0.00020000000000000001</v>
      </c>
      <c r="R480" s="237">
        <f>Q480*H480</f>
        <v>0.00040000000000000002</v>
      </c>
      <c r="S480" s="237">
        <v>0</v>
      </c>
      <c r="T480" s="23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9" t="s">
        <v>203</v>
      </c>
      <c r="AT480" s="239" t="s">
        <v>153</v>
      </c>
      <c r="AU480" s="239" t="s">
        <v>95</v>
      </c>
      <c r="AY480" s="19" t="s">
        <v>150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9" t="s">
        <v>95</v>
      </c>
      <c r="BK480" s="240">
        <f>ROUND(I480*H480,2)</f>
        <v>0</v>
      </c>
      <c r="BL480" s="19" t="s">
        <v>203</v>
      </c>
      <c r="BM480" s="239" t="s">
        <v>1341</v>
      </c>
    </row>
    <row r="481" s="2" customFormat="1" ht="16.5" customHeight="1">
      <c r="A481" s="40"/>
      <c r="B481" s="41"/>
      <c r="C481" s="228" t="s">
        <v>1342</v>
      </c>
      <c r="D481" s="228" t="s">
        <v>153</v>
      </c>
      <c r="E481" s="229" t="s">
        <v>1343</v>
      </c>
      <c r="F481" s="230" t="s">
        <v>1344</v>
      </c>
      <c r="G481" s="231" t="s">
        <v>339</v>
      </c>
      <c r="H481" s="232">
        <v>12.35</v>
      </c>
      <c r="I481" s="233"/>
      <c r="J481" s="234">
        <f>ROUND(I481*H481,2)</f>
        <v>0</v>
      </c>
      <c r="K481" s="230" t="s">
        <v>156</v>
      </c>
      <c r="L481" s="46"/>
      <c r="M481" s="235" t="s">
        <v>19</v>
      </c>
      <c r="N481" s="236" t="s">
        <v>47</v>
      </c>
      <c r="O481" s="86"/>
      <c r="P481" s="237">
        <f>O481*H481</f>
        <v>0</v>
      </c>
      <c r="Q481" s="237">
        <v>3.0000000000000001E-05</v>
      </c>
      <c r="R481" s="237">
        <f>Q481*H481</f>
        <v>0.00037050000000000001</v>
      </c>
      <c r="S481" s="237">
        <v>0</v>
      </c>
      <c r="T481" s="23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9" t="s">
        <v>203</v>
      </c>
      <c r="AT481" s="239" t="s">
        <v>153</v>
      </c>
      <c r="AU481" s="239" t="s">
        <v>95</v>
      </c>
      <c r="AY481" s="19" t="s">
        <v>150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9" t="s">
        <v>95</v>
      </c>
      <c r="BK481" s="240">
        <f>ROUND(I481*H481,2)</f>
        <v>0</v>
      </c>
      <c r="BL481" s="19" t="s">
        <v>203</v>
      </c>
      <c r="BM481" s="239" t="s">
        <v>1345</v>
      </c>
    </row>
    <row r="482" s="13" customFormat="1">
      <c r="A482" s="13"/>
      <c r="B482" s="246"/>
      <c r="C482" s="247"/>
      <c r="D482" s="248" t="s">
        <v>196</v>
      </c>
      <c r="E482" s="249" t="s">
        <v>19</v>
      </c>
      <c r="F482" s="250" t="s">
        <v>1346</v>
      </c>
      <c r="G482" s="247"/>
      <c r="H482" s="251">
        <v>7.6200000000000001</v>
      </c>
      <c r="I482" s="252"/>
      <c r="J482" s="247"/>
      <c r="K482" s="247"/>
      <c r="L482" s="253"/>
      <c r="M482" s="254"/>
      <c r="N482" s="255"/>
      <c r="O482" s="255"/>
      <c r="P482" s="255"/>
      <c r="Q482" s="255"/>
      <c r="R482" s="255"/>
      <c r="S482" s="255"/>
      <c r="T482" s="25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7" t="s">
        <v>196</v>
      </c>
      <c r="AU482" s="257" t="s">
        <v>95</v>
      </c>
      <c r="AV482" s="13" t="s">
        <v>95</v>
      </c>
      <c r="AW482" s="13" t="s">
        <v>35</v>
      </c>
      <c r="AX482" s="13" t="s">
        <v>75</v>
      </c>
      <c r="AY482" s="257" t="s">
        <v>150</v>
      </c>
    </row>
    <row r="483" s="13" customFormat="1">
      <c r="A483" s="13"/>
      <c r="B483" s="246"/>
      <c r="C483" s="247"/>
      <c r="D483" s="248" t="s">
        <v>196</v>
      </c>
      <c r="E483" s="249" t="s">
        <v>19</v>
      </c>
      <c r="F483" s="250" t="s">
        <v>1347</v>
      </c>
      <c r="G483" s="247"/>
      <c r="H483" s="251">
        <v>4.7300000000000004</v>
      </c>
      <c r="I483" s="252"/>
      <c r="J483" s="247"/>
      <c r="K483" s="247"/>
      <c r="L483" s="253"/>
      <c r="M483" s="254"/>
      <c r="N483" s="255"/>
      <c r="O483" s="255"/>
      <c r="P483" s="255"/>
      <c r="Q483" s="255"/>
      <c r="R483" s="255"/>
      <c r="S483" s="255"/>
      <c r="T483" s="25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7" t="s">
        <v>196</v>
      </c>
      <c r="AU483" s="257" t="s">
        <v>95</v>
      </c>
      <c r="AV483" s="13" t="s">
        <v>95</v>
      </c>
      <c r="AW483" s="13" t="s">
        <v>35</v>
      </c>
      <c r="AX483" s="13" t="s">
        <v>75</v>
      </c>
      <c r="AY483" s="257" t="s">
        <v>150</v>
      </c>
    </row>
    <row r="484" s="2" customFormat="1" ht="21.75" customHeight="1">
      <c r="A484" s="40"/>
      <c r="B484" s="41"/>
      <c r="C484" s="228" t="s">
        <v>1348</v>
      </c>
      <c r="D484" s="228" t="s">
        <v>153</v>
      </c>
      <c r="E484" s="229" t="s">
        <v>1349</v>
      </c>
      <c r="F484" s="230" t="s">
        <v>1350</v>
      </c>
      <c r="G484" s="231" t="s">
        <v>194</v>
      </c>
      <c r="H484" s="232">
        <v>0.63500000000000001</v>
      </c>
      <c r="I484" s="233"/>
      <c r="J484" s="234">
        <f>ROUND(I484*H484,2)</f>
        <v>0</v>
      </c>
      <c r="K484" s="230" t="s">
        <v>156</v>
      </c>
      <c r="L484" s="46"/>
      <c r="M484" s="235" t="s">
        <v>19</v>
      </c>
      <c r="N484" s="236" t="s">
        <v>47</v>
      </c>
      <c r="O484" s="86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39" t="s">
        <v>203</v>
      </c>
      <c r="AT484" s="239" t="s">
        <v>153</v>
      </c>
      <c r="AU484" s="239" t="s">
        <v>95</v>
      </c>
      <c r="AY484" s="19" t="s">
        <v>150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9" t="s">
        <v>95</v>
      </c>
      <c r="BK484" s="240">
        <f>ROUND(I484*H484,2)</f>
        <v>0</v>
      </c>
      <c r="BL484" s="19" t="s">
        <v>203</v>
      </c>
      <c r="BM484" s="239" t="s">
        <v>1351</v>
      </c>
    </row>
    <row r="485" s="12" customFormat="1" ht="22.8" customHeight="1">
      <c r="A485" s="12"/>
      <c r="B485" s="212"/>
      <c r="C485" s="213"/>
      <c r="D485" s="214" t="s">
        <v>74</v>
      </c>
      <c r="E485" s="226" t="s">
        <v>1352</v>
      </c>
      <c r="F485" s="226" t="s">
        <v>1353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SUM(P486:P498)</f>
        <v>0</v>
      </c>
      <c r="Q485" s="220"/>
      <c r="R485" s="221">
        <f>SUM(R486:R498)</f>
        <v>0.0034439199999999996</v>
      </c>
      <c r="S485" s="220"/>
      <c r="T485" s="222">
        <f>SUM(T486:T498)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95</v>
      </c>
      <c r="AT485" s="224" t="s">
        <v>74</v>
      </c>
      <c r="AU485" s="224" t="s">
        <v>83</v>
      </c>
      <c r="AY485" s="223" t="s">
        <v>150</v>
      </c>
      <c r="BK485" s="225">
        <f>SUM(BK486:BK498)</f>
        <v>0</v>
      </c>
    </row>
    <row r="486" s="2" customFormat="1" ht="16.5" customHeight="1">
      <c r="A486" s="40"/>
      <c r="B486" s="41"/>
      <c r="C486" s="228" t="s">
        <v>1354</v>
      </c>
      <c r="D486" s="228" t="s">
        <v>153</v>
      </c>
      <c r="E486" s="229" t="s">
        <v>1355</v>
      </c>
      <c r="F486" s="230" t="s">
        <v>1356</v>
      </c>
      <c r="G486" s="231" t="s">
        <v>255</v>
      </c>
      <c r="H486" s="232">
        <v>4.5579999999999998</v>
      </c>
      <c r="I486" s="233"/>
      <c r="J486" s="234">
        <f>ROUND(I486*H486,2)</f>
        <v>0</v>
      </c>
      <c r="K486" s="230" t="s">
        <v>156</v>
      </c>
      <c r="L486" s="46"/>
      <c r="M486" s="235" t="s">
        <v>19</v>
      </c>
      <c r="N486" s="236" t="s">
        <v>47</v>
      </c>
      <c r="O486" s="86"/>
      <c r="P486" s="237">
        <f>O486*H486</f>
        <v>0</v>
      </c>
      <c r="Q486" s="237">
        <v>0.00011</v>
      </c>
      <c r="R486" s="237">
        <f>Q486*H486</f>
        <v>0.00050137999999999995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203</v>
      </c>
      <c r="AT486" s="239" t="s">
        <v>153</v>
      </c>
      <c r="AU486" s="239" t="s">
        <v>95</v>
      </c>
      <c r="AY486" s="19" t="s">
        <v>150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9" t="s">
        <v>95</v>
      </c>
      <c r="BK486" s="240">
        <f>ROUND(I486*H486,2)</f>
        <v>0</v>
      </c>
      <c r="BL486" s="19" t="s">
        <v>203</v>
      </c>
      <c r="BM486" s="239" t="s">
        <v>1357</v>
      </c>
    </row>
    <row r="487" s="2" customFormat="1" ht="16.5" customHeight="1">
      <c r="A487" s="40"/>
      <c r="B487" s="41"/>
      <c r="C487" s="228" t="s">
        <v>1358</v>
      </c>
      <c r="D487" s="228" t="s">
        <v>153</v>
      </c>
      <c r="E487" s="229" t="s">
        <v>1359</v>
      </c>
      <c r="F487" s="230" t="s">
        <v>1360</v>
      </c>
      <c r="G487" s="231" t="s">
        <v>255</v>
      </c>
      <c r="H487" s="232">
        <v>4.5579999999999998</v>
      </c>
      <c r="I487" s="233"/>
      <c r="J487" s="234">
        <f>ROUND(I487*H487,2)</f>
        <v>0</v>
      </c>
      <c r="K487" s="230" t="s">
        <v>156</v>
      </c>
      <c r="L487" s="46"/>
      <c r="M487" s="235" t="s">
        <v>19</v>
      </c>
      <c r="N487" s="236" t="s">
        <v>47</v>
      </c>
      <c r="O487" s="86"/>
      <c r="P487" s="237">
        <f>O487*H487</f>
        <v>0</v>
      </c>
      <c r="Q487" s="237">
        <v>0.00013999999999999999</v>
      </c>
      <c r="R487" s="237">
        <f>Q487*H487</f>
        <v>0.00063811999999999994</v>
      </c>
      <c r="S487" s="237">
        <v>0</v>
      </c>
      <c r="T487" s="23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9" t="s">
        <v>203</v>
      </c>
      <c r="AT487" s="239" t="s">
        <v>153</v>
      </c>
      <c r="AU487" s="239" t="s">
        <v>95</v>
      </c>
      <c r="AY487" s="19" t="s">
        <v>150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9" t="s">
        <v>95</v>
      </c>
      <c r="BK487" s="240">
        <f>ROUND(I487*H487,2)</f>
        <v>0</v>
      </c>
      <c r="BL487" s="19" t="s">
        <v>203</v>
      </c>
      <c r="BM487" s="239" t="s">
        <v>1361</v>
      </c>
    </row>
    <row r="488" s="13" customFormat="1">
      <c r="A488" s="13"/>
      <c r="B488" s="246"/>
      <c r="C488" s="247"/>
      <c r="D488" s="248" t="s">
        <v>196</v>
      </c>
      <c r="E488" s="249" t="s">
        <v>19</v>
      </c>
      <c r="F488" s="250" t="s">
        <v>1362</v>
      </c>
      <c r="G488" s="247"/>
      <c r="H488" s="251">
        <v>1.96</v>
      </c>
      <c r="I488" s="252"/>
      <c r="J488" s="247"/>
      <c r="K488" s="247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196</v>
      </c>
      <c r="AU488" s="257" t="s">
        <v>95</v>
      </c>
      <c r="AV488" s="13" t="s">
        <v>95</v>
      </c>
      <c r="AW488" s="13" t="s">
        <v>35</v>
      </c>
      <c r="AX488" s="13" t="s">
        <v>75</v>
      </c>
      <c r="AY488" s="257" t="s">
        <v>150</v>
      </c>
    </row>
    <row r="489" s="13" customFormat="1">
      <c r="A489" s="13"/>
      <c r="B489" s="246"/>
      <c r="C489" s="247"/>
      <c r="D489" s="248" t="s">
        <v>196</v>
      </c>
      <c r="E489" s="249" t="s">
        <v>19</v>
      </c>
      <c r="F489" s="250" t="s">
        <v>1363</v>
      </c>
      <c r="G489" s="247"/>
      <c r="H489" s="251">
        <v>2.02</v>
      </c>
      <c r="I489" s="252"/>
      <c r="J489" s="247"/>
      <c r="K489" s="247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196</v>
      </c>
      <c r="AU489" s="257" t="s">
        <v>95</v>
      </c>
      <c r="AV489" s="13" t="s">
        <v>95</v>
      </c>
      <c r="AW489" s="13" t="s">
        <v>35</v>
      </c>
      <c r="AX489" s="13" t="s">
        <v>75</v>
      </c>
      <c r="AY489" s="257" t="s">
        <v>150</v>
      </c>
    </row>
    <row r="490" s="13" customFormat="1">
      <c r="A490" s="13"/>
      <c r="B490" s="246"/>
      <c r="C490" s="247"/>
      <c r="D490" s="248" t="s">
        <v>196</v>
      </c>
      <c r="E490" s="249" t="s">
        <v>19</v>
      </c>
      <c r="F490" s="250" t="s">
        <v>1364</v>
      </c>
      <c r="G490" s="247"/>
      <c r="H490" s="251">
        <v>0.57799999999999996</v>
      </c>
      <c r="I490" s="252"/>
      <c r="J490" s="247"/>
      <c r="K490" s="247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196</v>
      </c>
      <c r="AU490" s="257" t="s">
        <v>95</v>
      </c>
      <c r="AV490" s="13" t="s">
        <v>95</v>
      </c>
      <c r="AW490" s="13" t="s">
        <v>35</v>
      </c>
      <c r="AX490" s="13" t="s">
        <v>75</v>
      </c>
      <c r="AY490" s="257" t="s">
        <v>150</v>
      </c>
    </row>
    <row r="491" s="2" customFormat="1" ht="16.5" customHeight="1">
      <c r="A491" s="40"/>
      <c r="B491" s="41"/>
      <c r="C491" s="228" t="s">
        <v>1365</v>
      </c>
      <c r="D491" s="228" t="s">
        <v>153</v>
      </c>
      <c r="E491" s="229" t="s">
        <v>1366</v>
      </c>
      <c r="F491" s="230" t="s">
        <v>1367</v>
      </c>
      <c r="G491" s="231" t="s">
        <v>255</v>
      </c>
      <c r="H491" s="232">
        <v>9.032</v>
      </c>
      <c r="I491" s="233"/>
      <c r="J491" s="234">
        <f>ROUND(I491*H491,2)</f>
        <v>0</v>
      </c>
      <c r="K491" s="230" t="s">
        <v>156</v>
      </c>
      <c r="L491" s="46"/>
      <c r="M491" s="235" t="s">
        <v>19</v>
      </c>
      <c r="N491" s="236" t="s">
        <v>47</v>
      </c>
      <c r="O491" s="86"/>
      <c r="P491" s="237">
        <f>O491*H491</f>
        <v>0</v>
      </c>
      <c r="Q491" s="237">
        <v>0.00012</v>
      </c>
      <c r="R491" s="237">
        <f>Q491*H491</f>
        <v>0.00108384</v>
      </c>
      <c r="S491" s="237">
        <v>0</v>
      </c>
      <c r="T491" s="23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9" t="s">
        <v>203</v>
      </c>
      <c r="AT491" s="239" t="s">
        <v>153</v>
      </c>
      <c r="AU491" s="239" t="s">
        <v>95</v>
      </c>
      <c r="AY491" s="19" t="s">
        <v>150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9" t="s">
        <v>95</v>
      </c>
      <c r="BK491" s="240">
        <f>ROUND(I491*H491,2)</f>
        <v>0</v>
      </c>
      <c r="BL491" s="19" t="s">
        <v>203</v>
      </c>
      <c r="BM491" s="239" t="s">
        <v>1368</v>
      </c>
    </row>
    <row r="492" s="2" customFormat="1" ht="16.5" customHeight="1">
      <c r="A492" s="40"/>
      <c r="B492" s="41"/>
      <c r="C492" s="228" t="s">
        <v>1369</v>
      </c>
      <c r="D492" s="228" t="s">
        <v>153</v>
      </c>
      <c r="E492" s="229" t="s">
        <v>1370</v>
      </c>
      <c r="F492" s="230" t="s">
        <v>1371</v>
      </c>
      <c r="G492" s="231" t="s">
        <v>255</v>
      </c>
      <c r="H492" s="232">
        <v>9.032</v>
      </c>
      <c r="I492" s="233"/>
      <c r="J492" s="234">
        <f>ROUND(I492*H492,2)</f>
        <v>0</v>
      </c>
      <c r="K492" s="230" t="s">
        <v>156</v>
      </c>
      <c r="L492" s="46"/>
      <c r="M492" s="235" t="s">
        <v>19</v>
      </c>
      <c r="N492" s="236" t="s">
        <v>47</v>
      </c>
      <c r="O492" s="86"/>
      <c r="P492" s="237">
        <f>O492*H492</f>
        <v>0</v>
      </c>
      <c r="Q492" s="237">
        <v>0.00012</v>
      </c>
      <c r="R492" s="237">
        <f>Q492*H492</f>
        <v>0.00108384</v>
      </c>
      <c r="S492" s="237">
        <v>0</v>
      </c>
      <c r="T492" s="238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9" t="s">
        <v>203</v>
      </c>
      <c r="AT492" s="239" t="s">
        <v>153</v>
      </c>
      <c r="AU492" s="239" t="s">
        <v>95</v>
      </c>
      <c r="AY492" s="19" t="s">
        <v>150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9" t="s">
        <v>95</v>
      </c>
      <c r="BK492" s="240">
        <f>ROUND(I492*H492,2)</f>
        <v>0</v>
      </c>
      <c r="BL492" s="19" t="s">
        <v>203</v>
      </c>
      <c r="BM492" s="239" t="s">
        <v>1372</v>
      </c>
    </row>
    <row r="493" s="13" customFormat="1">
      <c r="A493" s="13"/>
      <c r="B493" s="246"/>
      <c r="C493" s="247"/>
      <c r="D493" s="248" t="s">
        <v>196</v>
      </c>
      <c r="E493" s="249" t="s">
        <v>19</v>
      </c>
      <c r="F493" s="250" t="s">
        <v>1362</v>
      </c>
      <c r="G493" s="247"/>
      <c r="H493" s="251">
        <v>1.96</v>
      </c>
      <c r="I493" s="252"/>
      <c r="J493" s="247"/>
      <c r="K493" s="247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196</v>
      </c>
      <c r="AU493" s="257" t="s">
        <v>95</v>
      </c>
      <c r="AV493" s="13" t="s">
        <v>95</v>
      </c>
      <c r="AW493" s="13" t="s">
        <v>35</v>
      </c>
      <c r="AX493" s="13" t="s">
        <v>75</v>
      </c>
      <c r="AY493" s="257" t="s">
        <v>150</v>
      </c>
    </row>
    <row r="494" s="13" customFormat="1">
      <c r="A494" s="13"/>
      <c r="B494" s="246"/>
      <c r="C494" s="247"/>
      <c r="D494" s="248" t="s">
        <v>196</v>
      </c>
      <c r="E494" s="249" t="s">
        <v>19</v>
      </c>
      <c r="F494" s="250" t="s">
        <v>1363</v>
      </c>
      <c r="G494" s="247"/>
      <c r="H494" s="251">
        <v>2.02</v>
      </c>
      <c r="I494" s="252"/>
      <c r="J494" s="247"/>
      <c r="K494" s="247"/>
      <c r="L494" s="253"/>
      <c r="M494" s="254"/>
      <c r="N494" s="255"/>
      <c r="O494" s="255"/>
      <c r="P494" s="255"/>
      <c r="Q494" s="255"/>
      <c r="R494" s="255"/>
      <c r="S494" s="255"/>
      <c r="T494" s="25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7" t="s">
        <v>196</v>
      </c>
      <c r="AU494" s="257" t="s">
        <v>95</v>
      </c>
      <c r="AV494" s="13" t="s">
        <v>95</v>
      </c>
      <c r="AW494" s="13" t="s">
        <v>35</v>
      </c>
      <c r="AX494" s="13" t="s">
        <v>75</v>
      </c>
      <c r="AY494" s="257" t="s">
        <v>150</v>
      </c>
    </row>
    <row r="495" s="13" customFormat="1">
      <c r="A495" s="13"/>
      <c r="B495" s="246"/>
      <c r="C495" s="247"/>
      <c r="D495" s="248" t="s">
        <v>196</v>
      </c>
      <c r="E495" s="249" t="s">
        <v>19</v>
      </c>
      <c r="F495" s="250" t="s">
        <v>1373</v>
      </c>
      <c r="G495" s="247"/>
      <c r="H495" s="251">
        <v>1.9239999999999999</v>
      </c>
      <c r="I495" s="252"/>
      <c r="J495" s="247"/>
      <c r="K495" s="247"/>
      <c r="L495" s="253"/>
      <c r="M495" s="254"/>
      <c r="N495" s="255"/>
      <c r="O495" s="255"/>
      <c r="P495" s="255"/>
      <c r="Q495" s="255"/>
      <c r="R495" s="255"/>
      <c r="S495" s="255"/>
      <c r="T495" s="25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7" t="s">
        <v>196</v>
      </c>
      <c r="AU495" s="257" t="s">
        <v>95</v>
      </c>
      <c r="AV495" s="13" t="s">
        <v>95</v>
      </c>
      <c r="AW495" s="13" t="s">
        <v>35</v>
      </c>
      <c r="AX495" s="13" t="s">
        <v>75</v>
      </c>
      <c r="AY495" s="257" t="s">
        <v>150</v>
      </c>
    </row>
    <row r="496" s="13" customFormat="1">
      <c r="A496" s="13"/>
      <c r="B496" s="246"/>
      <c r="C496" s="247"/>
      <c r="D496" s="248" t="s">
        <v>196</v>
      </c>
      <c r="E496" s="249" t="s">
        <v>19</v>
      </c>
      <c r="F496" s="250" t="s">
        <v>1364</v>
      </c>
      <c r="G496" s="247"/>
      <c r="H496" s="251">
        <v>0.57799999999999996</v>
      </c>
      <c r="I496" s="252"/>
      <c r="J496" s="247"/>
      <c r="K496" s="247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196</v>
      </c>
      <c r="AU496" s="257" t="s">
        <v>95</v>
      </c>
      <c r="AV496" s="13" t="s">
        <v>95</v>
      </c>
      <c r="AW496" s="13" t="s">
        <v>35</v>
      </c>
      <c r="AX496" s="13" t="s">
        <v>75</v>
      </c>
      <c r="AY496" s="257" t="s">
        <v>150</v>
      </c>
    </row>
    <row r="497" s="13" customFormat="1">
      <c r="A497" s="13"/>
      <c r="B497" s="246"/>
      <c r="C497" s="247"/>
      <c r="D497" s="248" t="s">
        <v>196</v>
      </c>
      <c r="E497" s="249" t="s">
        <v>19</v>
      </c>
      <c r="F497" s="250" t="s">
        <v>1374</v>
      </c>
      <c r="G497" s="247"/>
      <c r="H497" s="251">
        <v>2.5499999999999998</v>
      </c>
      <c r="I497" s="252"/>
      <c r="J497" s="247"/>
      <c r="K497" s="247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196</v>
      </c>
      <c r="AU497" s="257" t="s">
        <v>95</v>
      </c>
      <c r="AV497" s="13" t="s">
        <v>95</v>
      </c>
      <c r="AW497" s="13" t="s">
        <v>35</v>
      </c>
      <c r="AX497" s="13" t="s">
        <v>75</v>
      </c>
      <c r="AY497" s="257" t="s">
        <v>150</v>
      </c>
    </row>
    <row r="498" s="2" customFormat="1" ht="16.5" customHeight="1">
      <c r="A498" s="40"/>
      <c r="B498" s="41"/>
      <c r="C498" s="228" t="s">
        <v>1375</v>
      </c>
      <c r="D498" s="228" t="s">
        <v>153</v>
      </c>
      <c r="E498" s="229" t="s">
        <v>1376</v>
      </c>
      <c r="F498" s="230" t="s">
        <v>1377</v>
      </c>
      <c r="G498" s="231" t="s">
        <v>255</v>
      </c>
      <c r="H498" s="232">
        <v>4.5579999999999998</v>
      </c>
      <c r="I498" s="233"/>
      <c r="J498" s="234">
        <f>ROUND(I498*H498,2)</f>
        <v>0</v>
      </c>
      <c r="K498" s="230" t="s">
        <v>156</v>
      </c>
      <c r="L498" s="46"/>
      <c r="M498" s="235" t="s">
        <v>19</v>
      </c>
      <c r="N498" s="236" t="s">
        <v>47</v>
      </c>
      <c r="O498" s="86"/>
      <c r="P498" s="237">
        <f>O498*H498</f>
        <v>0</v>
      </c>
      <c r="Q498" s="237">
        <v>3.0000000000000001E-05</v>
      </c>
      <c r="R498" s="237">
        <f>Q498*H498</f>
        <v>0.00013674</v>
      </c>
      <c r="S498" s="237">
        <v>0</v>
      </c>
      <c r="T498" s="23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9" t="s">
        <v>203</v>
      </c>
      <c r="AT498" s="239" t="s">
        <v>153</v>
      </c>
      <c r="AU498" s="239" t="s">
        <v>95</v>
      </c>
      <c r="AY498" s="19" t="s">
        <v>150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9" t="s">
        <v>95</v>
      </c>
      <c r="BK498" s="240">
        <f>ROUND(I498*H498,2)</f>
        <v>0</v>
      </c>
      <c r="BL498" s="19" t="s">
        <v>203</v>
      </c>
      <c r="BM498" s="239" t="s">
        <v>1378</v>
      </c>
    </row>
    <row r="499" s="12" customFormat="1" ht="22.8" customHeight="1">
      <c r="A499" s="12"/>
      <c r="B499" s="212"/>
      <c r="C499" s="213"/>
      <c r="D499" s="214" t="s">
        <v>74</v>
      </c>
      <c r="E499" s="226" t="s">
        <v>719</v>
      </c>
      <c r="F499" s="226" t="s">
        <v>720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SUM(P500:P527)</f>
        <v>0</v>
      </c>
      <c r="Q499" s="220"/>
      <c r="R499" s="221">
        <f>SUM(R500:R527)</f>
        <v>0.33482899999999999</v>
      </c>
      <c r="S499" s="220"/>
      <c r="T499" s="222">
        <f>SUM(T500:T527)</f>
        <v>0.053723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95</v>
      </c>
      <c r="AT499" s="224" t="s">
        <v>74</v>
      </c>
      <c r="AU499" s="224" t="s">
        <v>83</v>
      </c>
      <c r="AY499" s="223" t="s">
        <v>150</v>
      </c>
      <c r="BK499" s="225">
        <f>SUM(BK500:BK527)</f>
        <v>0</v>
      </c>
    </row>
    <row r="500" s="2" customFormat="1" ht="16.5" customHeight="1">
      <c r="A500" s="40"/>
      <c r="B500" s="41"/>
      <c r="C500" s="228" t="s">
        <v>1379</v>
      </c>
      <c r="D500" s="228" t="s">
        <v>153</v>
      </c>
      <c r="E500" s="229" t="s">
        <v>721</v>
      </c>
      <c r="F500" s="230" t="s">
        <v>722</v>
      </c>
      <c r="G500" s="231" t="s">
        <v>255</v>
      </c>
      <c r="H500" s="232">
        <v>151.47499999999999</v>
      </c>
      <c r="I500" s="233"/>
      <c r="J500" s="234">
        <f>ROUND(I500*H500,2)</f>
        <v>0</v>
      </c>
      <c r="K500" s="230" t="s">
        <v>156</v>
      </c>
      <c r="L500" s="46"/>
      <c r="M500" s="235" t="s">
        <v>19</v>
      </c>
      <c r="N500" s="236" t="s">
        <v>47</v>
      </c>
      <c r="O500" s="86"/>
      <c r="P500" s="237">
        <f>O500*H500</f>
        <v>0</v>
      </c>
      <c r="Q500" s="237">
        <v>0.001</v>
      </c>
      <c r="R500" s="237">
        <f>Q500*H500</f>
        <v>0.151475</v>
      </c>
      <c r="S500" s="237">
        <v>0.00031</v>
      </c>
      <c r="T500" s="238">
        <f>S500*H500</f>
        <v>0.046957249999999999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203</v>
      </c>
      <c r="AT500" s="239" t="s">
        <v>153</v>
      </c>
      <c r="AU500" s="239" t="s">
        <v>95</v>
      </c>
      <c r="AY500" s="19" t="s">
        <v>150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9" t="s">
        <v>95</v>
      </c>
      <c r="BK500" s="240">
        <f>ROUND(I500*H500,2)</f>
        <v>0</v>
      </c>
      <c r="BL500" s="19" t="s">
        <v>203</v>
      </c>
      <c r="BM500" s="239" t="s">
        <v>1380</v>
      </c>
    </row>
    <row r="501" s="13" customFormat="1">
      <c r="A501" s="13"/>
      <c r="B501" s="246"/>
      <c r="C501" s="247"/>
      <c r="D501" s="248" t="s">
        <v>196</v>
      </c>
      <c r="E501" s="249" t="s">
        <v>19</v>
      </c>
      <c r="F501" s="250" t="s">
        <v>1381</v>
      </c>
      <c r="G501" s="247"/>
      <c r="H501" s="251">
        <v>53.659999999999997</v>
      </c>
      <c r="I501" s="252"/>
      <c r="J501" s="247"/>
      <c r="K501" s="247"/>
      <c r="L501" s="253"/>
      <c r="M501" s="254"/>
      <c r="N501" s="255"/>
      <c r="O501" s="255"/>
      <c r="P501" s="255"/>
      <c r="Q501" s="255"/>
      <c r="R501" s="255"/>
      <c r="S501" s="255"/>
      <c r="T501" s="25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7" t="s">
        <v>196</v>
      </c>
      <c r="AU501" s="257" t="s">
        <v>95</v>
      </c>
      <c r="AV501" s="13" t="s">
        <v>95</v>
      </c>
      <c r="AW501" s="13" t="s">
        <v>35</v>
      </c>
      <c r="AX501" s="13" t="s">
        <v>75</v>
      </c>
      <c r="AY501" s="257" t="s">
        <v>150</v>
      </c>
    </row>
    <row r="502" s="13" customFormat="1">
      <c r="A502" s="13"/>
      <c r="B502" s="246"/>
      <c r="C502" s="247"/>
      <c r="D502" s="248" t="s">
        <v>196</v>
      </c>
      <c r="E502" s="249" t="s">
        <v>19</v>
      </c>
      <c r="F502" s="250" t="s">
        <v>1382</v>
      </c>
      <c r="G502" s="247"/>
      <c r="H502" s="251">
        <v>162.733</v>
      </c>
      <c r="I502" s="252"/>
      <c r="J502" s="247"/>
      <c r="K502" s="247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196</v>
      </c>
      <c r="AU502" s="257" t="s">
        <v>95</v>
      </c>
      <c r="AV502" s="13" t="s">
        <v>95</v>
      </c>
      <c r="AW502" s="13" t="s">
        <v>35</v>
      </c>
      <c r="AX502" s="13" t="s">
        <v>75</v>
      </c>
      <c r="AY502" s="257" t="s">
        <v>150</v>
      </c>
    </row>
    <row r="503" s="13" customFormat="1">
      <c r="A503" s="13"/>
      <c r="B503" s="246"/>
      <c r="C503" s="247"/>
      <c r="D503" s="248" t="s">
        <v>196</v>
      </c>
      <c r="E503" s="247"/>
      <c r="F503" s="250" t="s">
        <v>1383</v>
      </c>
      <c r="G503" s="247"/>
      <c r="H503" s="251">
        <v>151.47499999999999</v>
      </c>
      <c r="I503" s="252"/>
      <c r="J503" s="247"/>
      <c r="K503" s="247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196</v>
      </c>
      <c r="AU503" s="257" t="s">
        <v>95</v>
      </c>
      <c r="AV503" s="13" t="s">
        <v>95</v>
      </c>
      <c r="AW503" s="13" t="s">
        <v>4</v>
      </c>
      <c r="AX503" s="13" t="s">
        <v>83</v>
      </c>
      <c r="AY503" s="257" t="s">
        <v>150</v>
      </c>
    </row>
    <row r="504" s="2" customFormat="1" ht="16.5" customHeight="1">
      <c r="A504" s="40"/>
      <c r="B504" s="41"/>
      <c r="C504" s="228" t="s">
        <v>1384</v>
      </c>
      <c r="D504" s="228" t="s">
        <v>153</v>
      </c>
      <c r="E504" s="229" t="s">
        <v>731</v>
      </c>
      <c r="F504" s="230" t="s">
        <v>732</v>
      </c>
      <c r="G504" s="231" t="s">
        <v>255</v>
      </c>
      <c r="H504" s="232">
        <v>21.824999999999999</v>
      </c>
      <c r="I504" s="233"/>
      <c r="J504" s="234">
        <f>ROUND(I504*H504,2)</f>
        <v>0</v>
      </c>
      <c r="K504" s="230" t="s">
        <v>156</v>
      </c>
      <c r="L504" s="46"/>
      <c r="M504" s="235" t="s">
        <v>19</v>
      </c>
      <c r="N504" s="236" t="s">
        <v>47</v>
      </c>
      <c r="O504" s="86"/>
      <c r="P504" s="237">
        <f>O504*H504</f>
        <v>0</v>
      </c>
      <c r="Q504" s="237">
        <v>0.001</v>
      </c>
      <c r="R504" s="237">
        <f>Q504*H504</f>
        <v>0.021825000000000001</v>
      </c>
      <c r="S504" s="237">
        <v>0.00031</v>
      </c>
      <c r="T504" s="238">
        <f>S504*H504</f>
        <v>0.0067657500000000001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203</v>
      </c>
      <c r="AT504" s="239" t="s">
        <v>153</v>
      </c>
      <c r="AU504" s="239" t="s">
        <v>95</v>
      </c>
      <c r="AY504" s="19" t="s">
        <v>150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9" t="s">
        <v>95</v>
      </c>
      <c r="BK504" s="240">
        <f>ROUND(I504*H504,2)</f>
        <v>0</v>
      </c>
      <c r="BL504" s="19" t="s">
        <v>203</v>
      </c>
      <c r="BM504" s="239" t="s">
        <v>1385</v>
      </c>
    </row>
    <row r="505" s="13" customFormat="1">
      <c r="A505" s="13"/>
      <c r="B505" s="246"/>
      <c r="C505" s="247"/>
      <c r="D505" s="248" t="s">
        <v>196</v>
      </c>
      <c r="E505" s="249" t="s">
        <v>19</v>
      </c>
      <c r="F505" s="250" t="s">
        <v>1386</v>
      </c>
      <c r="G505" s="247"/>
      <c r="H505" s="251">
        <v>31.178999999999998</v>
      </c>
      <c r="I505" s="252"/>
      <c r="J505" s="247"/>
      <c r="K505" s="247"/>
      <c r="L505" s="253"/>
      <c r="M505" s="254"/>
      <c r="N505" s="255"/>
      <c r="O505" s="255"/>
      <c r="P505" s="255"/>
      <c r="Q505" s="255"/>
      <c r="R505" s="255"/>
      <c r="S505" s="255"/>
      <c r="T505" s="25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7" t="s">
        <v>196</v>
      </c>
      <c r="AU505" s="257" t="s">
        <v>95</v>
      </c>
      <c r="AV505" s="13" t="s">
        <v>95</v>
      </c>
      <c r="AW505" s="13" t="s">
        <v>35</v>
      </c>
      <c r="AX505" s="13" t="s">
        <v>75</v>
      </c>
      <c r="AY505" s="257" t="s">
        <v>150</v>
      </c>
    </row>
    <row r="506" s="13" customFormat="1">
      <c r="A506" s="13"/>
      <c r="B506" s="246"/>
      <c r="C506" s="247"/>
      <c r="D506" s="248" t="s">
        <v>196</v>
      </c>
      <c r="E506" s="247"/>
      <c r="F506" s="250" t="s">
        <v>1387</v>
      </c>
      <c r="G506" s="247"/>
      <c r="H506" s="251">
        <v>21.824999999999999</v>
      </c>
      <c r="I506" s="252"/>
      <c r="J506" s="247"/>
      <c r="K506" s="247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196</v>
      </c>
      <c r="AU506" s="257" t="s">
        <v>95</v>
      </c>
      <c r="AV506" s="13" t="s">
        <v>95</v>
      </c>
      <c r="AW506" s="13" t="s">
        <v>4</v>
      </c>
      <c r="AX506" s="13" t="s">
        <v>83</v>
      </c>
      <c r="AY506" s="257" t="s">
        <v>150</v>
      </c>
    </row>
    <row r="507" s="2" customFormat="1" ht="16.5" customHeight="1">
      <c r="A507" s="40"/>
      <c r="B507" s="41"/>
      <c r="C507" s="228" t="s">
        <v>1388</v>
      </c>
      <c r="D507" s="228" t="s">
        <v>153</v>
      </c>
      <c r="E507" s="229" t="s">
        <v>737</v>
      </c>
      <c r="F507" s="230" t="s">
        <v>738</v>
      </c>
      <c r="G507" s="231" t="s">
        <v>255</v>
      </c>
      <c r="H507" s="232">
        <v>151.47499999999999</v>
      </c>
      <c r="I507" s="233"/>
      <c r="J507" s="234">
        <f>ROUND(I507*H507,2)</f>
        <v>0</v>
      </c>
      <c r="K507" s="230" t="s">
        <v>156</v>
      </c>
      <c r="L507" s="46"/>
      <c r="M507" s="235" t="s">
        <v>19</v>
      </c>
      <c r="N507" s="236" t="s">
        <v>47</v>
      </c>
      <c r="O507" s="86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203</v>
      </c>
      <c r="AT507" s="239" t="s">
        <v>153</v>
      </c>
      <c r="AU507" s="239" t="s">
        <v>95</v>
      </c>
      <c r="AY507" s="19" t="s">
        <v>150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9" t="s">
        <v>95</v>
      </c>
      <c r="BK507" s="240">
        <f>ROUND(I507*H507,2)</f>
        <v>0</v>
      </c>
      <c r="BL507" s="19" t="s">
        <v>203</v>
      </c>
      <c r="BM507" s="239" t="s">
        <v>1389</v>
      </c>
    </row>
    <row r="508" s="2" customFormat="1" ht="16.5" customHeight="1">
      <c r="A508" s="40"/>
      <c r="B508" s="41"/>
      <c r="C508" s="228" t="s">
        <v>1390</v>
      </c>
      <c r="D508" s="228" t="s">
        <v>153</v>
      </c>
      <c r="E508" s="229" t="s">
        <v>740</v>
      </c>
      <c r="F508" s="230" t="s">
        <v>741</v>
      </c>
      <c r="G508" s="231" t="s">
        <v>255</v>
      </c>
      <c r="H508" s="232">
        <v>21.824999999999999</v>
      </c>
      <c r="I508" s="233"/>
      <c r="J508" s="234">
        <f>ROUND(I508*H508,2)</f>
        <v>0</v>
      </c>
      <c r="K508" s="230" t="s">
        <v>156</v>
      </c>
      <c r="L508" s="46"/>
      <c r="M508" s="235" t="s">
        <v>19</v>
      </c>
      <c r="N508" s="236" t="s">
        <v>47</v>
      </c>
      <c r="O508" s="86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9" t="s">
        <v>203</v>
      </c>
      <c r="AT508" s="239" t="s">
        <v>153</v>
      </c>
      <c r="AU508" s="239" t="s">
        <v>95</v>
      </c>
      <c r="AY508" s="19" t="s">
        <v>150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9" t="s">
        <v>95</v>
      </c>
      <c r="BK508" s="240">
        <f>ROUND(I508*H508,2)</f>
        <v>0</v>
      </c>
      <c r="BL508" s="19" t="s">
        <v>203</v>
      </c>
      <c r="BM508" s="239" t="s">
        <v>1391</v>
      </c>
    </row>
    <row r="509" s="2" customFormat="1" ht="16.5" customHeight="1">
      <c r="A509" s="40"/>
      <c r="B509" s="41"/>
      <c r="C509" s="228" t="s">
        <v>1392</v>
      </c>
      <c r="D509" s="228" t="s">
        <v>153</v>
      </c>
      <c r="E509" s="229" t="s">
        <v>743</v>
      </c>
      <c r="F509" s="230" t="s">
        <v>744</v>
      </c>
      <c r="G509" s="231" t="s">
        <v>255</v>
      </c>
      <c r="H509" s="232">
        <v>64.629999999999995</v>
      </c>
      <c r="I509" s="233"/>
      <c r="J509" s="234">
        <f>ROUND(I509*H509,2)</f>
        <v>0</v>
      </c>
      <c r="K509" s="230" t="s">
        <v>156</v>
      </c>
      <c r="L509" s="46"/>
      <c r="M509" s="235" t="s">
        <v>19</v>
      </c>
      <c r="N509" s="236" t="s">
        <v>47</v>
      </c>
      <c r="O509" s="86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170</v>
      </c>
      <c r="AT509" s="239" t="s">
        <v>153</v>
      </c>
      <c r="AU509" s="239" t="s">
        <v>95</v>
      </c>
      <c r="AY509" s="19" t="s">
        <v>150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9" t="s">
        <v>95</v>
      </c>
      <c r="BK509" s="240">
        <f>ROUND(I509*H509,2)</f>
        <v>0</v>
      </c>
      <c r="BL509" s="19" t="s">
        <v>170</v>
      </c>
      <c r="BM509" s="239" t="s">
        <v>1393</v>
      </c>
    </row>
    <row r="510" s="13" customFormat="1">
      <c r="A510" s="13"/>
      <c r="B510" s="246"/>
      <c r="C510" s="247"/>
      <c r="D510" s="248" t="s">
        <v>196</v>
      </c>
      <c r="E510" s="249" t="s">
        <v>19</v>
      </c>
      <c r="F510" s="250" t="s">
        <v>351</v>
      </c>
      <c r="G510" s="247"/>
      <c r="H510" s="251">
        <v>2.8700000000000001</v>
      </c>
      <c r="I510" s="252"/>
      <c r="J510" s="247"/>
      <c r="K510" s="247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196</v>
      </c>
      <c r="AU510" s="257" t="s">
        <v>95</v>
      </c>
      <c r="AV510" s="13" t="s">
        <v>95</v>
      </c>
      <c r="AW510" s="13" t="s">
        <v>35</v>
      </c>
      <c r="AX510" s="13" t="s">
        <v>75</v>
      </c>
      <c r="AY510" s="257" t="s">
        <v>150</v>
      </c>
    </row>
    <row r="511" s="13" customFormat="1">
      <c r="A511" s="13"/>
      <c r="B511" s="246"/>
      <c r="C511" s="247"/>
      <c r="D511" s="248" t="s">
        <v>196</v>
      </c>
      <c r="E511" s="249" t="s">
        <v>19</v>
      </c>
      <c r="F511" s="250" t="s">
        <v>352</v>
      </c>
      <c r="G511" s="247"/>
      <c r="H511" s="251">
        <v>12.039999999999999</v>
      </c>
      <c r="I511" s="252"/>
      <c r="J511" s="247"/>
      <c r="K511" s="247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196</v>
      </c>
      <c r="AU511" s="257" t="s">
        <v>95</v>
      </c>
      <c r="AV511" s="13" t="s">
        <v>95</v>
      </c>
      <c r="AW511" s="13" t="s">
        <v>35</v>
      </c>
      <c r="AX511" s="13" t="s">
        <v>75</v>
      </c>
      <c r="AY511" s="257" t="s">
        <v>150</v>
      </c>
    </row>
    <row r="512" s="13" customFormat="1">
      <c r="A512" s="13"/>
      <c r="B512" s="246"/>
      <c r="C512" s="247"/>
      <c r="D512" s="248" t="s">
        <v>196</v>
      </c>
      <c r="E512" s="249" t="s">
        <v>19</v>
      </c>
      <c r="F512" s="250" t="s">
        <v>1394</v>
      </c>
      <c r="G512" s="247"/>
      <c r="H512" s="251">
        <v>19.100000000000001</v>
      </c>
      <c r="I512" s="252"/>
      <c r="J512" s="247"/>
      <c r="K512" s="247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196</v>
      </c>
      <c r="AU512" s="257" t="s">
        <v>95</v>
      </c>
      <c r="AV512" s="13" t="s">
        <v>95</v>
      </c>
      <c r="AW512" s="13" t="s">
        <v>35</v>
      </c>
      <c r="AX512" s="13" t="s">
        <v>75</v>
      </c>
      <c r="AY512" s="257" t="s">
        <v>150</v>
      </c>
    </row>
    <row r="513" s="13" customFormat="1">
      <c r="A513" s="13"/>
      <c r="B513" s="246"/>
      <c r="C513" s="247"/>
      <c r="D513" s="248" t="s">
        <v>196</v>
      </c>
      <c r="E513" s="249" t="s">
        <v>19</v>
      </c>
      <c r="F513" s="250" t="s">
        <v>354</v>
      </c>
      <c r="G513" s="247"/>
      <c r="H513" s="251">
        <v>19.649999999999999</v>
      </c>
      <c r="I513" s="252"/>
      <c r="J513" s="247"/>
      <c r="K513" s="247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196</v>
      </c>
      <c r="AU513" s="257" t="s">
        <v>95</v>
      </c>
      <c r="AV513" s="13" t="s">
        <v>95</v>
      </c>
      <c r="AW513" s="13" t="s">
        <v>35</v>
      </c>
      <c r="AX513" s="13" t="s">
        <v>75</v>
      </c>
      <c r="AY513" s="257" t="s">
        <v>150</v>
      </c>
    </row>
    <row r="514" s="13" customFormat="1">
      <c r="A514" s="13"/>
      <c r="B514" s="246"/>
      <c r="C514" s="247"/>
      <c r="D514" s="248" t="s">
        <v>196</v>
      </c>
      <c r="E514" s="249" t="s">
        <v>19</v>
      </c>
      <c r="F514" s="250" t="s">
        <v>966</v>
      </c>
      <c r="G514" s="247"/>
      <c r="H514" s="251">
        <v>5.4400000000000004</v>
      </c>
      <c r="I514" s="252"/>
      <c r="J514" s="247"/>
      <c r="K514" s="247"/>
      <c r="L514" s="253"/>
      <c r="M514" s="254"/>
      <c r="N514" s="255"/>
      <c r="O514" s="255"/>
      <c r="P514" s="255"/>
      <c r="Q514" s="255"/>
      <c r="R514" s="255"/>
      <c r="S514" s="255"/>
      <c r="T514" s="25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7" t="s">
        <v>196</v>
      </c>
      <c r="AU514" s="257" t="s">
        <v>95</v>
      </c>
      <c r="AV514" s="13" t="s">
        <v>95</v>
      </c>
      <c r="AW514" s="13" t="s">
        <v>35</v>
      </c>
      <c r="AX514" s="13" t="s">
        <v>75</v>
      </c>
      <c r="AY514" s="257" t="s">
        <v>150</v>
      </c>
    </row>
    <row r="515" s="13" customFormat="1">
      <c r="A515" s="13"/>
      <c r="B515" s="246"/>
      <c r="C515" s="247"/>
      <c r="D515" s="248" t="s">
        <v>196</v>
      </c>
      <c r="E515" s="249" t="s">
        <v>19</v>
      </c>
      <c r="F515" s="250" t="s">
        <v>967</v>
      </c>
      <c r="G515" s="247"/>
      <c r="H515" s="251">
        <v>2.02</v>
      </c>
      <c r="I515" s="252"/>
      <c r="J515" s="247"/>
      <c r="K515" s="247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196</v>
      </c>
      <c r="AU515" s="257" t="s">
        <v>95</v>
      </c>
      <c r="AV515" s="13" t="s">
        <v>95</v>
      </c>
      <c r="AW515" s="13" t="s">
        <v>35</v>
      </c>
      <c r="AX515" s="13" t="s">
        <v>75</v>
      </c>
      <c r="AY515" s="257" t="s">
        <v>150</v>
      </c>
    </row>
    <row r="516" s="13" customFormat="1">
      <c r="A516" s="13"/>
      <c r="B516" s="246"/>
      <c r="C516" s="247"/>
      <c r="D516" s="248" t="s">
        <v>196</v>
      </c>
      <c r="E516" s="249" t="s">
        <v>19</v>
      </c>
      <c r="F516" s="250" t="s">
        <v>980</v>
      </c>
      <c r="G516" s="247"/>
      <c r="H516" s="251">
        <v>3.5099999999999998</v>
      </c>
      <c r="I516" s="252"/>
      <c r="J516" s="247"/>
      <c r="K516" s="247"/>
      <c r="L516" s="253"/>
      <c r="M516" s="254"/>
      <c r="N516" s="255"/>
      <c r="O516" s="255"/>
      <c r="P516" s="255"/>
      <c r="Q516" s="255"/>
      <c r="R516" s="255"/>
      <c r="S516" s="255"/>
      <c r="T516" s="25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7" t="s">
        <v>196</v>
      </c>
      <c r="AU516" s="257" t="s">
        <v>95</v>
      </c>
      <c r="AV516" s="13" t="s">
        <v>95</v>
      </c>
      <c r="AW516" s="13" t="s">
        <v>35</v>
      </c>
      <c r="AX516" s="13" t="s">
        <v>75</v>
      </c>
      <c r="AY516" s="257" t="s">
        <v>150</v>
      </c>
    </row>
    <row r="517" s="2" customFormat="1" ht="16.5" customHeight="1">
      <c r="A517" s="40"/>
      <c r="B517" s="41"/>
      <c r="C517" s="296" t="s">
        <v>1395</v>
      </c>
      <c r="D517" s="296" t="s">
        <v>695</v>
      </c>
      <c r="E517" s="297" t="s">
        <v>749</v>
      </c>
      <c r="F517" s="298" t="s">
        <v>750</v>
      </c>
      <c r="G517" s="299" t="s">
        <v>255</v>
      </c>
      <c r="H517" s="300">
        <v>67.861999999999995</v>
      </c>
      <c r="I517" s="301"/>
      <c r="J517" s="302">
        <f>ROUND(I517*H517,2)</f>
        <v>0</v>
      </c>
      <c r="K517" s="298" t="s">
        <v>156</v>
      </c>
      <c r="L517" s="303"/>
      <c r="M517" s="304" t="s">
        <v>19</v>
      </c>
      <c r="N517" s="305" t="s">
        <v>47</v>
      </c>
      <c r="O517" s="86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9" t="s">
        <v>225</v>
      </c>
      <c r="AT517" s="239" t="s">
        <v>695</v>
      </c>
      <c r="AU517" s="239" t="s">
        <v>95</v>
      </c>
      <c r="AY517" s="19" t="s">
        <v>150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9" t="s">
        <v>95</v>
      </c>
      <c r="BK517" s="240">
        <f>ROUND(I517*H517,2)</f>
        <v>0</v>
      </c>
      <c r="BL517" s="19" t="s">
        <v>170</v>
      </c>
      <c r="BM517" s="239" t="s">
        <v>1396</v>
      </c>
    </row>
    <row r="518" s="13" customFormat="1">
      <c r="A518" s="13"/>
      <c r="B518" s="246"/>
      <c r="C518" s="247"/>
      <c r="D518" s="248" t="s">
        <v>196</v>
      </c>
      <c r="E518" s="247"/>
      <c r="F518" s="250" t="s">
        <v>1397</v>
      </c>
      <c r="G518" s="247"/>
      <c r="H518" s="251">
        <v>67.861999999999995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196</v>
      </c>
      <c r="AU518" s="257" t="s">
        <v>95</v>
      </c>
      <c r="AV518" s="13" t="s">
        <v>95</v>
      </c>
      <c r="AW518" s="13" t="s">
        <v>4</v>
      </c>
      <c r="AX518" s="13" t="s">
        <v>83</v>
      </c>
      <c r="AY518" s="257" t="s">
        <v>150</v>
      </c>
    </row>
    <row r="519" s="2" customFormat="1" ht="16.5" customHeight="1">
      <c r="A519" s="40"/>
      <c r="B519" s="41"/>
      <c r="C519" s="228" t="s">
        <v>1398</v>
      </c>
      <c r="D519" s="228" t="s">
        <v>153</v>
      </c>
      <c r="E519" s="229" t="s">
        <v>753</v>
      </c>
      <c r="F519" s="230" t="s">
        <v>754</v>
      </c>
      <c r="G519" s="231" t="s">
        <v>255</v>
      </c>
      <c r="H519" s="232">
        <v>238.035</v>
      </c>
      <c r="I519" s="233"/>
      <c r="J519" s="234">
        <f>ROUND(I519*H519,2)</f>
        <v>0</v>
      </c>
      <c r="K519" s="230" t="s">
        <v>156</v>
      </c>
      <c r="L519" s="46"/>
      <c r="M519" s="235" t="s">
        <v>19</v>
      </c>
      <c r="N519" s="236" t="s">
        <v>47</v>
      </c>
      <c r="O519" s="86"/>
      <c r="P519" s="237">
        <f>O519*H519</f>
        <v>0</v>
      </c>
      <c r="Q519" s="237">
        <v>0.00020000000000000001</v>
      </c>
      <c r="R519" s="237">
        <f>Q519*H519</f>
        <v>0.047607000000000003</v>
      </c>
      <c r="S519" s="237">
        <v>0</v>
      </c>
      <c r="T519" s="238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9" t="s">
        <v>203</v>
      </c>
      <c r="AT519" s="239" t="s">
        <v>153</v>
      </c>
      <c r="AU519" s="239" t="s">
        <v>95</v>
      </c>
      <c r="AY519" s="19" t="s">
        <v>150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9" t="s">
        <v>95</v>
      </c>
      <c r="BK519" s="240">
        <f>ROUND(I519*H519,2)</f>
        <v>0</v>
      </c>
      <c r="BL519" s="19" t="s">
        <v>203</v>
      </c>
      <c r="BM519" s="239" t="s">
        <v>1399</v>
      </c>
    </row>
    <row r="520" s="2" customFormat="1" ht="16.5" customHeight="1">
      <c r="A520" s="40"/>
      <c r="B520" s="41"/>
      <c r="C520" s="228" t="s">
        <v>1400</v>
      </c>
      <c r="D520" s="228" t="s">
        <v>153</v>
      </c>
      <c r="E520" s="229" t="s">
        <v>756</v>
      </c>
      <c r="F520" s="230" t="s">
        <v>757</v>
      </c>
      <c r="G520" s="231" t="s">
        <v>255</v>
      </c>
      <c r="H520" s="232">
        <v>31.18</v>
      </c>
      <c r="I520" s="233"/>
      <c r="J520" s="234">
        <f>ROUND(I520*H520,2)</f>
        <v>0</v>
      </c>
      <c r="K520" s="230" t="s">
        <v>156</v>
      </c>
      <c r="L520" s="46"/>
      <c r="M520" s="235" t="s">
        <v>19</v>
      </c>
      <c r="N520" s="236" t="s">
        <v>47</v>
      </c>
      <c r="O520" s="86"/>
      <c r="P520" s="237">
        <f>O520*H520</f>
        <v>0</v>
      </c>
      <c r="Q520" s="237">
        <v>0.00020000000000000001</v>
      </c>
      <c r="R520" s="237">
        <f>Q520*H520</f>
        <v>0.0062360000000000002</v>
      </c>
      <c r="S520" s="237">
        <v>0</v>
      </c>
      <c r="T520" s="23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9" t="s">
        <v>203</v>
      </c>
      <c r="AT520" s="239" t="s">
        <v>153</v>
      </c>
      <c r="AU520" s="239" t="s">
        <v>95</v>
      </c>
      <c r="AY520" s="19" t="s">
        <v>150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9" t="s">
        <v>95</v>
      </c>
      <c r="BK520" s="240">
        <f>ROUND(I520*H520,2)</f>
        <v>0</v>
      </c>
      <c r="BL520" s="19" t="s">
        <v>203</v>
      </c>
      <c r="BM520" s="239" t="s">
        <v>1401</v>
      </c>
    </row>
    <row r="521" s="2" customFormat="1" ht="16.5" customHeight="1">
      <c r="A521" s="40"/>
      <c r="B521" s="41"/>
      <c r="C521" s="228" t="s">
        <v>1402</v>
      </c>
      <c r="D521" s="228" t="s">
        <v>153</v>
      </c>
      <c r="E521" s="229" t="s">
        <v>759</v>
      </c>
      <c r="F521" s="230" t="s">
        <v>760</v>
      </c>
      <c r="G521" s="231" t="s">
        <v>255</v>
      </c>
      <c r="H521" s="232">
        <v>238.035</v>
      </c>
      <c r="I521" s="233"/>
      <c r="J521" s="234">
        <f>ROUND(I521*H521,2)</f>
        <v>0</v>
      </c>
      <c r="K521" s="230" t="s">
        <v>156</v>
      </c>
      <c r="L521" s="46"/>
      <c r="M521" s="235" t="s">
        <v>19</v>
      </c>
      <c r="N521" s="236" t="s">
        <v>47</v>
      </c>
      <c r="O521" s="86"/>
      <c r="P521" s="237">
        <f>O521*H521</f>
        <v>0</v>
      </c>
      <c r="Q521" s="237">
        <v>0.00040000000000000002</v>
      </c>
      <c r="R521" s="237">
        <f>Q521*H521</f>
        <v>0.095214000000000007</v>
      </c>
      <c r="S521" s="237">
        <v>0</v>
      </c>
      <c r="T521" s="23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9" t="s">
        <v>203</v>
      </c>
      <c r="AT521" s="239" t="s">
        <v>153</v>
      </c>
      <c r="AU521" s="239" t="s">
        <v>95</v>
      </c>
      <c r="AY521" s="19" t="s">
        <v>150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9" t="s">
        <v>95</v>
      </c>
      <c r="BK521" s="240">
        <f>ROUND(I521*H521,2)</f>
        <v>0</v>
      </c>
      <c r="BL521" s="19" t="s">
        <v>203</v>
      </c>
      <c r="BM521" s="239" t="s">
        <v>1403</v>
      </c>
    </row>
    <row r="522" s="13" customFormat="1">
      <c r="A522" s="13"/>
      <c r="B522" s="246"/>
      <c r="C522" s="247"/>
      <c r="D522" s="248" t="s">
        <v>196</v>
      </c>
      <c r="E522" s="249" t="s">
        <v>19</v>
      </c>
      <c r="F522" s="250" t="s">
        <v>1404</v>
      </c>
      <c r="G522" s="247"/>
      <c r="H522" s="251">
        <v>53.659999999999997</v>
      </c>
      <c r="I522" s="252"/>
      <c r="J522" s="247"/>
      <c r="K522" s="247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196</v>
      </c>
      <c r="AU522" s="257" t="s">
        <v>95</v>
      </c>
      <c r="AV522" s="13" t="s">
        <v>95</v>
      </c>
      <c r="AW522" s="13" t="s">
        <v>35</v>
      </c>
      <c r="AX522" s="13" t="s">
        <v>75</v>
      </c>
      <c r="AY522" s="257" t="s">
        <v>150</v>
      </c>
    </row>
    <row r="523" s="13" customFormat="1">
      <c r="A523" s="13"/>
      <c r="B523" s="246"/>
      <c r="C523" s="247"/>
      <c r="D523" s="248" t="s">
        <v>196</v>
      </c>
      <c r="E523" s="249" t="s">
        <v>19</v>
      </c>
      <c r="F523" s="250" t="s">
        <v>1405</v>
      </c>
      <c r="G523" s="247"/>
      <c r="H523" s="251">
        <v>155.48500000000001</v>
      </c>
      <c r="I523" s="252"/>
      <c r="J523" s="247"/>
      <c r="K523" s="247"/>
      <c r="L523" s="253"/>
      <c r="M523" s="254"/>
      <c r="N523" s="255"/>
      <c r="O523" s="255"/>
      <c r="P523" s="255"/>
      <c r="Q523" s="255"/>
      <c r="R523" s="255"/>
      <c r="S523" s="255"/>
      <c r="T523" s="25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7" t="s">
        <v>196</v>
      </c>
      <c r="AU523" s="257" t="s">
        <v>95</v>
      </c>
      <c r="AV523" s="13" t="s">
        <v>95</v>
      </c>
      <c r="AW523" s="13" t="s">
        <v>35</v>
      </c>
      <c r="AX523" s="13" t="s">
        <v>75</v>
      </c>
      <c r="AY523" s="257" t="s">
        <v>150</v>
      </c>
    </row>
    <row r="524" s="13" customFormat="1">
      <c r="A524" s="13"/>
      <c r="B524" s="246"/>
      <c r="C524" s="247"/>
      <c r="D524" s="248" t="s">
        <v>196</v>
      </c>
      <c r="E524" s="249" t="s">
        <v>19</v>
      </c>
      <c r="F524" s="250" t="s">
        <v>1406</v>
      </c>
      <c r="G524" s="247"/>
      <c r="H524" s="251">
        <v>17.920000000000002</v>
      </c>
      <c r="I524" s="252"/>
      <c r="J524" s="247"/>
      <c r="K524" s="247"/>
      <c r="L524" s="253"/>
      <c r="M524" s="254"/>
      <c r="N524" s="255"/>
      <c r="O524" s="255"/>
      <c r="P524" s="255"/>
      <c r="Q524" s="255"/>
      <c r="R524" s="255"/>
      <c r="S524" s="255"/>
      <c r="T524" s="25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7" t="s">
        <v>196</v>
      </c>
      <c r="AU524" s="257" t="s">
        <v>95</v>
      </c>
      <c r="AV524" s="13" t="s">
        <v>95</v>
      </c>
      <c r="AW524" s="13" t="s">
        <v>35</v>
      </c>
      <c r="AX524" s="13" t="s">
        <v>75</v>
      </c>
      <c r="AY524" s="257" t="s">
        <v>150</v>
      </c>
    </row>
    <row r="525" s="13" customFormat="1">
      <c r="A525" s="13"/>
      <c r="B525" s="246"/>
      <c r="C525" s="247"/>
      <c r="D525" s="248" t="s">
        <v>196</v>
      </c>
      <c r="E525" s="249" t="s">
        <v>19</v>
      </c>
      <c r="F525" s="250" t="s">
        <v>1407</v>
      </c>
      <c r="G525" s="247"/>
      <c r="H525" s="251">
        <v>10.970000000000001</v>
      </c>
      <c r="I525" s="252"/>
      <c r="J525" s="247"/>
      <c r="K525" s="247"/>
      <c r="L525" s="253"/>
      <c r="M525" s="254"/>
      <c r="N525" s="255"/>
      <c r="O525" s="255"/>
      <c r="P525" s="255"/>
      <c r="Q525" s="255"/>
      <c r="R525" s="255"/>
      <c r="S525" s="255"/>
      <c r="T525" s="25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7" t="s">
        <v>196</v>
      </c>
      <c r="AU525" s="257" t="s">
        <v>95</v>
      </c>
      <c r="AV525" s="13" t="s">
        <v>95</v>
      </c>
      <c r="AW525" s="13" t="s">
        <v>35</v>
      </c>
      <c r="AX525" s="13" t="s">
        <v>75</v>
      </c>
      <c r="AY525" s="257" t="s">
        <v>150</v>
      </c>
    </row>
    <row r="526" s="2" customFormat="1" ht="16.5" customHeight="1">
      <c r="A526" s="40"/>
      <c r="B526" s="41"/>
      <c r="C526" s="228" t="s">
        <v>1408</v>
      </c>
      <c r="D526" s="228" t="s">
        <v>153</v>
      </c>
      <c r="E526" s="229" t="s">
        <v>762</v>
      </c>
      <c r="F526" s="230" t="s">
        <v>763</v>
      </c>
      <c r="G526" s="231" t="s">
        <v>255</v>
      </c>
      <c r="H526" s="232">
        <v>31.18</v>
      </c>
      <c r="I526" s="233"/>
      <c r="J526" s="234">
        <f>ROUND(I526*H526,2)</f>
        <v>0</v>
      </c>
      <c r="K526" s="230" t="s">
        <v>156</v>
      </c>
      <c r="L526" s="46"/>
      <c r="M526" s="235" t="s">
        <v>19</v>
      </c>
      <c r="N526" s="236" t="s">
        <v>47</v>
      </c>
      <c r="O526" s="86"/>
      <c r="P526" s="237">
        <f>O526*H526</f>
        <v>0</v>
      </c>
      <c r="Q526" s="237">
        <v>0.00040000000000000002</v>
      </c>
      <c r="R526" s="237">
        <f>Q526*H526</f>
        <v>0.012472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203</v>
      </c>
      <c r="AT526" s="239" t="s">
        <v>153</v>
      </c>
      <c r="AU526" s="239" t="s">
        <v>95</v>
      </c>
      <c r="AY526" s="19" t="s">
        <v>150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9" t="s">
        <v>95</v>
      </c>
      <c r="BK526" s="240">
        <f>ROUND(I526*H526,2)</f>
        <v>0</v>
      </c>
      <c r="BL526" s="19" t="s">
        <v>203</v>
      </c>
      <c r="BM526" s="239" t="s">
        <v>1409</v>
      </c>
    </row>
    <row r="527" s="13" customFormat="1">
      <c r="A527" s="13"/>
      <c r="B527" s="246"/>
      <c r="C527" s="247"/>
      <c r="D527" s="248" t="s">
        <v>196</v>
      </c>
      <c r="E527" s="249" t="s">
        <v>19</v>
      </c>
      <c r="F527" s="250" t="s">
        <v>1410</v>
      </c>
      <c r="G527" s="247"/>
      <c r="H527" s="251">
        <v>31.18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196</v>
      </c>
      <c r="AU527" s="257" t="s">
        <v>95</v>
      </c>
      <c r="AV527" s="13" t="s">
        <v>95</v>
      </c>
      <c r="AW527" s="13" t="s">
        <v>35</v>
      </c>
      <c r="AX527" s="13" t="s">
        <v>75</v>
      </c>
      <c r="AY527" s="257" t="s">
        <v>150</v>
      </c>
    </row>
    <row r="528" s="12" customFormat="1" ht="25.92" customHeight="1">
      <c r="A528" s="12"/>
      <c r="B528" s="212"/>
      <c r="C528" s="213"/>
      <c r="D528" s="214" t="s">
        <v>74</v>
      </c>
      <c r="E528" s="215" t="s">
        <v>765</v>
      </c>
      <c r="F528" s="215" t="s">
        <v>766</v>
      </c>
      <c r="G528" s="213"/>
      <c r="H528" s="213"/>
      <c r="I528" s="216"/>
      <c r="J528" s="217">
        <f>BK528</f>
        <v>0</v>
      </c>
      <c r="K528" s="213"/>
      <c r="L528" s="218"/>
      <c r="M528" s="219"/>
      <c r="N528" s="220"/>
      <c r="O528" s="220"/>
      <c r="P528" s="221">
        <f>SUM(P529:P530)</f>
        <v>0</v>
      </c>
      <c r="Q528" s="220"/>
      <c r="R528" s="221">
        <f>SUM(R529:R530)</f>
        <v>0</v>
      </c>
      <c r="S528" s="220"/>
      <c r="T528" s="222">
        <f>SUM(T529:T530)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3" t="s">
        <v>170</v>
      </c>
      <c r="AT528" s="224" t="s">
        <v>74</v>
      </c>
      <c r="AU528" s="224" t="s">
        <v>75</v>
      </c>
      <c r="AY528" s="223" t="s">
        <v>150</v>
      </c>
      <c r="BK528" s="225">
        <f>SUM(BK529:BK530)</f>
        <v>0</v>
      </c>
    </row>
    <row r="529" s="2" customFormat="1" ht="16.5" customHeight="1">
      <c r="A529" s="40"/>
      <c r="B529" s="41"/>
      <c r="C529" s="228" t="s">
        <v>1411</v>
      </c>
      <c r="D529" s="228" t="s">
        <v>153</v>
      </c>
      <c r="E529" s="229" t="s">
        <v>767</v>
      </c>
      <c r="F529" s="230" t="s">
        <v>768</v>
      </c>
      <c r="G529" s="231" t="s">
        <v>769</v>
      </c>
      <c r="H529" s="232">
        <v>20</v>
      </c>
      <c r="I529" s="233"/>
      <c r="J529" s="234">
        <f>ROUND(I529*H529,2)</f>
        <v>0</v>
      </c>
      <c r="K529" s="230" t="s">
        <v>156</v>
      </c>
      <c r="L529" s="46"/>
      <c r="M529" s="235" t="s">
        <v>19</v>
      </c>
      <c r="N529" s="236" t="s">
        <v>47</v>
      </c>
      <c r="O529" s="86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39" t="s">
        <v>770</v>
      </c>
      <c r="AT529" s="239" t="s">
        <v>153</v>
      </c>
      <c r="AU529" s="239" t="s">
        <v>83</v>
      </c>
      <c r="AY529" s="19" t="s">
        <v>150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9" t="s">
        <v>95</v>
      </c>
      <c r="BK529" s="240">
        <f>ROUND(I529*H529,2)</f>
        <v>0</v>
      </c>
      <c r="BL529" s="19" t="s">
        <v>770</v>
      </c>
      <c r="BM529" s="239" t="s">
        <v>1412</v>
      </c>
    </row>
    <row r="530" s="2" customFormat="1">
      <c r="A530" s="40"/>
      <c r="B530" s="41"/>
      <c r="C530" s="42"/>
      <c r="D530" s="248" t="s">
        <v>205</v>
      </c>
      <c r="E530" s="42"/>
      <c r="F530" s="258" t="s">
        <v>772</v>
      </c>
      <c r="G530" s="42"/>
      <c r="H530" s="42"/>
      <c r="I530" s="148"/>
      <c r="J530" s="42"/>
      <c r="K530" s="42"/>
      <c r="L530" s="46"/>
      <c r="M530" s="306"/>
      <c r="N530" s="307"/>
      <c r="O530" s="243"/>
      <c r="P530" s="243"/>
      <c r="Q530" s="243"/>
      <c r="R530" s="243"/>
      <c r="S530" s="243"/>
      <c r="T530" s="308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205</v>
      </c>
      <c r="AU530" s="19" t="s">
        <v>83</v>
      </c>
    </row>
    <row r="531" s="2" customFormat="1" ht="6.96" customHeight="1">
      <c r="A531" s="40"/>
      <c r="B531" s="61"/>
      <c r="C531" s="62"/>
      <c r="D531" s="62"/>
      <c r="E531" s="62"/>
      <c r="F531" s="62"/>
      <c r="G531" s="62"/>
      <c r="H531" s="62"/>
      <c r="I531" s="177"/>
      <c r="J531" s="62"/>
      <c r="K531" s="62"/>
      <c r="L531" s="46"/>
      <c r="M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</sheetData>
  <sheetProtection sheet="1" autoFilter="0" formatColumns="0" formatRows="0" objects="1" scenarios="1" spinCount="100000" saltValue="S25EhWw072amIcrvJC620tgzTL9PYZX0qK8915RqmHRop+uG0r4y0atajkLd06iIIX2k6xS6js+lE/uHNOzyBg==" hashValue="tDY1Y64WF8G0eH4Fu9y7IWN7ZkQPp59r8pOa9rh5vwrr+2EiVoOGWsPeafsRNzWL4GINO4WvMJrb52NsxbBAGg==" algorithmName="SHA-512" password="CC35"/>
  <autoFilter ref="C107:K5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613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1413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ROUND(J108,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ROUND((SUM(BE108:BE431)),  2)</f>
        <v>0</v>
      </c>
      <c r="G35" s="40"/>
      <c r="H35" s="40"/>
      <c r="I35" s="166">
        <v>0.20999999999999999</v>
      </c>
      <c r="J35" s="165">
        <f>ROUND(((SUM(BE108:BE431))*I35),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ROUND((SUM(BF108:BF431)),  2)</f>
        <v>0</v>
      </c>
      <c r="G36" s="40"/>
      <c r="H36" s="40"/>
      <c r="I36" s="166">
        <v>0.14999999999999999</v>
      </c>
      <c r="J36" s="165">
        <f>ROUND(((SUM(BF108:BF431))*I36),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ROUND((SUM(BG108:BG431)),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ROUND((SUM(BH108:BH431)),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ROUND((SUM(BI108:BI431)),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613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030 - 2.NP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J108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J109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175</v>
      </c>
      <c r="E65" s="196"/>
      <c r="F65" s="196"/>
      <c r="G65" s="196"/>
      <c r="H65" s="196"/>
      <c r="I65" s="197"/>
      <c r="J65" s="198">
        <f>J110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617</v>
      </c>
      <c r="E66" s="196"/>
      <c r="F66" s="196"/>
      <c r="G66" s="196"/>
      <c r="H66" s="196"/>
      <c r="I66" s="197"/>
      <c r="J66" s="198">
        <f>J113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617</v>
      </c>
      <c r="E67" s="196"/>
      <c r="F67" s="196"/>
      <c r="G67" s="196"/>
      <c r="H67" s="196"/>
      <c r="I67" s="197"/>
      <c r="J67" s="198">
        <f>J125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618</v>
      </c>
      <c r="E68" s="196"/>
      <c r="F68" s="196"/>
      <c r="G68" s="196"/>
      <c r="H68" s="196"/>
      <c r="I68" s="197"/>
      <c r="J68" s="198">
        <f>J130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619</v>
      </c>
      <c r="E69" s="196"/>
      <c r="F69" s="196"/>
      <c r="G69" s="196"/>
      <c r="H69" s="196"/>
      <c r="I69" s="197"/>
      <c r="J69" s="198">
        <f>J133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620</v>
      </c>
      <c r="E70" s="196"/>
      <c r="F70" s="196"/>
      <c r="G70" s="196"/>
      <c r="H70" s="196"/>
      <c r="I70" s="197"/>
      <c r="J70" s="198">
        <f>J135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178</v>
      </c>
      <c r="E71" s="196"/>
      <c r="F71" s="196"/>
      <c r="G71" s="196"/>
      <c r="H71" s="196"/>
      <c r="I71" s="197"/>
      <c r="J71" s="198">
        <f>J137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180</v>
      </c>
      <c r="E72" s="196"/>
      <c r="F72" s="196"/>
      <c r="G72" s="196"/>
      <c r="H72" s="196"/>
      <c r="I72" s="197"/>
      <c r="J72" s="198">
        <f>J140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7"/>
      <c r="C73" s="188"/>
      <c r="D73" s="189" t="s">
        <v>181</v>
      </c>
      <c r="E73" s="190"/>
      <c r="F73" s="190"/>
      <c r="G73" s="190"/>
      <c r="H73" s="190"/>
      <c r="I73" s="191"/>
      <c r="J73" s="192">
        <f>J142</f>
        <v>0</v>
      </c>
      <c r="K73" s="188"/>
      <c r="L73" s="19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94"/>
      <c r="C74" s="127"/>
      <c r="D74" s="195" t="s">
        <v>775</v>
      </c>
      <c r="E74" s="196"/>
      <c r="F74" s="196"/>
      <c r="G74" s="196"/>
      <c r="H74" s="196"/>
      <c r="I74" s="197"/>
      <c r="J74" s="198">
        <f>J143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7"/>
      <c r="D75" s="195" t="s">
        <v>182</v>
      </c>
      <c r="E75" s="196"/>
      <c r="F75" s="196"/>
      <c r="G75" s="196"/>
      <c r="H75" s="196"/>
      <c r="I75" s="197"/>
      <c r="J75" s="198">
        <f>J149</f>
        <v>0</v>
      </c>
      <c r="K75" s="127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4"/>
      <c r="C76" s="127"/>
      <c r="D76" s="195" t="s">
        <v>183</v>
      </c>
      <c r="E76" s="196"/>
      <c r="F76" s="196"/>
      <c r="G76" s="196"/>
      <c r="H76" s="196"/>
      <c r="I76" s="197"/>
      <c r="J76" s="198">
        <f>J188</f>
        <v>0</v>
      </c>
      <c r="K76" s="127"/>
      <c r="L76" s="19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4"/>
      <c r="C77" s="127"/>
      <c r="D77" s="195" t="s">
        <v>776</v>
      </c>
      <c r="E77" s="196"/>
      <c r="F77" s="196"/>
      <c r="G77" s="196"/>
      <c r="H77" s="196"/>
      <c r="I77" s="197"/>
      <c r="J77" s="198">
        <f>J239</f>
        <v>0</v>
      </c>
      <c r="K77" s="127"/>
      <c r="L77" s="19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4"/>
      <c r="C78" s="127"/>
      <c r="D78" s="195" t="s">
        <v>185</v>
      </c>
      <c r="E78" s="196"/>
      <c r="F78" s="196"/>
      <c r="G78" s="196"/>
      <c r="H78" s="196"/>
      <c r="I78" s="197"/>
      <c r="J78" s="198">
        <f>J278</f>
        <v>0</v>
      </c>
      <c r="K78" s="127"/>
      <c r="L78" s="19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4"/>
      <c r="C79" s="127"/>
      <c r="D79" s="195" t="s">
        <v>186</v>
      </c>
      <c r="E79" s="196"/>
      <c r="F79" s="196"/>
      <c r="G79" s="196"/>
      <c r="H79" s="196"/>
      <c r="I79" s="197"/>
      <c r="J79" s="198">
        <f>J316</f>
        <v>0</v>
      </c>
      <c r="K79" s="127"/>
      <c r="L79" s="19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4"/>
      <c r="C80" s="127"/>
      <c r="D80" s="195" t="s">
        <v>1414</v>
      </c>
      <c r="E80" s="196"/>
      <c r="F80" s="196"/>
      <c r="G80" s="196"/>
      <c r="H80" s="196"/>
      <c r="I80" s="197"/>
      <c r="J80" s="198">
        <f>J326</f>
        <v>0</v>
      </c>
      <c r="K80" s="127"/>
      <c r="L80" s="19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4"/>
      <c r="C81" s="127"/>
      <c r="D81" s="195" t="s">
        <v>777</v>
      </c>
      <c r="E81" s="196"/>
      <c r="F81" s="196"/>
      <c r="G81" s="196"/>
      <c r="H81" s="196"/>
      <c r="I81" s="197"/>
      <c r="J81" s="198">
        <f>J329</f>
        <v>0</v>
      </c>
      <c r="K81" s="127"/>
      <c r="L81" s="19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4"/>
      <c r="C82" s="127"/>
      <c r="D82" s="195" t="s">
        <v>188</v>
      </c>
      <c r="E82" s="196"/>
      <c r="F82" s="196"/>
      <c r="G82" s="196"/>
      <c r="H82" s="196"/>
      <c r="I82" s="197"/>
      <c r="J82" s="198">
        <f>J340</f>
        <v>0</v>
      </c>
      <c r="K82" s="127"/>
      <c r="L82" s="19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4"/>
      <c r="C83" s="127"/>
      <c r="D83" s="195" t="s">
        <v>778</v>
      </c>
      <c r="E83" s="196"/>
      <c r="F83" s="196"/>
      <c r="G83" s="196"/>
      <c r="H83" s="196"/>
      <c r="I83" s="197"/>
      <c r="J83" s="198">
        <f>J355</f>
        <v>0</v>
      </c>
      <c r="K83" s="127"/>
      <c r="L83" s="19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4"/>
      <c r="C84" s="127"/>
      <c r="D84" s="195" t="s">
        <v>622</v>
      </c>
      <c r="E84" s="196"/>
      <c r="F84" s="196"/>
      <c r="G84" s="196"/>
      <c r="H84" s="196"/>
      <c r="I84" s="197"/>
      <c r="J84" s="198">
        <f>J382</f>
        <v>0</v>
      </c>
      <c r="K84" s="127"/>
      <c r="L84" s="19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4"/>
      <c r="C85" s="127"/>
      <c r="D85" s="195" t="s">
        <v>1415</v>
      </c>
      <c r="E85" s="196"/>
      <c r="F85" s="196"/>
      <c r="G85" s="196"/>
      <c r="H85" s="196"/>
      <c r="I85" s="197"/>
      <c r="J85" s="198">
        <f>J422</f>
        <v>0</v>
      </c>
      <c r="K85" s="127"/>
      <c r="L85" s="19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87"/>
      <c r="C86" s="188"/>
      <c r="D86" s="189" t="s">
        <v>623</v>
      </c>
      <c r="E86" s="190"/>
      <c r="F86" s="190"/>
      <c r="G86" s="190"/>
      <c r="H86" s="190"/>
      <c r="I86" s="191"/>
      <c r="J86" s="192">
        <f>J429</f>
        <v>0</v>
      </c>
      <c r="K86" s="188"/>
      <c r="L86" s="19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77"/>
      <c r="J88" s="62"/>
      <c r="K88" s="6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180"/>
      <c r="J92" s="64"/>
      <c r="K92" s="64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135</v>
      </c>
      <c r="D93" s="42"/>
      <c r="E93" s="42"/>
      <c r="F93" s="42"/>
      <c r="G93" s="42"/>
      <c r="H93" s="42"/>
      <c r="I93" s="148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148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81" t="str">
        <f>E7</f>
        <v>Rekonstrukce objektu č.p. 55</v>
      </c>
      <c r="F96" s="34"/>
      <c r="G96" s="34"/>
      <c r="H96" s="34"/>
      <c r="I96" s="148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124</v>
      </c>
      <c r="D97" s="24"/>
      <c r="E97" s="24"/>
      <c r="F97" s="24"/>
      <c r="G97" s="24"/>
      <c r="H97" s="24"/>
      <c r="I97" s="140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81" t="s">
        <v>613</v>
      </c>
      <c r="F98" s="42"/>
      <c r="G98" s="42"/>
      <c r="H98" s="42"/>
      <c r="I98" s="148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614</v>
      </c>
      <c r="D99" s="42"/>
      <c r="E99" s="42"/>
      <c r="F99" s="42"/>
      <c r="G99" s="42"/>
      <c r="H99" s="42"/>
      <c r="I99" s="148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030 - 2.NP</v>
      </c>
      <c r="F100" s="42"/>
      <c r="G100" s="42"/>
      <c r="H100" s="42"/>
      <c r="I100" s="148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48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parc. st. 160 a parc. č. 65/9</v>
      </c>
      <c r="G102" s="42"/>
      <c r="H102" s="42"/>
      <c r="I102" s="151" t="s">
        <v>23</v>
      </c>
      <c r="J102" s="74" t="str">
        <f>IF(J14="","",J14)</f>
        <v>24. 2. 2020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148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54.45" customHeight="1">
      <c r="A104" s="40"/>
      <c r="B104" s="41"/>
      <c r="C104" s="34" t="s">
        <v>25</v>
      </c>
      <c r="D104" s="42"/>
      <c r="E104" s="42"/>
      <c r="F104" s="29" t="str">
        <f>E17</f>
        <v>ČZU v Praze, ŠLP v Kostelci n. Černýmim lesy</v>
      </c>
      <c r="G104" s="42"/>
      <c r="H104" s="42"/>
      <c r="I104" s="151" t="s">
        <v>32</v>
      </c>
      <c r="J104" s="38" t="str">
        <f>E23</f>
        <v>ing. arch. Tomáš Kužel, Ve Smrčinách 322, Jevany</v>
      </c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54.4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151" t="s">
        <v>36</v>
      </c>
      <c r="J105" s="38" t="str">
        <f>E26</f>
        <v>NASTA GROUP s.r.o., Za Sokolovnou 92, Zdiby</v>
      </c>
      <c r="K105" s="42"/>
      <c r="L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148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200"/>
      <c r="B107" s="201"/>
      <c r="C107" s="202" t="s">
        <v>136</v>
      </c>
      <c r="D107" s="203" t="s">
        <v>60</v>
      </c>
      <c r="E107" s="203" t="s">
        <v>56</v>
      </c>
      <c r="F107" s="203" t="s">
        <v>57</v>
      </c>
      <c r="G107" s="203" t="s">
        <v>137</v>
      </c>
      <c r="H107" s="203" t="s">
        <v>138</v>
      </c>
      <c r="I107" s="204" t="s">
        <v>139</v>
      </c>
      <c r="J107" s="203" t="s">
        <v>128</v>
      </c>
      <c r="K107" s="205" t="s">
        <v>140</v>
      </c>
      <c r="L107" s="206"/>
      <c r="M107" s="94" t="s">
        <v>19</v>
      </c>
      <c r="N107" s="95" t="s">
        <v>45</v>
      </c>
      <c r="O107" s="95" t="s">
        <v>141</v>
      </c>
      <c r="P107" s="95" t="s">
        <v>142</v>
      </c>
      <c r="Q107" s="95" t="s">
        <v>143</v>
      </c>
      <c r="R107" s="95" t="s">
        <v>144</v>
      </c>
      <c r="S107" s="95" t="s">
        <v>145</v>
      </c>
      <c r="T107" s="96" t="s">
        <v>146</v>
      </c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</row>
    <row r="108" s="2" customFormat="1" ht="22.8" customHeight="1">
      <c r="A108" s="40"/>
      <c r="B108" s="41"/>
      <c r="C108" s="101" t="s">
        <v>147</v>
      </c>
      <c r="D108" s="42"/>
      <c r="E108" s="42"/>
      <c r="F108" s="42"/>
      <c r="G108" s="42"/>
      <c r="H108" s="42"/>
      <c r="I108" s="148"/>
      <c r="J108" s="207">
        <f>BK108</f>
        <v>0</v>
      </c>
      <c r="K108" s="42"/>
      <c r="L108" s="46"/>
      <c r="M108" s="97"/>
      <c r="N108" s="208"/>
      <c r="O108" s="98"/>
      <c r="P108" s="209">
        <f>P109+P142+P429</f>
        <v>0</v>
      </c>
      <c r="Q108" s="98"/>
      <c r="R108" s="209">
        <f>R109+R142+R429</f>
        <v>12.462816980000003</v>
      </c>
      <c r="S108" s="98"/>
      <c r="T108" s="210">
        <f>T109+T142+T429</f>
        <v>0.0076780800000000003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74</v>
      </c>
      <c r="AU108" s="19" t="s">
        <v>129</v>
      </c>
      <c r="BK108" s="211">
        <f>BK109+BK142+BK429</f>
        <v>0</v>
      </c>
    </row>
    <row r="109" s="12" customFormat="1" ht="25.92" customHeight="1">
      <c r="A109" s="12"/>
      <c r="B109" s="212"/>
      <c r="C109" s="213"/>
      <c r="D109" s="214" t="s">
        <v>74</v>
      </c>
      <c r="E109" s="215" t="s">
        <v>189</v>
      </c>
      <c r="F109" s="215" t="s">
        <v>190</v>
      </c>
      <c r="G109" s="213"/>
      <c r="H109" s="213"/>
      <c r="I109" s="216"/>
      <c r="J109" s="217">
        <f>BK109</f>
        <v>0</v>
      </c>
      <c r="K109" s="213"/>
      <c r="L109" s="218"/>
      <c r="M109" s="219"/>
      <c r="N109" s="220"/>
      <c r="O109" s="220"/>
      <c r="P109" s="221">
        <f>P110+P113+P125+P130+P133+P135+P137+P140</f>
        <v>0</v>
      </c>
      <c r="Q109" s="220"/>
      <c r="R109" s="221">
        <f>R110+R113+R125+R130+R133+R135+R137+R140</f>
        <v>1.4782705199999999</v>
      </c>
      <c r="S109" s="220"/>
      <c r="T109" s="222">
        <f>T110+T113+T125+T130+T133+T135+T137+T140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3" t="s">
        <v>83</v>
      </c>
      <c r="AT109" s="224" t="s">
        <v>74</v>
      </c>
      <c r="AU109" s="224" t="s">
        <v>75</v>
      </c>
      <c r="AY109" s="223" t="s">
        <v>150</v>
      </c>
      <c r="BK109" s="225">
        <f>BK110+BK113+BK125+BK130+BK133+BK135+BK137+BK140</f>
        <v>0</v>
      </c>
    </row>
    <row r="110" s="12" customFormat="1" ht="22.8" customHeight="1">
      <c r="A110" s="12"/>
      <c r="B110" s="212"/>
      <c r="C110" s="213"/>
      <c r="D110" s="214" t="s">
        <v>74</v>
      </c>
      <c r="E110" s="226" t="s">
        <v>165</v>
      </c>
      <c r="F110" s="226" t="s">
        <v>191</v>
      </c>
      <c r="G110" s="213"/>
      <c r="H110" s="213"/>
      <c r="I110" s="216"/>
      <c r="J110" s="227">
        <f>BK110</f>
        <v>0</v>
      </c>
      <c r="K110" s="213"/>
      <c r="L110" s="218"/>
      <c r="M110" s="219"/>
      <c r="N110" s="220"/>
      <c r="O110" s="220"/>
      <c r="P110" s="221">
        <f>SUM(P111:P112)</f>
        <v>0</v>
      </c>
      <c r="Q110" s="220"/>
      <c r="R110" s="221">
        <f>SUM(R111:R112)</f>
        <v>0.076319999999999999</v>
      </c>
      <c r="S110" s="220"/>
      <c r="T110" s="22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3" t="s">
        <v>83</v>
      </c>
      <c r="AT110" s="224" t="s">
        <v>74</v>
      </c>
      <c r="AU110" s="224" t="s">
        <v>83</v>
      </c>
      <c r="AY110" s="223" t="s">
        <v>150</v>
      </c>
      <c r="BK110" s="225">
        <f>SUM(BK111:BK112)</f>
        <v>0</v>
      </c>
    </row>
    <row r="111" s="2" customFormat="1" ht="21.75" customHeight="1">
      <c r="A111" s="40"/>
      <c r="B111" s="41"/>
      <c r="C111" s="228" t="s">
        <v>83</v>
      </c>
      <c r="D111" s="228" t="s">
        <v>153</v>
      </c>
      <c r="E111" s="229" t="s">
        <v>822</v>
      </c>
      <c r="F111" s="230" t="s">
        <v>823</v>
      </c>
      <c r="G111" s="231" t="s">
        <v>255</v>
      </c>
      <c r="H111" s="232">
        <v>0.90000000000000002</v>
      </c>
      <c r="I111" s="233"/>
      <c r="J111" s="234">
        <f>ROUND(I111*H111,2)</f>
        <v>0</v>
      </c>
      <c r="K111" s="230" t="s">
        <v>156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0.0848</v>
      </c>
      <c r="R111" s="237">
        <f>Q111*H111</f>
        <v>0.076319999999999999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1416</v>
      </c>
    </row>
    <row r="112" s="13" customFormat="1">
      <c r="A112" s="13"/>
      <c r="B112" s="246"/>
      <c r="C112" s="247"/>
      <c r="D112" s="248" t="s">
        <v>196</v>
      </c>
      <c r="E112" s="249" t="s">
        <v>19</v>
      </c>
      <c r="F112" s="250" t="s">
        <v>1417</v>
      </c>
      <c r="G112" s="247"/>
      <c r="H112" s="251">
        <v>0.90000000000000002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7" t="s">
        <v>196</v>
      </c>
      <c r="AU112" s="257" t="s">
        <v>95</v>
      </c>
      <c r="AV112" s="13" t="s">
        <v>95</v>
      </c>
      <c r="AW112" s="13" t="s">
        <v>35</v>
      </c>
      <c r="AX112" s="13" t="s">
        <v>83</v>
      </c>
      <c r="AY112" s="257" t="s">
        <v>150</v>
      </c>
    </row>
    <row r="113" s="12" customFormat="1" ht="22.8" customHeight="1">
      <c r="A113" s="12"/>
      <c r="B113" s="212"/>
      <c r="C113" s="213"/>
      <c r="D113" s="214" t="s">
        <v>74</v>
      </c>
      <c r="E113" s="226" t="s">
        <v>557</v>
      </c>
      <c r="F113" s="226" t="s">
        <v>633</v>
      </c>
      <c r="G113" s="213"/>
      <c r="H113" s="213"/>
      <c r="I113" s="216"/>
      <c r="J113" s="227">
        <f>BK113</f>
        <v>0</v>
      </c>
      <c r="K113" s="213"/>
      <c r="L113" s="218"/>
      <c r="M113" s="219"/>
      <c r="N113" s="220"/>
      <c r="O113" s="220"/>
      <c r="P113" s="221">
        <f>SUM(P114:P124)</f>
        <v>0</v>
      </c>
      <c r="Q113" s="220"/>
      <c r="R113" s="221">
        <f>SUM(R114:R124)</f>
        <v>1.3791465199999999</v>
      </c>
      <c r="S113" s="220"/>
      <c r="T113" s="222">
        <f>SUM(T114:T124)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3" t="s">
        <v>83</v>
      </c>
      <c r="AT113" s="224" t="s">
        <v>74</v>
      </c>
      <c r="AU113" s="224" t="s">
        <v>83</v>
      </c>
      <c r="AY113" s="223" t="s">
        <v>150</v>
      </c>
      <c r="BK113" s="225">
        <f>SUM(BK114:BK124)</f>
        <v>0</v>
      </c>
    </row>
    <row r="114" s="2" customFormat="1" ht="16.5" customHeight="1">
      <c r="A114" s="40"/>
      <c r="B114" s="41"/>
      <c r="C114" s="228" t="s">
        <v>95</v>
      </c>
      <c r="D114" s="228" t="s">
        <v>153</v>
      </c>
      <c r="E114" s="229" t="s">
        <v>1418</v>
      </c>
      <c r="F114" s="230" t="s">
        <v>1419</v>
      </c>
      <c r="G114" s="231" t="s">
        <v>255</v>
      </c>
      <c r="H114" s="232">
        <v>36.643000000000001</v>
      </c>
      <c r="I114" s="233"/>
      <c r="J114" s="234">
        <f>ROUND(I114*H114,2)</f>
        <v>0</v>
      </c>
      <c r="K114" s="230" t="s">
        <v>156</v>
      </c>
      <c r="L114" s="46"/>
      <c r="M114" s="235" t="s">
        <v>19</v>
      </c>
      <c r="N114" s="236" t="s">
        <v>47</v>
      </c>
      <c r="O114" s="86"/>
      <c r="P114" s="237">
        <f>O114*H114</f>
        <v>0</v>
      </c>
      <c r="Q114" s="237">
        <v>0.020480000000000002</v>
      </c>
      <c r="R114" s="237">
        <f>Q114*H114</f>
        <v>0.75044864000000011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170</v>
      </c>
      <c r="AT114" s="239" t="s">
        <v>153</v>
      </c>
      <c r="AU114" s="239" t="s">
        <v>95</v>
      </c>
      <c r="AY114" s="19" t="s">
        <v>150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95</v>
      </c>
      <c r="BK114" s="240">
        <f>ROUND(I114*H114,2)</f>
        <v>0</v>
      </c>
      <c r="BL114" s="19" t="s">
        <v>170</v>
      </c>
      <c r="BM114" s="239" t="s">
        <v>1420</v>
      </c>
    </row>
    <row r="115" s="13" customFormat="1">
      <c r="A115" s="13"/>
      <c r="B115" s="246"/>
      <c r="C115" s="247"/>
      <c r="D115" s="248" t="s">
        <v>196</v>
      </c>
      <c r="E115" s="249" t="s">
        <v>19</v>
      </c>
      <c r="F115" s="250" t="s">
        <v>1421</v>
      </c>
      <c r="G115" s="247"/>
      <c r="H115" s="251">
        <v>36.643000000000001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7" t="s">
        <v>196</v>
      </c>
      <c r="AU115" s="257" t="s">
        <v>95</v>
      </c>
      <c r="AV115" s="13" t="s">
        <v>95</v>
      </c>
      <c r="AW115" s="13" t="s">
        <v>35</v>
      </c>
      <c r="AX115" s="13" t="s">
        <v>83</v>
      </c>
      <c r="AY115" s="257" t="s">
        <v>150</v>
      </c>
    </row>
    <row r="116" s="2" customFormat="1" ht="21.75" customHeight="1">
      <c r="A116" s="40"/>
      <c r="B116" s="41"/>
      <c r="C116" s="228" t="s">
        <v>165</v>
      </c>
      <c r="D116" s="228" t="s">
        <v>153</v>
      </c>
      <c r="E116" s="229" t="s">
        <v>1422</v>
      </c>
      <c r="F116" s="230" t="s">
        <v>1423</v>
      </c>
      <c r="G116" s="231" t="s">
        <v>255</v>
      </c>
      <c r="H116" s="232">
        <v>22.765999999999998</v>
      </c>
      <c r="I116" s="233"/>
      <c r="J116" s="234">
        <f>ROUND(I116*H116,2)</f>
        <v>0</v>
      </c>
      <c r="K116" s="230" t="s">
        <v>156</v>
      </c>
      <c r="L116" s="46"/>
      <c r="M116" s="235" t="s">
        <v>19</v>
      </c>
      <c r="N116" s="236" t="s">
        <v>47</v>
      </c>
      <c r="O116" s="86"/>
      <c r="P116" s="237">
        <f>O116*H116</f>
        <v>0</v>
      </c>
      <c r="Q116" s="237">
        <v>0.0043800000000000002</v>
      </c>
      <c r="R116" s="237">
        <f>Q116*H116</f>
        <v>0.099715079999999998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170</v>
      </c>
      <c r="AT116" s="239" t="s">
        <v>153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170</v>
      </c>
      <c r="BM116" s="239" t="s">
        <v>1424</v>
      </c>
    </row>
    <row r="117" s="13" customFormat="1">
      <c r="A117" s="13"/>
      <c r="B117" s="246"/>
      <c r="C117" s="247"/>
      <c r="D117" s="248" t="s">
        <v>196</v>
      </c>
      <c r="E117" s="249" t="s">
        <v>19</v>
      </c>
      <c r="F117" s="250" t="s">
        <v>1425</v>
      </c>
      <c r="G117" s="247"/>
      <c r="H117" s="251">
        <v>22.765999999999998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7" t="s">
        <v>196</v>
      </c>
      <c r="AU117" s="257" t="s">
        <v>95</v>
      </c>
      <c r="AV117" s="13" t="s">
        <v>95</v>
      </c>
      <c r="AW117" s="13" t="s">
        <v>35</v>
      </c>
      <c r="AX117" s="13" t="s">
        <v>83</v>
      </c>
      <c r="AY117" s="257" t="s">
        <v>150</v>
      </c>
    </row>
    <row r="118" s="2" customFormat="1" ht="16.5" customHeight="1">
      <c r="A118" s="40"/>
      <c r="B118" s="41"/>
      <c r="C118" s="228" t="s">
        <v>170</v>
      </c>
      <c r="D118" s="228" t="s">
        <v>153</v>
      </c>
      <c r="E118" s="229" t="s">
        <v>850</v>
      </c>
      <c r="F118" s="230" t="s">
        <v>851</v>
      </c>
      <c r="G118" s="231" t="s">
        <v>255</v>
      </c>
      <c r="H118" s="232">
        <v>47.533999999999999</v>
      </c>
      <c r="I118" s="233"/>
      <c r="J118" s="234">
        <f>ROUND(I118*H118,2)</f>
        <v>0</v>
      </c>
      <c r="K118" s="230" t="s">
        <v>156</v>
      </c>
      <c r="L118" s="46"/>
      <c r="M118" s="235" t="s">
        <v>19</v>
      </c>
      <c r="N118" s="236" t="s">
        <v>47</v>
      </c>
      <c r="O118" s="86"/>
      <c r="P118" s="237">
        <f>O118*H118</f>
        <v>0</v>
      </c>
      <c r="Q118" s="237">
        <v>0.0030000000000000001</v>
      </c>
      <c r="R118" s="237">
        <f>Q118*H118</f>
        <v>0.14260200000000001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170</v>
      </c>
      <c r="AT118" s="239" t="s">
        <v>153</v>
      </c>
      <c r="AU118" s="239" t="s">
        <v>95</v>
      </c>
      <c r="AY118" s="19" t="s">
        <v>150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95</v>
      </c>
      <c r="BK118" s="240">
        <f>ROUND(I118*H118,2)</f>
        <v>0</v>
      </c>
      <c r="BL118" s="19" t="s">
        <v>170</v>
      </c>
      <c r="BM118" s="239" t="s">
        <v>1426</v>
      </c>
    </row>
    <row r="119" s="13" customFormat="1">
      <c r="A119" s="13"/>
      <c r="B119" s="246"/>
      <c r="C119" s="247"/>
      <c r="D119" s="248" t="s">
        <v>196</v>
      </c>
      <c r="E119" s="249" t="s">
        <v>19</v>
      </c>
      <c r="F119" s="250" t="s">
        <v>1427</v>
      </c>
      <c r="G119" s="247"/>
      <c r="H119" s="251">
        <v>37.966000000000001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7" t="s">
        <v>196</v>
      </c>
      <c r="AU119" s="257" t="s">
        <v>95</v>
      </c>
      <c r="AV119" s="13" t="s">
        <v>95</v>
      </c>
      <c r="AW119" s="13" t="s">
        <v>35</v>
      </c>
      <c r="AX119" s="13" t="s">
        <v>75</v>
      </c>
      <c r="AY119" s="257" t="s">
        <v>150</v>
      </c>
    </row>
    <row r="120" s="13" customFormat="1">
      <c r="A120" s="13"/>
      <c r="B120" s="246"/>
      <c r="C120" s="247"/>
      <c r="D120" s="248" t="s">
        <v>196</v>
      </c>
      <c r="E120" s="249" t="s">
        <v>19</v>
      </c>
      <c r="F120" s="250" t="s">
        <v>391</v>
      </c>
      <c r="G120" s="247"/>
      <c r="H120" s="251">
        <v>9.5679999999999996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7" t="s">
        <v>196</v>
      </c>
      <c r="AU120" s="257" t="s">
        <v>95</v>
      </c>
      <c r="AV120" s="13" t="s">
        <v>95</v>
      </c>
      <c r="AW120" s="13" t="s">
        <v>35</v>
      </c>
      <c r="AX120" s="13" t="s">
        <v>75</v>
      </c>
      <c r="AY120" s="257" t="s">
        <v>150</v>
      </c>
    </row>
    <row r="121" s="2" customFormat="1" ht="21.75" customHeight="1">
      <c r="A121" s="40"/>
      <c r="B121" s="41"/>
      <c r="C121" s="228" t="s">
        <v>149</v>
      </c>
      <c r="D121" s="228" t="s">
        <v>153</v>
      </c>
      <c r="E121" s="229" t="s">
        <v>868</v>
      </c>
      <c r="F121" s="230" t="s">
        <v>869</v>
      </c>
      <c r="G121" s="231" t="s">
        <v>255</v>
      </c>
      <c r="H121" s="232">
        <v>24.768000000000001</v>
      </c>
      <c r="I121" s="233"/>
      <c r="J121" s="234">
        <f>ROUND(I121*H121,2)</f>
        <v>0</v>
      </c>
      <c r="K121" s="230" t="s">
        <v>156</v>
      </c>
      <c r="L121" s="46"/>
      <c r="M121" s="235" t="s">
        <v>19</v>
      </c>
      <c r="N121" s="236" t="s">
        <v>47</v>
      </c>
      <c r="O121" s="86"/>
      <c r="P121" s="237">
        <f>O121*H121</f>
        <v>0</v>
      </c>
      <c r="Q121" s="237">
        <v>0.015599999999999999</v>
      </c>
      <c r="R121" s="237">
        <f>Q121*H121</f>
        <v>0.38638079999999997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170</v>
      </c>
      <c r="AT121" s="239" t="s">
        <v>153</v>
      </c>
      <c r="AU121" s="239" t="s">
        <v>95</v>
      </c>
      <c r="AY121" s="19" t="s">
        <v>150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95</v>
      </c>
      <c r="BK121" s="240">
        <f>ROUND(I121*H121,2)</f>
        <v>0</v>
      </c>
      <c r="BL121" s="19" t="s">
        <v>170</v>
      </c>
      <c r="BM121" s="239" t="s">
        <v>1428</v>
      </c>
    </row>
    <row r="122" s="13" customFormat="1">
      <c r="A122" s="13"/>
      <c r="B122" s="246"/>
      <c r="C122" s="247"/>
      <c r="D122" s="248" t="s">
        <v>196</v>
      </c>
      <c r="E122" s="249" t="s">
        <v>19</v>
      </c>
      <c r="F122" s="250" t="s">
        <v>389</v>
      </c>
      <c r="G122" s="247"/>
      <c r="H122" s="251">
        <v>34.5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7" t="s">
        <v>196</v>
      </c>
      <c r="AU122" s="257" t="s">
        <v>95</v>
      </c>
      <c r="AV122" s="13" t="s">
        <v>95</v>
      </c>
      <c r="AW122" s="13" t="s">
        <v>35</v>
      </c>
      <c r="AX122" s="13" t="s">
        <v>75</v>
      </c>
      <c r="AY122" s="257" t="s">
        <v>150</v>
      </c>
    </row>
    <row r="123" s="13" customFormat="1">
      <c r="A123" s="13"/>
      <c r="B123" s="246"/>
      <c r="C123" s="247"/>
      <c r="D123" s="248" t="s">
        <v>196</v>
      </c>
      <c r="E123" s="249" t="s">
        <v>19</v>
      </c>
      <c r="F123" s="250" t="s">
        <v>390</v>
      </c>
      <c r="G123" s="247"/>
      <c r="H123" s="251">
        <v>-19.300000000000001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196</v>
      </c>
      <c r="AU123" s="257" t="s">
        <v>95</v>
      </c>
      <c r="AV123" s="13" t="s">
        <v>95</v>
      </c>
      <c r="AW123" s="13" t="s">
        <v>35</v>
      </c>
      <c r="AX123" s="13" t="s">
        <v>75</v>
      </c>
      <c r="AY123" s="257" t="s">
        <v>150</v>
      </c>
    </row>
    <row r="124" s="13" customFormat="1">
      <c r="A124" s="13"/>
      <c r="B124" s="246"/>
      <c r="C124" s="247"/>
      <c r="D124" s="248" t="s">
        <v>196</v>
      </c>
      <c r="E124" s="249" t="s">
        <v>19</v>
      </c>
      <c r="F124" s="250" t="s">
        <v>391</v>
      </c>
      <c r="G124" s="247"/>
      <c r="H124" s="251">
        <v>9.5679999999999996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196</v>
      </c>
      <c r="AU124" s="257" t="s">
        <v>95</v>
      </c>
      <c r="AV124" s="13" t="s">
        <v>95</v>
      </c>
      <c r="AW124" s="13" t="s">
        <v>35</v>
      </c>
      <c r="AX124" s="13" t="s">
        <v>75</v>
      </c>
      <c r="AY124" s="257" t="s">
        <v>150</v>
      </c>
    </row>
    <row r="125" s="12" customFormat="1" ht="22.8" customHeight="1">
      <c r="A125" s="12"/>
      <c r="B125" s="212"/>
      <c r="C125" s="213"/>
      <c r="D125" s="214" t="s">
        <v>74</v>
      </c>
      <c r="E125" s="226" t="s">
        <v>557</v>
      </c>
      <c r="F125" s="226" t="s">
        <v>633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SUM(P126:P129)</f>
        <v>0</v>
      </c>
      <c r="Q125" s="220"/>
      <c r="R125" s="221">
        <f>SUM(R126:R129)</f>
        <v>0</v>
      </c>
      <c r="S125" s="220"/>
      <c r="T125" s="222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74</v>
      </c>
      <c r="AU125" s="224" t="s">
        <v>83</v>
      </c>
      <c r="AY125" s="223" t="s">
        <v>150</v>
      </c>
      <c r="BK125" s="225">
        <f>SUM(BK126:BK129)</f>
        <v>0</v>
      </c>
    </row>
    <row r="126" s="2" customFormat="1" ht="21.75" customHeight="1">
      <c r="A126" s="40"/>
      <c r="B126" s="41"/>
      <c r="C126" s="228" t="s">
        <v>217</v>
      </c>
      <c r="D126" s="228" t="s">
        <v>153</v>
      </c>
      <c r="E126" s="229" t="s">
        <v>878</v>
      </c>
      <c r="F126" s="230" t="s">
        <v>879</v>
      </c>
      <c r="G126" s="231" t="s">
        <v>255</v>
      </c>
      <c r="H126" s="232">
        <v>4.7130000000000001</v>
      </c>
      <c r="I126" s="233"/>
      <c r="J126" s="234">
        <f>ROUND(I126*H126,2)</f>
        <v>0</v>
      </c>
      <c r="K126" s="230" t="s">
        <v>156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170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170</v>
      </c>
      <c r="BM126" s="239" t="s">
        <v>1429</v>
      </c>
    </row>
    <row r="127" s="13" customFormat="1">
      <c r="A127" s="13"/>
      <c r="B127" s="246"/>
      <c r="C127" s="247"/>
      <c r="D127" s="248" t="s">
        <v>196</v>
      </c>
      <c r="E127" s="249" t="s">
        <v>19</v>
      </c>
      <c r="F127" s="250" t="s">
        <v>1430</v>
      </c>
      <c r="G127" s="247"/>
      <c r="H127" s="251">
        <v>4.7130000000000001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35</v>
      </c>
      <c r="AX127" s="13" t="s">
        <v>83</v>
      </c>
      <c r="AY127" s="257" t="s">
        <v>150</v>
      </c>
    </row>
    <row r="128" s="2" customFormat="1" ht="21.75" customHeight="1">
      <c r="A128" s="40"/>
      <c r="B128" s="41"/>
      <c r="C128" s="228" t="s">
        <v>221</v>
      </c>
      <c r="D128" s="228" t="s">
        <v>153</v>
      </c>
      <c r="E128" s="229" t="s">
        <v>882</v>
      </c>
      <c r="F128" s="230" t="s">
        <v>883</v>
      </c>
      <c r="G128" s="231" t="s">
        <v>339</v>
      </c>
      <c r="H128" s="232">
        <v>7.4859999999999998</v>
      </c>
      <c r="I128" s="233"/>
      <c r="J128" s="234">
        <f>ROUND(I128*H128,2)</f>
        <v>0</v>
      </c>
      <c r="K128" s="230" t="s">
        <v>156</v>
      </c>
      <c r="L128" s="46"/>
      <c r="M128" s="235" t="s">
        <v>19</v>
      </c>
      <c r="N128" s="236" t="s">
        <v>47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170</v>
      </c>
      <c r="AT128" s="239" t="s">
        <v>153</v>
      </c>
      <c r="AU128" s="239" t="s">
        <v>95</v>
      </c>
      <c r="AY128" s="19" t="s">
        <v>150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95</v>
      </c>
      <c r="BK128" s="240">
        <f>ROUND(I128*H128,2)</f>
        <v>0</v>
      </c>
      <c r="BL128" s="19" t="s">
        <v>170</v>
      </c>
      <c r="BM128" s="239" t="s">
        <v>1431</v>
      </c>
    </row>
    <row r="129" s="13" customFormat="1">
      <c r="A129" s="13"/>
      <c r="B129" s="246"/>
      <c r="C129" s="247"/>
      <c r="D129" s="248" t="s">
        <v>196</v>
      </c>
      <c r="E129" s="249" t="s">
        <v>19</v>
      </c>
      <c r="F129" s="250" t="s">
        <v>1432</v>
      </c>
      <c r="G129" s="247"/>
      <c r="H129" s="251">
        <v>7.4859999999999998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196</v>
      </c>
      <c r="AU129" s="257" t="s">
        <v>95</v>
      </c>
      <c r="AV129" s="13" t="s">
        <v>95</v>
      </c>
      <c r="AW129" s="13" t="s">
        <v>35</v>
      </c>
      <c r="AX129" s="13" t="s">
        <v>83</v>
      </c>
      <c r="AY129" s="257" t="s">
        <v>150</v>
      </c>
    </row>
    <row r="130" s="12" customFormat="1" ht="22.8" customHeight="1">
      <c r="A130" s="12"/>
      <c r="B130" s="212"/>
      <c r="C130" s="213"/>
      <c r="D130" s="214" t="s">
        <v>74</v>
      </c>
      <c r="E130" s="226" t="s">
        <v>568</v>
      </c>
      <c r="F130" s="226" t="s">
        <v>654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SUM(P131:P132)</f>
        <v>0</v>
      </c>
      <c r="Q130" s="220"/>
      <c r="R130" s="221">
        <f>SUM(R131:R132)</f>
        <v>0.012305999999999999</v>
      </c>
      <c r="S130" s="220"/>
      <c r="T130" s="22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74</v>
      </c>
      <c r="AU130" s="224" t="s">
        <v>83</v>
      </c>
      <c r="AY130" s="223" t="s">
        <v>150</v>
      </c>
      <c r="BK130" s="225">
        <f>SUM(BK131:BK132)</f>
        <v>0</v>
      </c>
    </row>
    <row r="131" s="2" customFormat="1" ht="16.5" customHeight="1">
      <c r="A131" s="40"/>
      <c r="B131" s="41"/>
      <c r="C131" s="228" t="s">
        <v>225</v>
      </c>
      <c r="D131" s="228" t="s">
        <v>153</v>
      </c>
      <c r="E131" s="229" t="s">
        <v>913</v>
      </c>
      <c r="F131" s="230" t="s">
        <v>914</v>
      </c>
      <c r="G131" s="231" t="s">
        <v>255</v>
      </c>
      <c r="H131" s="232">
        <v>0.29299999999999998</v>
      </c>
      <c r="I131" s="233"/>
      <c r="J131" s="234">
        <f>ROUND(I131*H131,2)</f>
        <v>0</v>
      </c>
      <c r="K131" s="230" t="s">
        <v>156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0.042000000000000003</v>
      </c>
      <c r="R131" s="237">
        <f>Q131*H131</f>
        <v>0.012305999999999999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203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203</v>
      </c>
      <c r="BM131" s="239" t="s">
        <v>1433</v>
      </c>
    </row>
    <row r="132" s="13" customFormat="1">
      <c r="A132" s="13"/>
      <c r="B132" s="246"/>
      <c r="C132" s="247"/>
      <c r="D132" s="248" t="s">
        <v>196</v>
      </c>
      <c r="E132" s="249" t="s">
        <v>19</v>
      </c>
      <c r="F132" s="250" t="s">
        <v>1434</v>
      </c>
      <c r="G132" s="247"/>
      <c r="H132" s="251">
        <v>0.29299999999999998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196</v>
      </c>
      <c r="AU132" s="257" t="s">
        <v>95</v>
      </c>
      <c r="AV132" s="13" t="s">
        <v>95</v>
      </c>
      <c r="AW132" s="13" t="s">
        <v>35</v>
      </c>
      <c r="AX132" s="13" t="s">
        <v>83</v>
      </c>
      <c r="AY132" s="257" t="s">
        <v>150</v>
      </c>
    </row>
    <row r="133" s="12" customFormat="1" ht="22.8" customHeight="1">
      <c r="A133" s="12"/>
      <c r="B133" s="212"/>
      <c r="C133" s="213"/>
      <c r="D133" s="214" t="s">
        <v>74</v>
      </c>
      <c r="E133" s="226" t="s">
        <v>674</v>
      </c>
      <c r="F133" s="226" t="s">
        <v>675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0.0070460000000000002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74</v>
      </c>
      <c r="AU133" s="224" t="s">
        <v>83</v>
      </c>
      <c r="AY133" s="223" t="s">
        <v>150</v>
      </c>
      <c r="BK133" s="225">
        <f>BK134</f>
        <v>0</v>
      </c>
    </row>
    <row r="134" s="2" customFormat="1" ht="21.75" customHeight="1">
      <c r="A134" s="40"/>
      <c r="B134" s="41"/>
      <c r="C134" s="228" t="s">
        <v>198</v>
      </c>
      <c r="D134" s="228" t="s">
        <v>153</v>
      </c>
      <c r="E134" s="229" t="s">
        <v>676</v>
      </c>
      <c r="F134" s="230" t="s">
        <v>677</v>
      </c>
      <c r="G134" s="231" t="s">
        <v>255</v>
      </c>
      <c r="H134" s="232">
        <v>54.200000000000003</v>
      </c>
      <c r="I134" s="233"/>
      <c r="J134" s="234">
        <f>ROUND(I134*H134,2)</f>
        <v>0</v>
      </c>
      <c r="K134" s="230" t="s">
        <v>156</v>
      </c>
      <c r="L134" s="46"/>
      <c r="M134" s="235" t="s">
        <v>19</v>
      </c>
      <c r="N134" s="236" t="s">
        <v>47</v>
      </c>
      <c r="O134" s="86"/>
      <c r="P134" s="237">
        <f>O134*H134</f>
        <v>0</v>
      </c>
      <c r="Q134" s="237">
        <v>0.00012999999999999999</v>
      </c>
      <c r="R134" s="237">
        <f>Q134*H134</f>
        <v>0.0070460000000000002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170</v>
      </c>
      <c r="AT134" s="239" t="s">
        <v>153</v>
      </c>
      <c r="AU134" s="239" t="s">
        <v>95</v>
      </c>
      <c r="AY134" s="19" t="s">
        <v>150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95</v>
      </c>
      <c r="BK134" s="240">
        <f>ROUND(I134*H134,2)</f>
        <v>0</v>
      </c>
      <c r="BL134" s="19" t="s">
        <v>170</v>
      </c>
      <c r="BM134" s="239" t="s">
        <v>1435</v>
      </c>
    </row>
    <row r="135" s="12" customFormat="1" ht="22.8" customHeight="1">
      <c r="A135" s="12"/>
      <c r="B135" s="212"/>
      <c r="C135" s="213"/>
      <c r="D135" s="214" t="s">
        <v>74</v>
      </c>
      <c r="E135" s="226" t="s">
        <v>679</v>
      </c>
      <c r="F135" s="226" t="s">
        <v>680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0.0034520000000000002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74</v>
      </c>
      <c r="AU135" s="224" t="s">
        <v>83</v>
      </c>
      <c r="AY135" s="223" t="s">
        <v>150</v>
      </c>
      <c r="BK135" s="225">
        <f>BK136</f>
        <v>0</v>
      </c>
    </row>
    <row r="136" s="2" customFormat="1" ht="21.75" customHeight="1">
      <c r="A136" s="40"/>
      <c r="B136" s="41"/>
      <c r="C136" s="228" t="s">
        <v>232</v>
      </c>
      <c r="D136" s="228" t="s">
        <v>153</v>
      </c>
      <c r="E136" s="229" t="s">
        <v>681</v>
      </c>
      <c r="F136" s="230" t="s">
        <v>682</v>
      </c>
      <c r="G136" s="231" t="s">
        <v>255</v>
      </c>
      <c r="H136" s="232">
        <v>86.299999999999997</v>
      </c>
      <c r="I136" s="233"/>
      <c r="J136" s="234">
        <f>ROUND(I136*H136,2)</f>
        <v>0</v>
      </c>
      <c r="K136" s="230" t="s">
        <v>156</v>
      </c>
      <c r="L136" s="46"/>
      <c r="M136" s="235" t="s">
        <v>19</v>
      </c>
      <c r="N136" s="236" t="s">
        <v>47</v>
      </c>
      <c r="O136" s="86"/>
      <c r="P136" s="237">
        <f>O136*H136</f>
        <v>0</v>
      </c>
      <c r="Q136" s="237">
        <v>4.0000000000000003E-05</v>
      </c>
      <c r="R136" s="237">
        <f>Q136*H136</f>
        <v>0.0034520000000000002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170</v>
      </c>
      <c r="AT136" s="239" t="s">
        <v>153</v>
      </c>
      <c r="AU136" s="239" t="s">
        <v>95</v>
      </c>
      <c r="AY136" s="19" t="s">
        <v>150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95</v>
      </c>
      <c r="BK136" s="240">
        <f>ROUND(I136*H136,2)</f>
        <v>0</v>
      </c>
      <c r="BL136" s="19" t="s">
        <v>170</v>
      </c>
      <c r="BM136" s="239" t="s">
        <v>1436</v>
      </c>
    </row>
    <row r="137" s="12" customFormat="1" ht="22.8" customHeight="1">
      <c r="A137" s="12"/>
      <c r="B137" s="212"/>
      <c r="C137" s="213"/>
      <c r="D137" s="214" t="s">
        <v>74</v>
      </c>
      <c r="E137" s="226" t="s">
        <v>416</v>
      </c>
      <c r="F137" s="226" t="s">
        <v>417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74</v>
      </c>
      <c r="AU137" s="224" t="s">
        <v>83</v>
      </c>
      <c r="AY137" s="223" t="s">
        <v>150</v>
      </c>
      <c r="BK137" s="225">
        <f>SUM(BK138:BK139)</f>
        <v>0</v>
      </c>
    </row>
    <row r="138" s="2" customFormat="1" ht="16.5" customHeight="1">
      <c r="A138" s="40"/>
      <c r="B138" s="41"/>
      <c r="C138" s="228" t="s">
        <v>236</v>
      </c>
      <c r="D138" s="228" t="s">
        <v>153</v>
      </c>
      <c r="E138" s="229" t="s">
        <v>1437</v>
      </c>
      <c r="F138" s="230" t="s">
        <v>1438</v>
      </c>
      <c r="G138" s="231" t="s">
        <v>255</v>
      </c>
      <c r="H138" s="232">
        <v>6.7999999999999998</v>
      </c>
      <c r="I138" s="233"/>
      <c r="J138" s="234">
        <f>ROUND(I138*H138,2)</f>
        <v>0</v>
      </c>
      <c r="K138" s="230" t="s">
        <v>156</v>
      </c>
      <c r="L138" s="46"/>
      <c r="M138" s="235" t="s">
        <v>19</v>
      </c>
      <c r="N138" s="236" t="s">
        <v>47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170</v>
      </c>
      <c r="AT138" s="239" t="s">
        <v>153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170</v>
      </c>
      <c r="BM138" s="239" t="s">
        <v>1439</v>
      </c>
    </row>
    <row r="139" s="13" customFormat="1">
      <c r="A139" s="13"/>
      <c r="B139" s="246"/>
      <c r="C139" s="247"/>
      <c r="D139" s="248" t="s">
        <v>196</v>
      </c>
      <c r="E139" s="249" t="s">
        <v>19</v>
      </c>
      <c r="F139" s="250" t="s">
        <v>1440</v>
      </c>
      <c r="G139" s="247"/>
      <c r="H139" s="251">
        <v>6.7999999999999998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196</v>
      </c>
      <c r="AU139" s="257" t="s">
        <v>95</v>
      </c>
      <c r="AV139" s="13" t="s">
        <v>95</v>
      </c>
      <c r="AW139" s="13" t="s">
        <v>35</v>
      </c>
      <c r="AX139" s="13" t="s">
        <v>83</v>
      </c>
      <c r="AY139" s="257" t="s">
        <v>150</v>
      </c>
    </row>
    <row r="140" s="12" customFormat="1" ht="22.8" customHeight="1">
      <c r="A140" s="12"/>
      <c r="B140" s="212"/>
      <c r="C140" s="213"/>
      <c r="D140" s="214" t="s">
        <v>74</v>
      </c>
      <c r="E140" s="226" t="s">
        <v>474</v>
      </c>
      <c r="F140" s="226" t="s">
        <v>475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74</v>
      </c>
      <c r="AU140" s="224" t="s">
        <v>83</v>
      </c>
      <c r="AY140" s="223" t="s">
        <v>150</v>
      </c>
      <c r="BK140" s="225">
        <f>BK141</f>
        <v>0</v>
      </c>
    </row>
    <row r="141" s="2" customFormat="1" ht="21.75" customHeight="1">
      <c r="A141" s="40"/>
      <c r="B141" s="41"/>
      <c r="C141" s="228" t="s">
        <v>240</v>
      </c>
      <c r="D141" s="228" t="s">
        <v>153</v>
      </c>
      <c r="E141" s="229" t="s">
        <v>477</v>
      </c>
      <c r="F141" s="230" t="s">
        <v>478</v>
      </c>
      <c r="G141" s="231" t="s">
        <v>194</v>
      </c>
      <c r="H141" s="232">
        <v>1.466</v>
      </c>
      <c r="I141" s="233"/>
      <c r="J141" s="234">
        <f>ROUND(I141*H141,2)</f>
        <v>0</v>
      </c>
      <c r="K141" s="230" t="s">
        <v>156</v>
      </c>
      <c r="L141" s="46"/>
      <c r="M141" s="235" t="s">
        <v>19</v>
      </c>
      <c r="N141" s="236" t="s">
        <v>47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170</v>
      </c>
      <c r="AT141" s="239" t="s">
        <v>153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170</v>
      </c>
      <c r="BM141" s="239" t="s">
        <v>1441</v>
      </c>
    </row>
    <row r="142" s="12" customFormat="1" ht="25.92" customHeight="1">
      <c r="A142" s="12"/>
      <c r="B142" s="212"/>
      <c r="C142" s="213"/>
      <c r="D142" s="214" t="s">
        <v>74</v>
      </c>
      <c r="E142" s="215" t="s">
        <v>480</v>
      </c>
      <c r="F142" s="215" t="s">
        <v>481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P143+P149+P188+P239+P278+P316+P326+P329+P340+P355+P382+P422</f>
        <v>0</v>
      </c>
      <c r="Q142" s="220"/>
      <c r="R142" s="221">
        <f>R143+R149+R188+R239+R278+R316+R326+R329+R340+R355+R382+R422</f>
        <v>10.984546460000003</v>
      </c>
      <c r="S142" s="220"/>
      <c r="T142" s="222">
        <f>T143+T149+T188+T239+T278+T316+T326+T329+T340+T355+T382+T422</f>
        <v>0.0076780800000000003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95</v>
      </c>
      <c r="AT142" s="224" t="s">
        <v>74</v>
      </c>
      <c r="AU142" s="224" t="s">
        <v>75</v>
      </c>
      <c r="AY142" s="223" t="s">
        <v>150</v>
      </c>
      <c r="BK142" s="225">
        <f>BK143+BK149+BK188+BK239+BK278+BK316+BK326+BK329+BK340+BK355+BK382+BK422</f>
        <v>0</v>
      </c>
    </row>
    <row r="143" s="12" customFormat="1" ht="22.8" customHeight="1">
      <c r="A143" s="12"/>
      <c r="B143" s="212"/>
      <c r="C143" s="213"/>
      <c r="D143" s="214" t="s">
        <v>74</v>
      </c>
      <c r="E143" s="226" t="s">
        <v>946</v>
      </c>
      <c r="F143" s="226" t="s">
        <v>947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0.042976159999999999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95</v>
      </c>
      <c r="AT143" s="224" t="s">
        <v>74</v>
      </c>
      <c r="AU143" s="224" t="s">
        <v>83</v>
      </c>
      <c r="AY143" s="223" t="s">
        <v>150</v>
      </c>
      <c r="BK143" s="225">
        <f>SUM(BK144:BK148)</f>
        <v>0</v>
      </c>
    </row>
    <row r="144" s="2" customFormat="1" ht="16.5" customHeight="1">
      <c r="A144" s="40"/>
      <c r="B144" s="41"/>
      <c r="C144" s="228" t="s">
        <v>244</v>
      </c>
      <c r="D144" s="228" t="s">
        <v>153</v>
      </c>
      <c r="E144" s="229" t="s">
        <v>963</v>
      </c>
      <c r="F144" s="230" t="s">
        <v>964</v>
      </c>
      <c r="G144" s="231" t="s">
        <v>255</v>
      </c>
      <c r="H144" s="232">
        <v>4.4000000000000004</v>
      </c>
      <c r="I144" s="233"/>
      <c r="J144" s="234">
        <f>ROUND(I144*H144,2)</f>
        <v>0</v>
      </c>
      <c r="K144" s="230" t="s">
        <v>156</v>
      </c>
      <c r="L144" s="46"/>
      <c r="M144" s="235" t="s">
        <v>19</v>
      </c>
      <c r="N144" s="236" t="s">
        <v>47</v>
      </c>
      <c r="O144" s="86"/>
      <c r="P144" s="237">
        <f>O144*H144</f>
        <v>0</v>
      </c>
      <c r="Q144" s="237">
        <v>0.0045199999999999997</v>
      </c>
      <c r="R144" s="237">
        <f>Q144*H144</f>
        <v>0.019887999999999999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203</v>
      </c>
      <c r="AT144" s="239" t="s">
        <v>153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203</v>
      </c>
      <c r="BM144" s="239" t="s">
        <v>1442</v>
      </c>
    </row>
    <row r="145" s="13" customFormat="1">
      <c r="A145" s="13"/>
      <c r="B145" s="246"/>
      <c r="C145" s="247"/>
      <c r="D145" s="248" t="s">
        <v>196</v>
      </c>
      <c r="E145" s="249" t="s">
        <v>19</v>
      </c>
      <c r="F145" s="250" t="s">
        <v>1443</v>
      </c>
      <c r="G145" s="247"/>
      <c r="H145" s="251">
        <v>4.4000000000000004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196</v>
      </c>
      <c r="AU145" s="257" t="s">
        <v>95</v>
      </c>
      <c r="AV145" s="13" t="s">
        <v>95</v>
      </c>
      <c r="AW145" s="13" t="s">
        <v>35</v>
      </c>
      <c r="AX145" s="13" t="s">
        <v>75</v>
      </c>
      <c r="AY145" s="257" t="s">
        <v>150</v>
      </c>
    </row>
    <row r="146" s="2" customFormat="1" ht="16.5" customHeight="1">
      <c r="A146" s="40"/>
      <c r="B146" s="41"/>
      <c r="C146" s="228" t="s">
        <v>248</v>
      </c>
      <c r="D146" s="228" t="s">
        <v>153</v>
      </c>
      <c r="E146" s="229" t="s">
        <v>968</v>
      </c>
      <c r="F146" s="230" t="s">
        <v>969</v>
      </c>
      <c r="G146" s="231" t="s">
        <v>255</v>
      </c>
      <c r="H146" s="232">
        <v>5.1079999999999997</v>
      </c>
      <c r="I146" s="233"/>
      <c r="J146" s="234">
        <f>ROUND(I146*H146,2)</f>
        <v>0</v>
      </c>
      <c r="K146" s="230" t="s">
        <v>156</v>
      </c>
      <c r="L146" s="46"/>
      <c r="M146" s="235" t="s">
        <v>19</v>
      </c>
      <c r="N146" s="236" t="s">
        <v>47</v>
      </c>
      <c r="O146" s="86"/>
      <c r="P146" s="237">
        <f>O146*H146</f>
        <v>0</v>
      </c>
      <c r="Q146" s="237">
        <v>0.0045199999999999997</v>
      </c>
      <c r="R146" s="237">
        <f>Q146*H146</f>
        <v>0.023088159999999996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203</v>
      </c>
      <c r="AT146" s="239" t="s">
        <v>153</v>
      </c>
      <c r="AU146" s="239" t="s">
        <v>95</v>
      </c>
      <c r="AY146" s="19" t="s">
        <v>150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95</v>
      </c>
      <c r="BK146" s="240">
        <f>ROUND(I146*H146,2)</f>
        <v>0</v>
      </c>
      <c r="BL146" s="19" t="s">
        <v>203</v>
      </c>
      <c r="BM146" s="239" t="s">
        <v>1444</v>
      </c>
    </row>
    <row r="147" s="13" customFormat="1">
      <c r="A147" s="13"/>
      <c r="B147" s="246"/>
      <c r="C147" s="247"/>
      <c r="D147" s="248" t="s">
        <v>196</v>
      </c>
      <c r="E147" s="249" t="s">
        <v>19</v>
      </c>
      <c r="F147" s="250" t="s">
        <v>1445</v>
      </c>
      <c r="G147" s="247"/>
      <c r="H147" s="251">
        <v>5.1079999999999997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196</v>
      </c>
      <c r="AU147" s="257" t="s">
        <v>95</v>
      </c>
      <c r="AV147" s="13" t="s">
        <v>95</v>
      </c>
      <c r="AW147" s="13" t="s">
        <v>35</v>
      </c>
      <c r="AX147" s="13" t="s">
        <v>75</v>
      </c>
      <c r="AY147" s="257" t="s">
        <v>150</v>
      </c>
    </row>
    <row r="148" s="2" customFormat="1" ht="21.75" customHeight="1">
      <c r="A148" s="40"/>
      <c r="B148" s="41"/>
      <c r="C148" s="228" t="s">
        <v>8</v>
      </c>
      <c r="D148" s="228" t="s">
        <v>153</v>
      </c>
      <c r="E148" s="229" t="s">
        <v>973</v>
      </c>
      <c r="F148" s="230" t="s">
        <v>974</v>
      </c>
      <c r="G148" s="231" t="s">
        <v>194</v>
      </c>
      <c r="H148" s="232">
        <v>0.042999999999999997</v>
      </c>
      <c r="I148" s="233"/>
      <c r="J148" s="234">
        <f>ROUND(I148*H148,2)</f>
        <v>0</v>
      </c>
      <c r="K148" s="230" t="s">
        <v>156</v>
      </c>
      <c r="L148" s="46"/>
      <c r="M148" s="235" t="s">
        <v>19</v>
      </c>
      <c r="N148" s="236" t="s">
        <v>47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203</v>
      </c>
      <c r="AT148" s="239" t="s">
        <v>153</v>
      </c>
      <c r="AU148" s="239" t="s">
        <v>95</v>
      </c>
      <c r="AY148" s="19" t="s">
        <v>150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95</v>
      </c>
      <c r="BK148" s="240">
        <f>ROUND(I148*H148,2)</f>
        <v>0</v>
      </c>
      <c r="BL148" s="19" t="s">
        <v>203</v>
      </c>
      <c r="BM148" s="239" t="s">
        <v>1446</v>
      </c>
    </row>
    <row r="149" s="12" customFormat="1" ht="22.8" customHeight="1">
      <c r="A149" s="12"/>
      <c r="B149" s="212"/>
      <c r="C149" s="213"/>
      <c r="D149" s="214" t="s">
        <v>74</v>
      </c>
      <c r="E149" s="226" t="s">
        <v>482</v>
      </c>
      <c r="F149" s="226" t="s">
        <v>483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SUM(P150:P187)</f>
        <v>0</v>
      </c>
      <c r="Q149" s="220"/>
      <c r="R149" s="221">
        <f>SUM(R150:R187)</f>
        <v>1.7605903800000002</v>
      </c>
      <c r="S149" s="220"/>
      <c r="T149" s="222">
        <f>SUM(T150:T187)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95</v>
      </c>
      <c r="AT149" s="224" t="s">
        <v>74</v>
      </c>
      <c r="AU149" s="224" t="s">
        <v>83</v>
      </c>
      <c r="AY149" s="223" t="s">
        <v>150</v>
      </c>
      <c r="BK149" s="225">
        <f>SUM(BK150:BK187)</f>
        <v>0</v>
      </c>
    </row>
    <row r="150" s="2" customFormat="1" ht="21.75" customHeight="1">
      <c r="A150" s="40"/>
      <c r="B150" s="41"/>
      <c r="C150" s="228" t="s">
        <v>203</v>
      </c>
      <c r="D150" s="228" t="s">
        <v>153</v>
      </c>
      <c r="E150" s="229" t="s">
        <v>985</v>
      </c>
      <c r="F150" s="230" t="s">
        <v>986</v>
      </c>
      <c r="G150" s="231" t="s">
        <v>255</v>
      </c>
      <c r="H150" s="232">
        <v>56.5</v>
      </c>
      <c r="I150" s="233"/>
      <c r="J150" s="234">
        <f>ROUND(I150*H150,2)</f>
        <v>0</v>
      </c>
      <c r="K150" s="230" t="s">
        <v>156</v>
      </c>
      <c r="L150" s="46"/>
      <c r="M150" s="235" t="s">
        <v>19</v>
      </c>
      <c r="N150" s="236" t="s">
        <v>47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203</v>
      </c>
      <c r="AT150" s="239" t="s">
        <v>153</v>
      </c>
      <c r="AU150" s="239" t="s">
        <v>95</v>
      </c>
      <c r="AY150" s="19" t="s">
        <v>150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95</v>
      </c>
      <c r="BK150" s="240">
        <f>ROUND(I150*H150,2)</f>
        <v>0</v>
      </c>
      <c r="BL150" s="19" t="s">
        <v>203</v>
      </c>
      <c r="BM150" s="239" t="s">
        <v>1447</v>
      </c>
    </row>
    <row r="151" s="13" customFormat="1">
      <c r="A151" s="13"/>
      <c r="B151" s="246"/>
      <c r="C151" s="247"/>
      <c r="D151" s="248" t="s">
        <v>196</v>
      </c>
      <c r="E151" s="249" t="s">
        <v>19</v>
      </c>
      <c r="F151" s="250" t="s">
        <v>1448</v>
      </c>
      <c r="G151" s="247"/>
      <c r="H151" s="251">
        <v>56.5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196</v>
      </c>
      <c r="AU151" s="257" t="s">
        <v>95</v>
      </c>
      <c r="AV151" s="13" t="s">
        <v>95</v>
      </c>
      <c r="AW151" s="13" t="s">
        <v>35</v>
      </c>
      <c r="AX151" s="13" t="s">
        <v>83</v>
      </c>
      <c r="AY151" s="257" t="s">
        <v>150</v>
      </c>
    </row>
    <row r="152" s="2" customFormat="1" ht="16.5" customHeight="1">
      <c r="A152" s="40"/>
      <c r="B152" s="41"/>
      <c r="C152" s="296" t="s">
        <v>269</v>
      </c>
      <c r="D152" s="296" t="s">
        <v>695</v>
      </c>
      <c r="E152" s="297" t="s">
        <v>1449</v>
      </c>
      <c r="F152" s="298" t="s">
        <v>1450</v>
      </c>
      <c r="G152" s="299" t="s">
        <v>255</v>
      </c>
      <c r="H152" s="300">
        <v>115.26000000000001</v>
      </c>
      <c r="I152" s="301"/>
      <c r="J152" s="302">
        <f>ROUND(I152*H152,2)</f>
        <v>0</v>
      </c>
      <c r="K152" s="298" t="s">
        <v>156</v>
      </c>
      <c r="L152" s="303"/>
      <c r="M152" s="304" t="s">
        <v>19</v>
      </c>
      <c r="N152" s="305" t="s">
        <v>47</v>
      </c>
      <c r="O152" s="86"/>
      <c r="P152" s="237">
        <f>O152*H152</f>
        <v>0</v>
      </c>
      <c r="Q152" s="237">
        <v>0.0027000000000000001</v>
      </c>
      <c r="R152" s="237">
        <f>Q152*H152</f>
        <v>0.31120200000000003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392</v>
      </c>
      <c r="AT152" s="239" t="s">
        <v>695</v>
      </c>
      <c r="AU152" s="239" t="s">
        <v>95</v>
      </c>
      <c r="AY152" s="19" t="s">
        <v>150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95</v>
      </c>
      <c r="BK152" s="240">
        <f>ROUND(I152*H152,2)</f>
        <v>0</v>
      </c>
      <c r="BL152" s="19" t="s">
        <v>203</v>
      </c>
      <c r="BM152" s="239" t="s">
        <v>1451</v>
      </c>
    </row>
    <row r="153" s="2" customFormat="1">
      <c r="A153" s="40"/>
      <c r="B153" s="41"/>
      <c r="C153" s="42"/>
      <c r="D153" s="248" t="s">
        <v>205</v>
      </c>
      <c r="E153" s="42"/>
      <c r="F153" s="258" t="s">
        <v>993</v>
      </c>
      <c r="G153" s="42"/>
      <c r="H153" s="42"/>
      <c r="I153" s="148"/>
      <c r="J153" s="42"/>
      <c r="K153" s="42"/>
      <c r="L153" s="46"/>
      <c r="M153" s="259"/>
      <c r="N153" s="26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205</v>
      </c>
      <c r="AU153" s="19" t="s">
        <v>95</v>
      </c>
    </row>
    <row r="154" s="13" customFormat="1">
      <c r="A154" s="13"/>
      <c r="B154" s="246"/>
      <c r="C154" s="247"/>
      <c r="D154" s="248" t="s">
        <v>196</v>
      </c>
      <c r="E154" s="247"/>
      <c r="F154" s="250" t="s">
        <v>1452</v>
      </c>
      <c r="G154" s="247"/>
      <c r="H154" s="251">
        <v>115.26000000000001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196</v>
      </c>
      <c r="AU154" s="257" t="s">
        <v>95</v>
      </c>
      <c r="AV154" s="13" t="s">
        <v>95</v>
      </c>
      <c r="AW154" s="13" t="s">
        <v>4</v>
      </c>
      <c r="AX154" s="13" t="s">
        <v>83</v>
      </c>
      <c r="AY154" s="257" t="s">
        <v>150</v>
      </c>
    </row>
    <row r="155" s="2" customFormat="1" ht="21.75" customHeight="1">
      <c r="A155" s="40"/>
      <c r="B155" s="41"/>
      <c r="C155" s="228" t="s">
        <v>274</v>
      </c>
      <c r="D155" s="228" t="s">
        <v>153</v>
      </c>
      <c r="E155" s="229" t="s">
        <v>985</v>
      </c>
      <c r="F155" s="230" t="s">
        <v>986</v>
      </c>
      <c r="G155" s="231" t="s">
        <v>255</v>
      </c>
      <c r="H155" s="232">
        <v>5.5</v>
      </c>
      <c r="I155" s="233"/>
      <c r="J155" s="234">
        <f>ROUND(I155*H155,2)</f>
        <v>0</v>
      </c>
      <c r="K155" s="230" t="s">
        <v>156</v>
      </c>
      <c r="L155" s="46"/>
      <c r="M155" s="235" t="s">
        <v>19</v>
      </c>
      <c r="N155" s="236" t="s">
        <v>47</v>
      </c>
      <c r="O155" s="8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203</v>
      </c>
      <c r="AT155" s="239" t="s">
        <v>153</v>
      </c>
      <c r="AU155" s="239" t="s">
        <v>95</v>
      </c>
      <c r="AY155" s="19" t="s">
        <v>150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95</v>
      </c>
      <c r="BK155" s="240">
        <f>ROUND(I155*H155,2)</f>
        <v>0</v>
      </c>
      <c r="BL155" s="19" t="s">
        <v>203</v>
      </c>
      <c r="BM155" s="239" t="s">
        <v>1453</v>
      </c>
    </row>
    <row r="156" s="13" customFormat="1">
      <c r="A156" s="13"/>
      <c r="B156" s="246"/>
      <c r="C156" s="247"/>
      <c r="D156" s="248" t="s">
        <v>196</v>
      </c>
      <c r="E156" s="249" t="s">
        <v>19</v>
      </c>
      <c r="F156" s="250" t="s">
        <v>1454</v>
      </c>
      <c r="G156" s="247"/>
      <c r="H156" s="251">
        <v>5.5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196</v>
      </c>
      <c r="AU156" s="257" t="s">
        <v>95</v>
      </c>
      <c r="AV156" s="13" t="s">
        <v>95</v>
      </c>
      <c r="AW156" s="13" t="s">
        <v>35</v>
      </c>
      <c r="AX156" s="13" t="s">
        <v>83</v>
      </c>
      <c r="AY156" s="257" t="s">
        <v>150</v>
      </c>
    </row>
    <row r="157" s="2" customFormat="1" ht="16.5" customHeight="1">
      <c r="A157" s="40"/>
      <c r="B157" s="41"/>
      <c r="C157" s="296" t="s">
        <v>279</v>
      </c>
      <c r="D157" s="296" t="s">
        <v>695</v>
      </c>
      <c r="E157" s="297" t="s">
        <v>1455</v>
      </c>
      <c r="F157" s="298" t="s">
        <v>1456</v>
      </c>
      <c r="G157" s="299" t="s">
        <v>255</v>
      </c>
      <c r="H157" s="300">
        <v>11.220000000000001</v>
      </c>
      <c r="I157" s="301"/>
      <c r="J157" s="302">
        <f>ROUND(I157*H157,2)</f>
        <v>0</v>
      </c>
      <c r="K157" s="298" t="s">
        <v>156</v>
      </c>
      <c r="L157" s="303"/>
      <c r="M157" s="304" t="s">
        <v>19</v>
      </c>
      <c r="N157" s="305" t="s">
        <v>47</v>
      </c>
      <c r="O157" s="86"/>
      <c r="P157" s="237">
        <f>O157*H157</f>
        <v>0</v>
      </c>
      <c r="Q157" s="237">
        <v>0.0033800000000000002</v>
      </c>
      <c r="R157" s="237">
        <f>Q157*H157</f>
        <v>0.037923600000000002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392</v>
      </c>
      <c r="AT157" s="239" t="s">
        <v>695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203</v>
      </c>
      <c r="BM157" s="239" t="s">
        <v>1457</v>
      </c>
    </row>
    <row r="158" s="2" customFormat="1">
      <c r="A158" s="40"/>
      <c r="B158" s="41"/>
      <c r="C158" s="42"/>
      <c r="D158" s="248" t="s">
        <v>205</v>
      </c>
      <c r="E158" s="42"/>
      <c r="F158" s="258" t="s">
        <v>993</v>
      </c>
      <c r="G158" s="42"/>
      <c r="H158" s="42"/>
      <c r="I158" s="148"/>
      <c r="J158" s="42"/>
      <c r="K158" s="42"/>
      <c r="L158" s="46"/>
      <c r="M158" s="259"/>
      <c r="N158" s="26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205</v>
      </c>
      <c r="AU158" s="19" t="s">
        <v>95</v>
      </c>
    </row>
    <row r="159" s="13" customFormat="1">
      <c r="A159" s="13"/>
      <c r="B159" s="246"/>
      <c r="C159" s="247"/>
      <c r="D159" s="248" t="s">
        <v>196</v>
      </c>
      <c r="E159" s="247"/>
      <c r="F159" s="250" t="s">
        <v>1458</v>
      </c>
      <c r="G159" s="247"/>
      <c r="H159" s="251">
        <v>11.220000000000001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196</v>
      </c>
      <c r="AU159" s="257" t="s">
        <v>95</v>
      </c>
      <c r="AV159" s="13" t="s">
        <v>95</v>
      </c>
      <c r="AW159" s="13" t="s">
        <v>4</v>
      </c>
      <c r="AX159" s="13" t="s">
        <v>83</v>
      </c>
      <c r="AY159" s="257" t="s">
        <v>150</v>
      </c>
    </row>
    <row r="160" s="2" customFormat="1" ht="21.75" customHeight="1">
      <c r="A160" s="40"/>
      <c r="B160" s="41"/>
      <c r="C160" s="228" t="s">
        <v>285</v>
      </c>
      <c r="D160" s="228" t="s">
        <v>153</v>
      </c>
      <c r="E160" s="229" t="s">
        <v>1459</v>
      </c>
      <c r="F160" s="230" t="s">
        <v>1460</v>
      </c>
      <c r="G160" s="231" t="s">
        <v>255</v>
      </c>
      <c r="H160" s="232">
        <v>17.343</v>
      </c>
      <c r="I160" s="233"/>
      <c r="J160" s="234">
        <f>ROUND(I160*H160,2)</f>
        <v>0</v>
      </c>
      <c r="K160" s="230" t="s">
        <v>156</v>
      </c>
      <c r="L160" s="46"/>
      <c r="M160" s="235" t="s">
        <v>19</v>
      </c>
      <c r="N160" s="236" t="s">
        <v>47</v>
      </c>
      <c r="O160" s="86"/>
      <c r="P160" s="237">
        <f>O160*H160</f>
        <v>0</v>
      </c>
      <c r="Q160" s="237">
        <v>0.0060000000000000001</v>
      </c>
      <c r="R160" s="237">
        <f>Q160*H160</f>
        <v>0.104058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203</v>
      </c>
      <c r="AT160" s="239" t="s">
        <v>153</v>
      </c>
      <c r="AU160" s="239" t="s">
        <v>95</v>
      </c>
      <c r="AY160" s="19" t="s">
        <v>150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95</v>
      </c>
      <c r="BK160" s="240">
        <f>ROUND(I160*H160,2)</f>
        <v>0</v>
      </c>
      <c r="BL160" s="19" t="s">
        <v>203</v>
      </c>
      <c r="BM160" s="239" t="s">
        <v>1461</v>
      </c>
    </row>
    <row r="161" s="13" customFormat="1">
      <c r="A161" s="13"/>
      <c r="B161" s="246"/>
      <c r="C161" s="247"/>
      <c r="D161" s="248" t="s">
        <v>196</v>
      </c>
      <c r="E161" s="249" t="s">
        <v>19</v>
      </c>
      <c r="F161" s="250" t="s">
        <v>1462</v>
      </c>
      <c r="G161" s="247"/>
      <c r="H161" s="251">
        <v>17.343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196</v>
      </c>
      <c r="AU161" s="257" t="s">
        <v>95</v>
      </c>
      <c r="AV161" s="13" t="s">
        <v>95</v>
      </c>
      <c r="AW161" s="13" t="s">
        <v>35</v>
      </c>
      <c r="AX161" s="13" t="s">
        <v>83</v>
      </c>
      <c r="AY161" s="257" t="s">
        <v>150</v>
      </c>
    </row>
    <row r="162" s="2" customFormat="1" ht="16.5" customHeight="1">
      <c r="A162" s="40"/>
      <c r="B162" s="41"/>
      <c r="C162" s="296" t="s">
        <v>7</v>
      </c>
      <c r="D162" s="296" t="s">
        <v>695</v>
      </c>
      <c r="E162" s="297" t="s">
        <v>1463</v>
      </c>
      <c r="F162" s="298" t="s">
        <v>1464</v>
      </c>
      <c r="G162" s="299" t="s">
        <v>255</v>
      </c>
      <c r="H162" s="300">
        <v>17.690000000000001</v>
      </c>
      <c r="I162" s="301"/>
      <c r="J162" s="302">
        <f>ROUND(I162*H162,2)</f>
        <v>0</v>
      </c>
      <c r="K162" s="298" t="s">
        <v>19</v>
      </c>
      <c r="L162" s="303"/>
      <c r="M162" s="304" t="s">
        <v>19</v>
      </c>
      <c r="N162" s="305" t="s">
        <v>47</v>
      </c>
      <c r="O162" s="86"/>
      <c r="P162" s="237">
        <f>O162*H162</f>
        <v>0</v>
      </c>
      <c r="Q162" s="237">
        <v>0.01438</v>
      </c>
      <c r="R162" s="237">
        <f>Q162*H162</f>
        <v>0.2543822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392</v>
      </c>
      <c r="AT162" s="239" t="s">
        <v>695</v>
      </c>
      <c r="AU162" s="239" t="s">
        <v>95</v>
      </c>
      <c r="AY162" s="19" t="s">
        <v>150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95</v>
      </c>
      <c r="BK162" s="240">
        <f>ROUND(I162*H162,2)</f>
        <v>0</v>
      </c>
      <c r="BL162" s="19" t="s">
        <v>203</v>
      </c>
      <c r="BM162" s="239" t="s">
        <v>1465</v>
      </c>
    </row>
    <row r="163" s="2" customFormat="1">
      <c r="A163" s="40"/>
      <c r="B163" s="41"/>
      <c r="C163" s="42"/>
      <c r="D163" s="248" t="s">
        <v>205</v>
      </c>
      <c r="E163" s="42"/>
      <c r="F163" s="258" t="s">
        <v>993</v>
      </c>
      <c r="G163" s="42"/>
      <c r="H163" s="42"/>
      <c r="I163" s="148"/>
      <c r="J163" s="42"/>
      <c r="K163" s="42"/>
      <c r="L163" s="46"/>
      <c r="M163" s="259"/>
      <c r="N163" s="260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205</v>
      </c>
      <c r="AU163" s="19" t="s">
        <v>95</v>
      </c>
    </row>
    <row r="164" s="13" customFormat="1">
      <c r="A164" s="13"/>
      <c r="B164" s="246"/>
      <c r="C164" s="247"/>
      <c r="D164" s="248" t="s">
        <v>196</v>
      </c>
      <c r="E164" s="247"/>
      <c r="F164" s="250" t="s">
        <v>1466</v>
      </c>
      <c r="G164" s="247"/>
      <c r="H164" s="251">
        <v>17.690000000000001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196</v>
      </c>
      <c r="AU164" s="257" t="s">
        <v>95</v>
      </c>
      <c r="AV164" s="13" t="s">
        <v>95</v>
      </c>
      <c r="AW164" s="13" t="s">
        <v>4</v>
      </c>
      <c r="AX164" s="13" t="s">
        <v>83</v>
      </c>
      <c r="AY164" s="257" t="s">
        <v>150</v>
      </c>
    </row>
    <row r="165" s="2" customFormat="1" ht="21.75" customHeight="1">
      <c r="A165" s="40"/>
      <c r="B165" s="41"/>
      <c r="C165" s="228" t="s">
        <v>297</v>
      </c>
      <c r="D165" s="228" t="s">
        <v>153</v>
      </c>
      <c r="E165" s="229" t="s">
        <v>1459</v>
      </c>
      <c r="F165" s="230" t="s">
        <v>1460</v>
      </c>
      <c r="G165" s="231" t="s">
        <v>255</v>
      </c>
      <c r="H165" s="232">
        <v>19.300000000000001</v>
      </c>
      <c r="I165" s="233"/>
      <c r="J165" s="234">
        <f>ROUND(I165*H165,2)</f>
        <v>0</v>
      </c>
      <c r="K165" s="230" t="s">
        <v>156</v>
      </c>
      <c r="L165" s="46"/>
      <c r="M165" s="235" t="s">
        <v>19</v>
      </c>
      <c r="N165" s="236" t="s">
        <v>47</v>
      </c>
      <c r="O165" s="86"/>
      <c r="P165" s="237">
        <f>O165*H165</f>
        <v>0</v>
      </c>
      <c r="Q165" s="237">
        <v>0.0060000000000000001</v>
      </c>
      <c r="R165" s="237">
        <f>Q165*H165</f>
        <v>0.1158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203</v>
      </c>
      <c r="AT165" s="239" t="s">
        <v>153</v>
      </c>
      <c r="AU165" s="239" t="s">
        <v>95</v>
      </c>
      <c r="AY165" s="19" t="s">
        <v>150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95</v>
      </c>
      <c r="BK165" s="240">
        <f>ROUND(I165*H165,2)</f>
        <v>0</v>
      </c>
      <c r="BL165" s="19" t="s">
        <v>203</v>
      </c>
      <c r="BM165" s="239" t="s">
        <v>1467</v>
      </c>
    </row>
    <row r="166" s="13" customFormat="1">
      <c r="A166" s="13"/>
      <c r="B166" s="246"/>
      <c r="C166" s="247"/>
      <c r="D166" s="248" t="s">
        <v>196</v>
      </c>
      <c r="E166" s="249" t="s">
        <v>19</v>
      </c>
      <c r="F166" s="250" t="s">
        <v>1468</v>
      </c>
      <c r="G166" s="247"/>
      <c r="H166" s="251">
        <v>19.300000000000001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196</v>
      </c>
      <c r="AU166" s="257" t="s">
        <v>95</v>
      </c>
      <c r="AV166" s="13" t="s">
        <v>95</v>
      </c>
      <c r="AW166" s="13" t="s">
        <v>35</v>
      </c>
      <c r="AX166" s="13" t="s">
        <v>83</v>
      </c>
      <c r="AY166" s="257" t="s">
        <v>150</v>
      </c>
    </row>
    <row r="167" s="2" customFormat="1" ht="16.5" customHeight="1">
      <c r="A167" s="40"/>
      <c r="B167" s="41"/>
      <c r="C167" s="296" t="s">
        <v>303</v>
      </c>
      <c r="D167" s="296" t="s">
        <v>695</v>
      </c>
      <c r="E167" s="297" t="s">
        <v>1469</v>
      </c>
      <c r="F167" s="298" t="s">
        <v>1470</v>
      </c>
      <c r="G167" s="299" t="s">
        <v>255</v>
      </c>
      <c r="H167" s="300">
        <v>19.686</v>
      </c>
      <c r="I167" s="301"/>
      <c r="J167" s="302">
        <f>ROUND(I167*H167,2)</f>
        <v>0</v>
      </c>
      <c r="K167" s="298" t="s">
        <v>19</v>
      </c>
      <c r="L167" s="303"/>
      <c r="M167" s="304" t="s">
        <v>19</v>
      </c>
      <c r="N167" s="305" t="s">
        <v>47</v>
      </c>
      <c r="O167" s="86"/>
      <c r="P167" s="237">
        <f>O167*H167</f>
        <v>0</v>
      </c>
      <c r="Q167" s="237">
        <v>0.023</v>
      </c>
      <c r="R167" s="237">
        <f>Q167*H167</f>
        <v>0.45277800000000001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392</v>
      </c>
      <c r="AT167" s="239" t="s">
        <v>695</v>
      </c>
      <c r="AU167" s="239" t="s">
        <v>95</v>
      </c>
      <c r="AY167" s="19" t="s">
        <v>150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95</v>
      </c>
      <c r="BK167" s="240">
        <f>ROUND(I167*H167,2)</f>
        <v>0</v>
      </c>
      <c r="BL167" s="19" t="s">
        <v>203</v>
      </c>
      <c r="BM167" s="239" t="s">
        <v>1471</v>
      </c>
    </row>
    <row r="168" s="2" customFormat="1">
      <c r="A168" s="40"/>
      <c r="B168" s="41"/>
      <c r="C168" s="42"/>
      <c r="D168" s="248" t="s">
        <v>205</v>
      </c>
      <c r="E168" s="42"/>
      <c r="F168" s="258" t="s">
        <v>993</v>
      </c>
      <c r="G168" s="42"/>
      <c r="H168" s="42"/>
      <c r="I168" s="148"/>
      <c r="J168" s="42"/>
      <c r="K168" s="42"/>
      <c r="L168" s="46"/>
      <c r="M168" s="259"/>
      <c r="N168" s="260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205</v>
      </c>
      <c r="AU168" s="19" t="s">
        <v>95</v>
      </c>
    </row>
    <row r="169" s="13" customFormat="1">
      <c r="A169" s="13"/>
      <c r="B169" s="246"/>
      <c r="C169" s="247"/>
      <c r="D169" s="248" t="s">
        <v>196</v>
      </c>
      <c r="E169" s="247"/>
      <c r="F169" s="250" t="s">
        <v>1472</v>
      </c>
      <c r="G169" s="247"/>
      <c r="H169" s="251">
        <v>19.686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196</v>
      </c>
      <c r="AU169" s="257" t="s">
        <v>95</v>
      </c>
      <c r="AV169" s="13" t="s">
        <v>95</v>
      </c>
      <c r="AW169" s="13" t="s">
        <v>4</v>
      </c>
      <c r="AX169" s="13" t="s">
        <v>83</v>
      </c>
      <c r="AY169" s="257" t="s">
        <v>150</v>
      </c>
    </row>
    <row r="170" s="2" customFormat="1" ht="21.75" customHeight="1">
      <c r="A170" s="40"/>
      <c r="B170" s="41"/>
      <c r="C170" s="228" t="s">
        <v>311</v>
      </c>
      <c r="D170" s="228" t="s">
        <v>153</v>
      </c>
      <c r="E170" s="229" t="s">
        <v>1473</v>
      </c>
      <c r="F170" s="230" t="s">
        <v>1474</v>
      </c>
      <c r="G170" s="231" t="s">
        <v>255</v>
      </c>
      <c r="H170" s="232">
        <v>92.296000000000006</v>
      </c>
      <c r="I170" s="233"/>
      <c r="J170" s="234">
        <f>ROUND(I170*H170,2)</f>
        <v>0</v>
      </c>
      <c r="K170" s="230" t="s">
        <v>156</v>
      </c>
      <c r="L170" s="46"/>
      <c r="M170" s="235" t="s">
        <v>19</v>
      </c>
      <c r="N170" s="236" t="s">
        <v>47</v>
      </c>
      <c r="O170" s="86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203</v>
      </c>
      <c r="AT170" s="239" t="s">
        <v>153</v>
      </c>
      <c r="AU170" s="239" t="s">
        <v>95</v>
      </c>
      <c r="AY170" s="19" t="s">
        <v>150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95</v>
      </c>
      <c r="BK170" s="240">
        <f>ROUND(I170*H170,2)</f>
        <v>0</v>
      </c>
      <c r="BL170" s="19" t="s">
        <v>203</v>
      </c>
      <c r="BM170" s="239" t="s">
        <v>1475</v>
      </c>
    </row>
    <row r="171" s="13" customFormat="1">
      <c r="A171" s="13"/>
      <c r="B171" s="246"/>
      <c r="C171" s="247"/>
      <c r="D171" s="248" t="s">
        <v>196</v>
      </c>
      <c r="E171" s="249" t="s">
        <v>19</v>
      </c>
      <c r="F171" s="250" t="s">
        <v>1476</v>
      </c>
      <c r="G171" s="247"/>
      <c r="H171" s="251">
        <v>109.07599999999999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196</v>
      </c>
      <c r="AU171" s="257" t="s">
        <v>95</v>
      </c>
      <c r="AV171" s="13" t="s">
        <v>95</v>
      </c>
      <c r="AW171" s="13" t="s">
        <v>35</v>
      </c>
      <c r="AX171" s="13" t="s">
        <v>75</v>
      </c>
      <c r="AY171" s="257" t="s">
        <v>150</v>
      </c>
    </row>
    <row r="172" s="13" customFormat="1">
      <c r="A172" s="13"/>
      <c r="B172" s="246"/>
      <c r="C172" s="247"/>
      <c r="D172" s="248" t="s">
        <v>196</v>
      </c>
      <c r="E172" s="249" t="s">
        <v>19</v>
      </c>
      <c r="F172" s="250" t="s">
        <v>1477</v>
      </c>
      <c r="G172" s="247"/>
      <c r="H172" s="251">
        <v>-16.780000000000001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196</v>
      </c>
      <c r="AU172" s="257" t="s">
        <v>95</v>
      </c>
      <c r="AV172" s="13" t="s">
        <v>95</v>
      </c>
      <c r="AW172" s="13" t="s">
        <v>35</v>
      </c>
      <c r="AX172" s="13" t="s">
        <v>75</v>
      </c>
      <c r="AY172" s="257" t="s">
        <v>150</v>
      </c>
    </row>
    <row r="173" s="2" customFormat="1" ht="16.5" customHeight="1">
      <c r="A173" s="40"/>
      <c r="B173" s="41"/>
      <c r="C173" s="296" t="s">
        <v>317</v>
      </c>
      <c r="D173" s="296" t="s">
        <v>695</v>
      </c>
      <c r="E173" s="297" t="s">
        <v>1478</v>
      </c>
      <c r="F173" s="298" t="s">
        <v>1479</v>
      </c>
      <c r="G173" s="299" t="s">
        <v>255</v>
      </c>
      <c r="H173" s="300">
        <v>94.141999999999996</v>
      </c>
      <c r="I173" s="301"/>
      <c r="J173" s="302">
        <f>ROUND(I173*H173,2)</f>
        <v>0</v>
      </c>
      <c r="K173" s="298" t="s">
        <v>156</v>
      </c>
      <c r="L173" s="303"/>
      <c r="M173" s="304" t="s">
        <v>19</v>
      </c>
      <c r="N173" s="305" t="s">
        <v>47</v>
      </c>
      <c r="O173" s="86"/>
      <c r="P173" s="237">
        <f>O173*H173</f>
        <v>0</v>
      </c>
      <c r="Q173" s="237">
        <v>0.0028800000000000002</v>
      </c>
      <c r="R173" s="237">
        <f>Q173*H173</f>
        <v>0.27112896000000003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392</v>
      </c>
      <c r="AT173" s="239" t="s">
        <v>695</v>
      </c>
      <c r="AU173" s="239" t="s">
        <v>95</v>
      </c>
      <c r="AY173" s="19" t="s">
        <v>150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95</v>
      </c>
      <c r="BK173" s="240">
        <f>ROUND(I173*H173,2)</f>
        <v>0</v>
      </c>
      <c r="BL173" s="19" t="s">
        <v>203</v>
      </c>
      <c r="BM173" s="239" t="s">
        <v>1480</v>
      </c>
    </row>
    <row r="174" s="2" customFormat="1">
      <c r="A174" s="40"/>
      <c r="B174" s="41"/>
      <c r="C174" s="42"/>
      <c r="D174" s="248" t="s">
        <v>205</v>
      </c>
      <c r="E174" s="42"/>
      <c r="F174" s="258" t="s">
        <v>993</v>
      </c>
      <c r="G174" s="42"/>
      <c r="H174" s="42"/>
      <c r="I174" s="148"/>
      <c r="J174" s="42"/>
      <c r="K174" s="42"/>
      <c r="L174" s="46"/>
      <c r="M174" s="259"/>
      <c r="N174" s="26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205</v>
      </c>
      <c r="AU174" s="19" t="s">
        <v>95</v>
      </c>
    </row>
    <row r="175" s="13" customFormat="1">
      <c r="A175" s="13"/>
      <c r="B175" s="246"/>
      <c r="C175" s="247"/>
      <c r="D175" s="248" t="s">
        <v>196</v>
      </c>
      <c r="E175" s="247"/>
      <c r="F175" s="250" t="s">
        <v>1481</v>
      </c>
      <c r="G175" s="247"/>
      <c r="H175" s="251">
        <v>94.141999999999996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196</v>
      </c>
      <c r="AU175" s="257" t="s">
        <v>95</v>
      </c>
      <c r="AV175" s="13" t="s">
        <v>95</v>
      </c>
      <c r="AW175" s="13" t="s">
        <v>4</v>
      </c>
      <c r="AX175" s="13" t="s">
        <v>83</v>
      </c>
      <c r="AY175" s="257" t="s">
        <v>150</v>
      </c>
    </row>
    <row r="176" s="2" customFormat="1" ht="21.75" customHeight="1">
      <c r="A176" s="40"/>
      <c r="B176" s="41"/>
      <c r="C176" s="228" t="s">
        <v>326</v>
      </c>
      <c r="D176" s="228" t="s">
        <v>153</v>
      </c>
      <c r="E176" s="229" t="s">
        <v>1482</v>
      </c>
      <c r="F176" s="230" t="s">
        <v>1483</v>
      </c>
      <c r="G176" s="231" t="s">
        <v>255</v>
      </c>
      <c r="H176" s="232">
        <v>76.284000000000006</v>
      </c>
      <c r="I176" s="233"/>
      <c r="J176" s="234">
        <f>ROUND(I176*H176,2)</f>
        <v>0</v>
      </c>
      <c r="K176" s="230" t="s">
        <v>156</v>
      </c>
      <c r="L176" s="46"/>
      <c r="M176" s="235" t="s">
        <v>19</v>
      </c>
      <c r="N176" s="236" t="s">
        <v>47</v>
      </c>
      <c r="O176" s="86"/>
      <c r="P176" s="237">
        <f>O176*H176</f>
        <v>0</v>
      </c>
      <c r="Q176" s="237">
        <v>0.00011</v>
      </c>
      <c r="R176" s="237">
        <f>Q176*H176</f>
        <v>0.0083912400000000012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203</v>
      </c>
      <c r="AT176" s="239" t="s">
        <v>153</v>
      </c>
      <c r="AU176" s="239" t="s">
        <v>95</v>
      </c>
      <c r="AY176" s="19" t="s">
        <v>150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95</v>
      </c>
      <c r="BK176" s="240">
        <f>ROUND(I176*H176,2)</f>
        <v>0</v>
      </c>
      <c r="BL176" s="19" t="s">
        <v>203</v>
      </c>
      <c r="BM176" s="239" t="s">
        <v>1484</v>
      </c>
    </row>
    <row r="177" s="15" customFormat="1">
      <c r="A177" s="15"/>
      <c r="B177" s="272"/>
      <c r="C177" s="273"/>
      <c r="D177" s="248" t="s">
        <v>196</v>
      </c>
      <c r="E177" s="274" t="s">
        <v>19</v>
      </c>
      <c r="F177" s="275" t="s">
        <v>1485</v>
      </c>
      <c r="G177" s="273"/>
      <c r="H177" s="274" t="s">
        <v>19</v>
      </c>
      <c r="I177" s="276"/>
      <c r="J177" s="273"/>
      <c r="K177" s="273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196</v>
      </c>
      <c r="AU177" s="281" t="s">
        <v>95</v>
      </c>
      <c r="AV177" s="15" t="s">
        <v>83</v>
      </c>
      <c r="AW177" s="15" t="s">
        <v>35</v>
      </c>
      <c r="AX177" s="15" t="s">
        <v>75</v>
      </c>
      <c r="AY177" s="281" t="s">
        <v>150</v>
      </c>
    </row>
    <row r="178" s="13" customFormat="1">
      <c r="A178" s="13"/>
      <c r="B178" s="246"/>
      <c r="C178" s="247"/>
      <c r="D178" s="248" t="s">
        <v>196</v>
      </c>
      <c r="E178" s="249" t="s">
        <v>19</v>
      </c>
      <c r="F178" s="250" t="s">
        <v>1486</v>
      </c>
      <c r="G178" s="247"/>
      <c r="H178" s="251">
        <v>76.284000000000006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196</v>
      </c>
      <c r="AU178" s="257" t="s">
        <v>95</v>
      </c>
      <c r="AV178" s="13" t="s">
        <v>95</v>
      </c>
      <c r="AW178" s="13" t="s">
        <v>35</v>
      </c>
      <c r="AX178" s="13" t="s">
        <v>75</v>
      </c>
      <c r="AY178" s="257" t="s">
        <v>150</v>
      </c>
    </row>
    <row r="179" s="2" customFormat="1" ht="16.5" customHeight="1">
      <c r="A179" s="40"/>
      <c r="B179" s="41"/>
      <c r="C179" s="296" t="s">
        <v>330</v>
      </c>
      <c r="D179" s="296" t="s">
        <v>695</v>
      </c>
      <c r="E179" s="297" t="s">
        <v>1487</v>
      </c>
      <c r="F179" s="298" t="s">
        <v>1488</v>
      </c>
      <c r="G179" s="299" t="s">
        <v>255</v>
      </c>
      <c r="H179" s="300">
        <v>77.810000000000002</v>
      </c>
      <c r="I179" s="301"/>
      <c r="J179" s="302">
        <f>ROUND(I179*H179,2)</f>
        <v>0</v>
      </c>
      <c r="K179" s="298" t="s">
        <v>19</v>
      </c>
      <c r="L179" s="303"/>
      <c r="M179" s="304" t="s">
        <v>19</v>
      </c>
      <c r="N179" s="305" t="s">
        <v>47</v>
      </c>
      <c r="O179" s="86"/>
      <c r="P179" s="237">
        <f>O179*H179</f>
        <v>0</v>
      </c>
      <c r="Q179" s="237">
        <v>0.0023999999999999998</v>
      </c>
      <c r="R179" s="237">
        <f>Q179*H179</f>
        <v>0.18674399999999999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392</v>
      </c>
      <c r="AT179" s="239" t="s">
        <v>695</v>
      </c>
      <c r="AU179" s="239" t="s">
        <v>95</v>
      </c>
      <c r="AY179" s="19" t="s">
        <v>150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95</v>
      </c>
      <c r="BK179" s="240">
        <f>ROUND(I179*H179,2)</f>
        <v>0</v>
      </c>
      <c r="BL179" s="19" t="s">
        <v>203</v>
      </c>
      <c r="BM179" s="239" t="s">
        <v>1489</v>
      </c>
    </row>
    <row r="180" s="13" customFormat="1">
      <c r="A180" s="13"/>
      <c r="B180" s="246"/>
      <c r="C180" s="247"/>
      <c r="D180" s="248" t="s">
        <v>196</v>
      </c>
      <c r="E180" s="247"/>
      <c r="F180" s="250" t="s">
        <v>1490</v>
      </c>
      <c r="G180" s="247"/>
      <c r="H180" s="251">
        <v>77.810000000000002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196</v>
      </c>
      <c r="AU180" s="257" t="s">
        <v>95</v>
      </c>
      <c r="AV180" s="13" t="s">
        <v>95</v>
      </c>
      <c r="AW180" s="13" t="s">
        <v>4</v>
      </c>
      <c r="AX180" s="13" t="s">
        <v>83</v>
      </c>
      <c r="AY180" s="257" t="s">
        <v>150</v>
      </c>
    </row>
    <row r="181" s="2" customFormat="1" ht="21.75" customHeight="1">
      <c r="A181" s="40"/>
      <c r="B181" s="41"/>
      <c r="C181" s="228" t="s">
        <v>336</v>
      </c>
      <c r="D181" s="228" t="s">
        <v>153</v>
      </c>
      <c r="E181" s="229" t="s">
        <v>1008</v>
      </c>
      <c r="F181" s="230" t="s">
        <v>1009</v>
      </c>
      <c r="G181" s="231" t="s">
        <v>255</v>
      </c>
      <c r="H181" s="232">
        <v>92.296000000000006</v>
      </c>
      <c r="I181" s="233"/>
      <c r="J181" s="234">
        <f>ROUND(I181*H181,2)</f>
        <v>0</v>
      </c>
      <c r="K181" s="230" t="s">
        <v>156</v>
      </c>
      <c r="L181" s="46"/>
      <c r="M181" s="235" t="s">
        <v>19</v>
      </c>
      <c r="N181" s="236" t="s">
        <v>47</v>
      </c>
      <c r="O181" s="86"/>
      <c r="P181" s="237">
        <f>O181*H181</f>
        <v>0</v>
      </c>
      <c r="Q181" s="237">
        <v>1.0000000000000001E-05</v>
      </c>
      <c r="R181" s="237">
        <f>Q181*H181</f>
        <v>0.00092296000000000012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203</v>
      </c>
      <c r="AT181" s="239" t="s">
        <v>153</v>
      </c>
      <c r="AU181" s="239" t="s">
        <v>95</v>
      </c>
      <c r="AY181" s="19" t="s">
        <v>150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95</v>
      </c>
      <c r="BK181" s="240">
        <f>ROUND(I181*H181,2)</f>
        <v>0</v>
      </c>
      <c r="BL181" s="19" t="s">
        <v>203</v>
      </c>
      <c r="BM181" s="239" t="s">
        <v>1491</v>
      </c>
    </row>
    <row r="182" s="13" customFormat="1">
      <c r="A182" s="13"/>
      <c r="B182" s="246"/>
      <c r="C182" s="247"/>
      <c r="D182" s="248" t="s">
        <v>196</v>
      </c>
      <c r="E182" s="249" t="s">
        <v>19</v>
      </c>
      <c r="F182" s="250" t="s">
        <v>1476</v>
      </c>
      <c r="G182" s="247"/>
      <c r="H182" s="251">
        <v>109.07599999999999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196</v>
      </c>
      <c r="AU182" s="257" t="s">
        <v>95</v>
      </c>
      <c r="AV182" s="13" t="s">
        <v>95</v>
      </c>
      <c r="AW182" s="13" t="s">
        <v>35</v>
      </c>
      <c r="AX182" s="13" t="s">
        <v>75</v>
      </c>
      <c r="AY182" s="257" t="s">
        <v>150</v>
      </c>
    </row>
    <row r="183" s="13" customFormat="1">
      <c r="A183" s="13"/>
      <c r="B183" s="246"/>
      <c r="C183" s="247"/>
      <c r="D183" s="248" t="s">
        <v>196</v>
      </c>
      <c r="E183" s="249" t="s">
        <v>19</v>
      </c>
      <c r="F183" s="250" t="s">
        <v>1477</v>
      </c>
      <c r="G183" s="247"/>
      <c r="H183" s="251">
        <v>-16.780000000000001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196</v>
      </c>
      <c r="AU183" s="257" t="s">
        <v>95</v>
      </c>
      <c r="AV183" s="13" t="s">
        <v>95</v>
      </c>
      <c r="AW183" s="13" t="s">
        <v>35</v>
      </c>
      <c r="AX183" s="13" t="s">
        <v>75</v>
      </c>
      <c r="AY183" s="257" t="s">
        <v>150</v>
      </c>
    </row>
    <row r="184" s="2" customFormat="1" ht="16.5" customHeight="1">
      <c r="A184" s="40"/>
      <c r="B184" s="41"/>
      <c r="C184" s="296" t="s">
        <v>342</v>
      </c>
      <c r="D184" s="296" t="s">
        <v>695</v>
      </c>
      <c r="E184" s="297" t="s">
        <v>1492</v>
      </c>
      <c r="F184" s="298" t="s">
        <v>1493</v>
      </c>
      <c r="G184" s="299" t="s">
        <v>255</v>
      </c>
      <c r="H184" s="300">
        <v>101.526</v>
      </c>
      <c r="I184" s="301"/>
      <c r="J184" s="302">
        <f>ROUND(I184*H184,2)</f>
        <v>0</v>
      </c>
      <c r="K184" s="298" t="s">
        <v>156</v>
      </c>
      <c r="L184" s="303"/>
      <c r="M184" s="304" t="s">
        <v>19</v>
      </c>
      <c r="N184" s="305" t="s">
        <v>47</v>
      </c>
      <c r="O184" s="86"/>
      <c r="P184" s="237">
        <f>O184*H184</f>
        <v>0</v>
      </c>
      <c r="Q184" s="237">
        <v>0.00017000000000000001</v>
      </c>
      <c r="R184" s="237">
        <f>Q184*H184</f>
        <v>0.017259420000000001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392</v>
      </c>
      <c r="AT184" s="239" t="s">
        <v>695</v>
      </c>
      <c r="AU184" s="239" t="s">
        <v>95</v>
      </c>
      <c r="AY184" s="19" t="s">
        <v>150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95</v>
      </c>
      <c r="BK184" s="240">
        <f>ROUND(I184*H184,2)</f>
        <v>0</v>
      </c>
      <c r="BL184" s="19" t="s">
        <v>203</v>
      </c>
      <c r="BM184" s="239" t="s">
        <v>1494</v>
      </c>
    </row>
    <row r="185" s="2" customFormat="1">
      <c r="A185" s="40"/>
      <c r="B185" s="41"/>
      <c r="C185" s="42"/>
      <c r="D185" s="248" t="s">
        <v>205</v>
      </c>
      <c r="E185" s="42"/>
      <c r="F185" s="258" t="s">
        <v>1014</v>
      </c>
      <c r="G185" s="42"/>
      <c r="H185" s="42"/>
      <c r="I185" s="148"/>
      <c r="J185" s="42"/>
      <c r="K185" s="42"/>
      <c r="L185" s="46"/>
      <c r="M185" s="259"/>
      <c r="N185" s="260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205</v>
      </c>
      <c r="AU185" s="19" t="s">
        <v>95</v>
      </c>
    </row>
    <row r="186" s="13" customFormat="1">
      <c r="A186" s="13"/>
      <c r="B186" s="246"/>
      <c r="C186" s="247"/>
      <c r="D186" s="248" t="s">
        <v>196</v>
      </c>
      <c r="E186" s="247"/>
      <c r="F186" s="250" t="s">
        <v>1495</v>
      </c>
      <c r="G186" s="247"/>
      <c r="H186" s="251">
        <v>101.526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196</v>
      </c>
      <c r="AU186" s="257" t="s">
        <v>95</v>
      </c>
      <c r="AV186" s="13" t="s">
        <v>95</v>
      </c>
      <c r="AW186" s="13" t="s">
        <v>4</v>
      </c>
      <c r="AX186" s="13" t="s">
        <v>83</v>
      </c>
      <c r="AY186" s="257" t="s">
        <v>150</v>
      </c>
    </row>
    <row r="187" s="2" customFormat="1" ht="21.75" customHeight="1">
      <c r="A187" s="40"/>
      <c r="B187" s="41"/>
      <c r="C187" s="228" t="s">
        <v>347</v>
      </c>
      <c r="D187" s="228" t="s">
        <v>153</v>
      </c>
      <c r="E187" s="229" t="s">
        <v>1016</v>
      </c>
      <c r="F187" s="230" t="s">
        <v>1017</v>
      </c>
      <c r="G187" s="231" t="s">
        <v>194</v>
      </c>
      <c r="H187" s="232">
        <v>1.7609999999999999</v>
      </c>
      <c r="I187" s="233"/>
      <c r="J187" s="234">
        <f>ROUND(I187*H187,2)</f>
        <v>0</v>
      </c>
      <c r="K187" s="230" t="s">
        <v>156</v>
      </c>
      <c r="L187" s="46"/>
      <c r="M187" s="235" t="s">
        <v>19</v>
      </c>
      <c r="N187" s="236" t="s">
        <v>47</v>
      </c>
      <c r="O187" s="86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203</v>
      </c>
      <c r="AT187" s="239" t="s">
        <v>153</v>
      </c>
      <c r="AU187" s="239" t="s">
        <v>95</v>
      </c>
      <c r="AY187" s="19" t="s">
        <v>150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95</v>
      </c>
      <c r="BK187" s="240">
        <f>ROUND(I187*H187,2)</f>
        <v>0</v>
      </c>
      <c r="BL187" s="19" t="s">
        <v>203</v>
      </c>
      <c r="BM187" s="239" t="s">
        <v>1496</v>
      </c>
    </row>
    <row r="188" s="12" customFormat="1" ht="22.8" customHeight="1">
      <c r="A188" s="12"/>
      <c r="B188" s="212"/>
      <c r="C188" s="213"/>
      <c r="D188" s="214" t="s">
        <v>74</v>
      </c>
      <c r="E188" s="226" t="s">
        <v>489</v>
      </c>
      <c r="F188" s="226" t="s">
        <v>490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SUM(P189:P238)</f>
        <v>0</v>
      </c>
      <c r="Q188" s="220"/>
      <c r="R188" s="221">
        <f>SUM(R189:R238)</f>
        <v>4.284333600000001</v>
      </c>
      <c r="S188" s="220"/>
      <c r="T188" s="222">
        <f>SUM(T189:T238)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95</v>
      </c>
      <c r="AT188" s="224" t="s">
        <v>74</v>
      </c>
      <c r="AU188" s="224" t="s">
        <v>83</v>
      </c>
      <c r="AY188" s="223" t="s">
        <v>150</v>
      </c>
      <c r="BK188" s="225">
        <f>SUM(BK189:BK238)</f>
        <v>0</v>
      </c>
    </row>
    <row r="189" s="2" customFormat="1" ht="21.75" customHeight="1">
      <c r="A189" s="40"/>
      <c r="B189" s="41"/>
      <c r="C189" s="228" t="s">
        <v>355</v>
      </c>
      <c r="D189" s="228" t="s">
        <v>153</v>
      </c>
      <c r="E189" s="229" t="s">
        <v>1019</v>
      </c>
      <c r="F189" s="230" t="s">
        <v>1020</v>
      </c>
      <c r="G189" s="231" t="s">
        <v>282</v>
      </c>
      <c r="H189" s="232">
        <v>4.8040000000000003</v>
      </c>
      <c r="I189" s="233"/>
      <c r="J189" s="234">
        <f>ROUND(I189*H189,2)</f>
        <v>0</v>
      </c>
      <c r="K189" s="230" t="s">
        <v>156</v>
      </c>
      <c r="L189" s="46"/>
      <c r="M189" s="235" t="s">
        <v>19</v>
      </c>
      <c r="N189" s="236" t="s">
        <v>47</v>
      </c>
      <c r="O189" s="86"/>
      <c r="P189" s="237">
        <f>O189*H189</f>
        <v>0</v>
      </c>
      <c r="Q189" s="237">
        <v>0.00108</v>
      </c>
      <c r="R189" s="237">
        <f>Q189*H189</f>
        <v>0.0051883200000000006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203</v>
      </c>
      <c r="AT189" s="239" t="s">
        <v>153</v>
      </c>
      <c r="AU189" s="239" t="s">
        <v>95</v>
      </c>
      <c r="AY189" s="19" t="s">
        <v>150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95</v>
      </c>
      <c r="BK189" s="240">
        <f>ROUND(I189*H189,2)</f>
        <v>0</v>
      </c>
      <c r="BL189" s="19" t="s">
        <v>203</v>
      </c>
      <c r="BM189" s="239" t="s">
        <v>1497</v>
      </c>
    </row>
    <row r="190" s="2" customFormat="1" ht="16.5" customHeight="1">
      <c r="A190" s="40"/>
      <c r="B190" s="41"/>
      <c r="C190" s="228" t="s">
        <v>392</v>
      </c>
      <c r="D190" s="228" t="s">
        <v>153</v>
      </c>
      <c r="E190" s="229" t="s">
        <v>1498</v>
      </c>
      <c r="F190" s="230" t="s">
        <v>1499</v>
      </c>
      <c r="G190" s="231" t="s">
        <v>255</v>
      </c>
      <c r="H190" s="232">
        <v>1</v>
      </c>
      <c r="I190" s="233"/>
      <c r="J190" s="234">
        <f>ROUND(I190*H190,2)</f>
        <v>0</v>
      </c>
      <c r="K190" s="230" t="s">
        <v>156</v>
      </c>
      <c r="L190" s="46"/>
      <c r="M190" s="235" t="s">
        <v>19</v>
      </c>
      <c r="N190" s="236" t="s">
        <v>47</v>
      </c>
      <c r="O190" s="86"/>
      <c r="P190" s="237">
        <f>O190*H190</f>
        <v>0</v>
      </c>
      <c r="Q190" s="237">
        <v>0.013440000000000001</v>
      </c>
      <c r="R190" s="237">
        <f>Q190*H190</f>
        <v>0.013440000000000001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203</v>
      </c>
      <c r="AT190" s="239" t="s">
        <v>153</v>
      </c>
      <c r="AU190" s="239" t="s">
        <v>95</v>
      </c>
      <c r="AY190" s="19" t="s">
        <v>150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95</v>
      </c>
      <c r="BK190" s="240">
        <f>ROUND(I190*H190,2)</f>
        <v>0</v>
      </c>
      <c r="BL190" s="19" t="s">
        <v>203</v>
      </c>
      <c r="BM190" s="239" t="s">
        <v>1500</v>
      </c>
    </row>
    <row r="191" s="13" customFormat="1">
      <c r="A191" s="13"/>
      <c r="B191" s="246"/>
      <c r="C191" s="247"/>
      <c r="D191" s="248" t="s">
        <v>196</v>
      </c>
      <c r="E191" s="249" t="s">
        <v>19</v>
      </c>
      <c r="F191" s="250" t="s">
        <v>1501</v>
      </c>
      <c r="G191" s="247"/>
      <c r="H191" s="251">
        <v>1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196</v>
      </c>
      <c r="AU191" s="257" t="s">
        <v>95</v>
      </c>
      <c r="AV191" s="13" t="s">
        <v>95</v>
      </c>
      <c r="AW191" s="13" t="s">
        <v>35</v>
      </c>
      <c r="AX191" s="13" t="s">
        <v>83</v>
      </c>
      <c r="AY191" s="257" t="s">
        <v>150</v>
      </c>
    </row>
    <row r="192" s="2" customFormat="1" ht="16.5" customHeight="1">
      <c r="A192" s="40"/>
      <c r="B192" s="41"/>
      <c r="C192" s="228" t="s">
        <v>408</v>
      </c>
      <c r="D192" s="228" t="s">
        <v>153</v>
      </c>
      <c r="E192" s="229" t="s">
        <v>1502</v>
      </c>
      <c r="F192" s="230" t="s">
        <v>1503</v>
      </c>
      <c r="G192" s="231" t="s">
        <v>255</v>
      </c>
      <c r="H192" s="232">
        <v>1</v>
      </c>
      <c r="I192" s="233"/>
      <c r="J192" s="234">
        <f>ROUND(I192*H192,2)</f>
        <v>0</v>
      </c>
      <c r="K192" s="230" t="s">
        <v>156</v>
      </c>
      <c r="L192" s="46"/>
      <c r="M192" s="235" t="s">
        <v>19</v>
      </c>
      <c r="N192" s="236" t="s">
        <v>47</v>
      </c>
      <c r="O192" s="86"/>
      <c r="P192" s="237">
        <f>O192*H192</f>
        <v>0</v>
      </c>
      <c r="Q192" s="237">
        <v>0.00020000000000000001</v>
      </c>
      <c r="R192" s="237">
        <f>Q192*H192</f>
        <v>0.00020000000000000001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203</v>
      </c>
      <c r="AT192" s="239" t="s">
        <v>153</v>
      </c>
      <c r="AU192" s="239" t="s">
        <v>95</v>
      </c>
      <c r="AY192" s="19" t="s">
        <v>150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95</v>
      </c>
      <c r="BK192" s="240">
        <f>ROUND(I192*H192,2)</f>
        <v>0</v>
      </c>
      <c r="BL192" s="19" t="s">
        <v>203</v>
      </c>
      <c r="BM192" s="239" t="s">
        <v>1504</v>
      </c>
    </row>
    <row r="193" s="2" customFormat="1" ht="21.75" customHeight="1">
      <c r="A193" s="40"/>
      <c r="B193" s="41"/>
      <c r="C193" s="228" t="s">
        <v>412</v>
      </c>
      <c r="D193" s="228" t="s">
        <v>153</v>
      </c>
      <c r="E193" s="229" t="s">
        <v>1505</v>
      </c>
      <c r="F193" s="230" t="s">
        <v>1506</v>
      </c>
      <c r="G193" s="231" t="s">
        <v>255</v>
      </c>
      <c r="H193" s="232">
        <v>124</v>
      </c>
      <c r="I193" s="233"/>
      <c r="J193" s="234">
        <f>ROUND(I193*H193,2)</f>
        <v>0</v>
      </c>
      <c r="K193" s="230" t="s">
        <v>156</v>
      </c>
      <c r="L193" s="46"/>
      <c r="M193" s="235" t="s">
        <v>19</v>
      </c>
      <c r="N193" s="236" t="s">
        <v>47</v>
      </c>
      <c r="O193" s="86"/>
      <c r="P193" s="237">
        <f>O193*H193</f>
        <v>0</v>
      </c>
      <c r="Q193" s="237">
        <v>0.0078399999999999997</v>
      </c>
      <c r="R193" s="237">
        <f>Q193*H193</f>
        <v>0.97215999999999991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203</v>
      </c>
      <c r="AT193" s="239" t="s">
        <v>153</v>
      </c>
      <c r="AU193" s="239" t="s">
        <v>95</v>
      </c>
      <c r="AY193" s="19" t="s">
        <v>150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95</v>
      </c>
      <c r="BK193" s="240">
        <f>ROUND(I193*H193,2)</f>
        <v>0</v>
      </c>
      <c r="BL193" s="19" t="s">
        <v>203</v>
      </c>
      <c r="BM193" s="239" t="s">
        <v>1507</v>
      </c>
    </row>
    <row r="194" s="13" customFormat="1">
      <c r="A194" s="13"/>
      <c r="B194" s="246"/>
      <c r="C194" s="247"/>
      <c r="D194" s="248" t="s">
        <v>196</v>
      </c>
      <c r="E194" s="249" t="s">
        <v>19</v>
      </c>
      <c r="F194" s="250" t="s">
        <v>1508</v>
      </c>
      <c r="G194" s="247"/>
      <c r="H194" s="251">
        <v>62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196</v>
      </c>
      <c r="AU194" s="257" t="s">
        <v>95</v>
      </c>
      <c r="AV194" s="13" t="s">
        <v>95</v>
      </c>
      <c r="AW194" s="13" t="s">
        <v>35</v>
      </c>
      <c r="AX194" s="13" t="s">
        <v>83</v>
      </c>
      <c r="AY194" s="257" t="s">
        <v>150</v>
      </c>
    </row>
    <row r="195" s="13" customFormat="1">
      <c r="A195" s="13"/>
      <c r="B195" s="246"/>
      <c r="C195" s="247"/>
      <c r="D195" s="248" t="s">
        <v>196</v>
      </c>
      <c r="E195" s="247"/>
      <c r="F195" s="250" t="s">
        <v>1509</v>
      </c>
      <c r="G195" s="247"/>
      <c r="H195" s="251">
        <v>124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196</v>
      </c>
      <c r="AU195" s="257" t="s">
        <v>95</v>
      </c>
      <c r="AV195" s="13" t="s">
        <v>95</v>
      </c>
      <c r="AW195" s="13" t="s">
        <v>4</v>
      </c>
      <c r="AX195" s="13" t="s">
        <v>83</v>
      </c>
      <c r="AY195" s="257" t="s">
        <v>150</v>
      </c>
    </row>
    <row r="196" s="2" customFormat="1" ht="16.5" customHeight="1">
      <c r="A196" s="40"/>
      <c r="B196" s="41"/>
      <c r="C196" s="228" t="s">
        <v>418</v>
      </c>
      <c r="D196" s="228" t="s">
        <v>153</v>
      </c>
      <c r="E196" s="229" t="s">
        <v>1022</v>
      </c>
      <c r="F196" s="230" t="s">
        <v>1023</v>
      </c>
      <c r="G196" s="231" t="s">
        <v>339</v>
      </c>
      <c r="H196" s="232">
        <v>128.30000000000001</v>
      </c>
      <c r="I196" s="233"/>
      <c r="J196" s="234">
        <f>ROUND(I196*H196,2)</f>
        <v>0</v>
      </c>
      <c r="K196" s="230" t="s">
        <v>156</v>
      </c>
      <c r="L196" s="46"/>
      <c r="M196" s="235" t="s">
        <v>19</v>
      </c>
      <c r="N196" s="236" t="s">
        <v>47</v>
      </c>
      <c r="O196" s="86"/>
      <c r="P196" s="237">
        <f>O196*H196</f>
        <v>0</v>
      </c>
      <c r="Q196" s="237">
        <v>1.0000000000000001E-05</v>
      </c>
      <c r="R196" s="237">
        <f>Q196*H196</f>
        <v>0.0012830000000000003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203</v>
      </c>
      <c r="AT196" s="239" t="s">
        <v>153</v>
      </c>
      <c r="AU196" s="239" t="s">
        <v>95</v>
      </c>
      <c r="AY196" s="19" t="s">
        <v>150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95</v>
      </c>
      <c r="BK196" s="240">
        <f>ROUND(I196*H196,2)</f>
        <v>0</v>
      </c>
      <c r="BL196" s="19" t="s">
        <v>203</v>
      </c>
      <c r="BM196" s="239" t="s">
        <v>1510</v>
      </c>
    </row>
    <row r="197" s="13" customFormat="1">
      <c r="A197" s="13"/>
      <c r="B197" s="246"/>
      <c r="C197" s="247"/>
      <c r="D197" s="248" t="s">
        <v>196</v>
      </c>
      <c r="E197" s="249" t="s">
        <v>19</v>
      </c>
      <c r="F197" s="250" t="s">
        <v>1511</v>
      </c>
      <c r="G197" s="247"/>
      <c r="H197" s="251">
        <v>128.30000000000001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196</v>
      </c>
      <c r="AU197" s="257" t="s">
        <v>95</v>
      </c>
      <c r="AV197" s="13" t="s">
        <v>95</v>
      </c>
      <c r="AW197" s="13" t="s">
        <v>35</v>
      </c>
      <c r="AX197" s="13" t="s">
        <v>75</v>
      </c>
      <c r="AY197" s="257" t="s">
        <v>150</v>
      </c>
    </row>
    <row r="198" s="2" customFormat="1" ht="16.5" customHeight="1">
      <c r="A198" s="40"/>
      <c r="B198" s="41"/>
      <c r="C198" s="296" t="s">
        <v>423</v>
      </c>
      <c r="D198" s="296" t="s">
        <v>695</v>
      </c>
      <c r="E198" s="297" t="s">
        <v>1027</v>
      </c>
      <c r="F198" s="298" t="s">
        <v>1028</v>
      </c>
      <c r="G198" s="299" t="s">
        <v>282</v>
      </c>
      <c r="H198" s="300">
        <v>0.48499999999999999</v>
      </c>
      <c r="I198" s="301"/>
      <c r="J198" s="302">
        <f>ROUND(I198*H198,2)</f>
        <v>0</v>
      </c>
      <c r="K198" s="298" t="s">
        <v>156</v>
      </c>
      <c r="L198" s="303"/>
      <c r="M198" s="304" t="s">
        <v>19</v>
      </c>
      <c r="N198" s="305" t="s">
        <v>47</v>
      </c>
      <c r="O198" s="86"/>
      <c r="P198" s="237">
        <f>O198*H198</f>
        <v>0</v>
      </c>
      <c r="Q198" s="237">
        <v>0.55000000000000004</v>
      </c>
      <c r="R198" s="237">
        <f>Q198*H198</f>
        <v>0.26674999999999999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392</v>
      </c>
      <c r="AT198" s="239" t="s">
        <v>695</v>
      </c>
      <c r="AU198" s="239" t="s">
        <v>95</v>
      </c>
      <c r="AY198" s="19" t="s">
        <v>150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95</v>
      </c>
      <c r="BK198" s="240">
        <f>ROUND(I198*H198,2)</f>
        <v>0</v>
      </c>
      <c r="BL198" s="19" t="s">
        <v>203</v>
      </c>
      <c r="BM198" s="239" t="s">
        <v>1512</v>
      </c>
    </row>
    <row r="199" s="2" customFormat="1">
      <c r="A199" s="40"/>
      <c r="B199" s="41"/>
      <c r="C199" s="42"/>
      <c r="D199" s="248" t="s">
        <v>205</v>
      </c>
      <c r="E199" s="42"/>
      <c r="F199" s="258" t="s">
        <v>1513</v>
      </c>
      <c r="G199" s="42"/>
      <c r="H199" s="42"/>
      <c r="I199" s="148"/>
      <c r="J199" s="42"/>
      <c r="K199" s="42"/>
      <c r="L199" s="46"/>
      <c r="M199" s="259"/>
      <c r="N199" s="260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205</v>
      </c>
      <c r="AU199" s="19" t="s">
        <v>95</v>
      </c>
    </row>
    <row r="200" s="13" customFormat="1">
      <c r="A200" s="13"/>
      <c r="B200" s="246"/>
      <c r="C200" s="247"/>
      <c r="D200" s="248" t="s">
        <v>196</v>
      </c>
      <c r="E200" s="247"/>
      <c r="F200" s="250" t="s">
        <v>1514</v>
      </c>
      <c r="G200" s="247"/>
      <c r="H200" s="251">
        <v>0.48499999999999999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196</v>
      </c>
      <c r="AU200" s="257" t="s">
        <v>95</v>
      </c>
      <c r="AV200" s="13" t="s">
        <v>95</v>
      </c>
      <c r="AW200" s="13" t="s">
        <v>4</v>
      </c>
      <c r="AX200" s="13" t="s">
        <v>83</v>
      </c>
      <c r="AY200" s="257" t="s">
        <v>150</v>
      </c>
    </row>
    <row r="201" s="2" customFormat="1" ht="16.5" customHeight="1">
      <c r="A201" s="40"/>
      <c r="B201" s="41"/>
      <c r="C201" s="228" t="s">
        <v>429</v>
      </c>
      <c r="D201" s="228" t="s">
        <v>153</v>
      </c>
      <c r="E201" s="229" t="s">
        <v>1022</v>
      </c>
      <c r="F201" s="230" t="s">
        <v>1023</v>
      </c>
      <c r="G201" s="231" t="s">
        <v>339</v>
      </c>
      <c r="H201" s="232">
        <v>110</v>
      </c>
      <c r="I201" s="233"/>
      <c r="J201" s="234">
        <f>ROUND(I201*H201,2)</f>
        <v>0</v>
      </c>
      <c r="K201" s="230" t="s">
        <v>156</v>
      </c>
      <c r="L201" s="46"/>
      <c r="M201" s="235" t="s">
        <v>19</v>
      </c>
      <c r="N201" s="236" t="s">
        <v>47</v>
      </c>
      <c r="O201" s="86"/>
      <c r="P201" s="237">
        <f>O201*H201</f>
        <v>0</v>
      </c>
      <c r="Q201" s="237">
        <v>1.0000000000000001E-05</v>
      </c>
      <c r="R201" s="237">
        <f>Q201*H201</f>
        <v>0.0011000000000000001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203</v>
      </c>
      <c r="AT201" s="239" t="s">
        <v>153</v>
      </c>
      <c r="AU201" s="239" t="s">
        <v>95</v>
      </c>
      <c r="AY201" s="19" t="s">
        <v>150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95</v>
      </c>
      <c r="BK201" s="240">
        <f>ROUND(I201*H201,2)</f>
        <v>0</v>
      </c>
      <c r="BL201" s="19" t="s">
        <v>203</v>
      </c>
      <c r="BM201" s="239" t="s">
        <v>1515</v>
      </c>
    </row>
    <row r="202" s="13" customFormat="1">
      <c r="A202" s="13"/>
      <c r="B202" s="246"/>
      <c r="C202" s="247"/>
      <c r="D202" s="248" t="s">
        <v>196</v>
      </c>
      <c r="E202" s="249" t="s">
        <v>19</v>
      </c>
      <c r="F202" s="250" t="s">
        <v>1516</v>
      </c>
      <c r="G202" s="247"/>
      <c r="H202" s="251">
        <v>110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196</v>
      </c>
      <c r="AU202" s="257" t="s">
        <v>95</v>
      </c>
      <c r="AV202" s="13" t="s">
        <v>95</v>
      </c>
      <c r="AW202" s="13" t="s">
        <v>35</v>
      </c>
      <c r="AX202" s="13" t="s">
        <v>75</v>
      </c>
      <c r="AY202" s="257" t="s">
        <v>150</v>
      </c>
    </row>
    <row r="203" s="2" customFormat="1" ht="16.5" customHeight="1">
      <c r="A203" s="40"/>
      <c r="B203" s="41"/>
      <c r="C203" s="296" t="s">
        <v>433</v>
      </c>
      <c r="D203" s="296" t="s">
        <v>695</v>
      </c>
      <c r="E203" s="297" t="s">
        <v>1517</v>
      </c>
      <c r="F203" s="298" t="s">
        <v>1518</v>
      </c>
      <c r="G203" s="299" t="s">
        <v>282</v>
      </c>
      <c r="H203" s="300">
        <v>1.4259999999999999</v>
      </c>
      <c r="I203" s="301"/>
      <c r="J203" s="302">
        <f>ROUND(I203*H203,2)</f>
        <v>0</v>
      </c>
      <c r="K203" s="298" t="s">
        <v>156</v>
      </c>
      <c r="L203" s="303"/>
      <c r="M203" s="304" t="s">
        <v>19</v>
      </c>
      <c r="N203" s="305" t="s">
        <v>47</v>
      </c>
      <c r="O203" s="86"/>
      <c r="P203" s="237">
        <f>O203*H203</f>
        <v>0</v>
      </c>
      <c r="Q203" s="237">
        <v>0.55000000000000004</v>
      </c>
      <c r="R203" s="237">
        <f>Q203*H203</f>
        <v>0.7843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392</v>
      </c>
      <c r="AT203" s="239" t="s">
        <v>695</v>
      </c>
      <c r="AU203" s="239" t="s">
        <v>95</v>
      </c>
      <c r="AY203" s="19" t="s">
        <v>150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95</v>
      </c>
      <c r="BK203" s="240">
        <f>ROUND(I203*H203,2)</f>
        <v>0</v>
      </c>
      <c r="BL203" s="19" t="s">
        <v>203</v>
      </c>
      <c r="BM203" s="239" t="s">
        <v>1519</v>
      </c>
    </row>
    <row r="204" s="2" customFormat="1">
      <c r="A204" s="40"/>
      <c r="B204" s="41"/>
      <c r="C204" s="42"/>
      <c r="D204" s="248" t="s">
        <v>205</v>
      </c>
      <c r="E204" s="42"/>
      <c r="F204" s="258" t="s">
        <v>1520</v>
      </c>
      <c r="G204" s="42"/>
      <c r="H204" s="42"/>
      <c r="I204" s="148"/>
      <c r="J204" s="42"/>
      <c r="K204" s="42"/>
      <c r="L204" s="46"/>
      <c r="M204" s="259"/>
      <c r="N204" s="260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205</v>
      </c>
      <c r="AU204" s="19" t="s">
        <v>95</v>
      </c>
    </row>
    <row r="205" s="13" customFormat="1">
      <c r="A205" s="13"/>
      <c r="B205" s="246"/>
      <c r="C205" s="247"/>
      <c r="D205" s="248" t="s">
        <v>196</v>
      </c>
      <c r="E205" s="247"/>
      <c r="F205" s="250" t="s">
        <v>1521</v>
      </c>
      <c r="G205" s="247"/>
      <c r="H205" s="251">
        <v>1.4259999999999999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196</v>
      </c>
      <c r="AU205" s="257" t="s">
        <v>95</v>
      </c>
      <c r="AV205" s="13" t="s">
        <v>95</v>
      </c>
      <c r="AW205" s="13" t="s">
        <v>4</v>
      </c>
      <c r="AX205" s="13" t="s">
        <v>83</v>
      </c>
      <c r="AY205" s="257" t="s">
        <v>150</v>
      </c>
    </row>
    <row r="206" s="2" customFormat="1" ht="16.5" customHeight="1">
      <c r="A206" s="40"/>
      <c r="B206" s="41"/>
      <c r="C206" s="228" t="s">
        <v>437</v>
      </c>
      <c r="D206" s="228" t="s">
        <v>153</v>
      </c>
      <c r="E206" s="229" t="s">
        <v>1522</v>
      </c>
      <c r="F206" s="230" t="s">
        <v>1523</v>
      </c>
      <c r="G206" s="231" t="s">
        <v>255</v>
      </c>
      <c r="H206" s="232">
        <v>55</v>
      </c>
      <c r="I206" s="233"/>
      <c r="J206" s="234">
        <f>ROUND(I206*H206,2)</f>
        <v>0</v>
      </c>
      <c r="K206" s="230" t="s">
        <v>156</v>
      </c>
      <c r="L206" s="46"/>
      <c r="M206" s="235" t="s">
        <v>19</v>
      </c>
      <c r="N206" s="236" t="s">
        <v>47</v>
      </c>
      <c r="O206" s="86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203</v>
      </c>
      <c r="AT206" s="239" t="s">
        <v>153</v>
      </c>
      <c r="AU206" s="239" t="s">
        <v>95</v>
      </c>
      <c r="AY206" s="19" t="s">
        <v>150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95</v>
      </c>
      <c r="BK206" s="240">
        <f>ROUND(I206*H206,2)</f>
        <v>0</v>
      </c>
      <c r="BL206" s="19" t="s">
        <v>203</v>
      </c>
      <c r="BM206" s="239" t="s">
        <v>1524</v>
      </c>
    </row>
    <row r="207" s="13" customFormat="1">
      <c r="A207" s="13"/>
      <c r="B207" s="246"/>
      <c r="C207" s="247"/>
      <c r="D207" s="248" t="s">
        <v>196</v>
      </c>
      <c r="E207" s="249" t="s">
        <v>19</v>
      </c>
      <c r="F207" s="250" t="s">
        <v>1525</v>
      </c>
      <c r="G207" s="247"/>
      <c r="H207" s="251">
        <v>55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196</v>
      </c>
      <c r="AU207" s="257" t="s">
        <v>95</v>
      </c>
      <c r="AV207" s="13" t="s">
        <v>95</v>
      </c>
      <c r="AW207" s="13" t="s">
        <v>35</v>
      </c>
      <c r="AX207" s="13" t="s">
        <v>83</v>
      </c>
      <c r="AY207" s="257" t="s">
        <v>150</v>
      </c>
    </row>
    <row r="208" s="2" customFormat="1" ht="16.5" customHeight="1">
      <c r="A208" s="40"/>
      <c r="B208" s="41"/>
      <c r="C208" s="296" t="s">
        <v>442</v>
      </c>
      <c r="D208" s="296" t="s">
        <v>695</v>
      </c>
      <c r="E208" s="297" t="s">
        <v>1526</v>
      </c>
      <c r="F208" s="298" t="s">
        <v>1527</v>
      </c>
      <c r="G208" s="299" t="s">
        <v>282</v>
      </c>
      <c r="H208" s="300">
        <v>1.782</v>
      </c>
      <c r="I208" s="301"/>
      <c r="J208" s="302">
        <f>ROUND(I208*H208,2)</f>
        <v>0</v>
      </c>
      <c r="K208" s="298" t="s">
        <v>156</v>
      </c>
      <c r="L208" s="303"/>
      <c r="M208" s="304" t="s">
        <v>19</v>
      </c>
      <c r="N208" s="305" t="s">
        <v>47</v>
      </c>
      <c r="O208" s="86"/>
      <c r="P208" s="237">
        <f>O208*H208</f>
        <v>0</v>
      </c>
      <c r="Q208" s="237">
        <v>0.55000000000000004</v>
      </c>
      <c r="R208" s="237">
        <f>Q208*H208</f>
        <v>0.98010000000000008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392</v>
      </c>
      <c r="AT208" s="239" t="s">
        <v>695</v>
      </c>
      <c r="AU208" s="239" t="s">
        <v>95</v>
      </c>
      <c r="AY208" s="19" t="s">
        <v>150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95</v>
      </c>
      <c r="BK208" s="240">
        <f>ROUND(I208*H208,2)</f>
        <v>0</v>
      </c>
      <c r="BL208" s="19" t="s">
        <v>203</v>
      </c>
      <c r="BM208" s="239" t="s">
        <v>1528</v>
      </c>
    </row>
    <row r="209" s="2" customFormat="1">
      <c r="A209" s="40"/>
      <c r="B209" s="41"/>
      <c r="C209" s="42"/>
      <c r="D209" s="248" t="s">
        <v>205</v>
      </c>
      <c r="E209" s="42"/>
      <c r="F209" s="258" t="s">
        <v>1529</v>
      </c>
      <c r="G209" s="42"/>
      <c r="H209" s="42"/>
      <c r="I209" s="148"/>
      <c r="J209" s="42"/>
      <c r="K209" s="42"/>
      <c r="L209" s="46"/>
      <c r="M209" s="259"/>
      <c r="N209" s="260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205</v>
      </c>
      <c r="AU209" s="19" t="s">
        <v>95</v>
      </c>
    </row>
    <row r="210" s="13" customFormat="1">
      <c r="A210" s="13"/>
      <c r="B210" s="246"/>
      <c r="C210" s="247"/>
      <c r="D210" s="248" t="s">
        <v>196</v>
      </c>
      <c r="E210" s="247"/>
      <c r="F210" s="250" t="s">
        <v>1530</v>
      </c>
      <c r="G210" s="247"/>
      <c r="H210" s="251">
        <v>1.782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196</v>
      </c>
      <c r="AU210" s="257" t="s">
        <v>95</v>
      </c>
      <c r="AV210" s="13" t="s">
        <v>95</v>
      </c>
      <c r="AW210" s="13" t="s">
        <v>4</v>
      </c>
      <c r="AX210" s="13" t="s">
        <v>83</v>
      </c>
      <c r="AY210" s="257" t="s">
        <v>150</v>
      </c>
    </row>
    <row r="211" s="2" customFormat="1" ht="16.5" customHeight="1">
      <c r="A211" s="40"/>
      <c r="B211" s="41"/>
      <c r="C211" s="228" t="s">
        <v>446</v>
      </c>
      <c r="D211" s="228" t="s">
        <v>153</v>
      </c>
      <c r="E211" s="229" t="s">
        <v>1531</v>
      </c>
      <c r="F211" s="230" t="s">
        <v>1532</v>
      </c>
      <c r="G211" s="231" t="s">
        <v>255</v>
      </c>
      <c r="H211" s="232">
        <v>32.725000000000001</v>
      </c>
      <c r="I211" s="233"/>
      <c r="J211" s="234">
        <f>ROUND(I211*H211,2)</f>
        <v>0</v>
      </c>
      <c r="K211" s="230" t="s">
        <v>156</v>
      </c>
      <c r="L211" s="46"/>
      <c r="M211" s="235" t="s">
        <v>19</v>
      </c>
      <c r="N211" s="236" t="s">
        <v>47</v>
      </c>
      <c r="O211" s="86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203</v>
      </c>
      <c r="AT211" s="239" t="s">
        <v>153</v>
      </c>
      <c r="AU211" s="239" t="s">
        <v>95</v>
      </c>
      <c r="AY211" s="19" t="s">
        <v>150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95</v>
      </c>
      <c r="BK211" s="240">
        <f>ROUND(I211*H211,2)</f>
        <v>0</v>
      </c>
      <c r="BL211" s="19" t="s">
        <v>203</v>
      </c>
      <c r="BM211" s="239" t="s">
        <v>1533</v>
      </c>
    </row>
    <row r="212" s="13" customFormat="1">
      <c r="A212" s="13"/>
      <c r="B212" s="246"/>
      <c r="C212" s="247"/>
      <c r="D212" s="248" t="s">
        <v>196</v>
      </c>
      <c r="E212" s="249" t="s">
        <v>19</v>
      </c>
      <c r="F212" s="250" t="s">
        <v>1534</v>
      </c>
      <c r="G212" s="247"/>
      <c r="H212" s="251">
        <v>32.725000000000001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196</v>
      </c>
      <c r="AU212" s="257" t="s">
        <v>95</v>
      </c>
      <c r="AV212" s="13" t="s">
        <v>95</v>
      </c>
      <c r="AW212" s="13" t="s">
        <v>35</v>
      </c>
      <c r="AX212" s="13" t="s">
        <v>83</v>
      </c>
      <c r="AY212" s="257" t="s">
        <v>150</v>
      </c>
    </row>
    <row r="213" s="2" customFormat="1" ht="16.5" customHeight="1">
      <c r="A213" s="40"/>
      <c r="B213" s="41"/>
      <c r="C213" s="296" t="s">
        <v>450</v>
      </c>
      <c r="D213" s="296" t="s">
        <v>695</v>
      </c>
      <c r="E213" s="297" t="s">
        <v>1535</v>
      </c>
      <c r="F213" s="298" t="s">
        <v>1536</v>
      </c>
      <c r="G213" s="299" t="s">
        <v>282</v>
      </c>
      <c r="H213" s="300">
        <v>0.88400000000000001</v>
      </c>
      <c r="I213" s="301"/>
      <c r="J213" s="302">
        <f>ROUND(I213*H213,2)</f>
        <v>0</v>
      </c>
      <c r="K213" s="298" t="s">
        <v>156</v>
      </c>
      <c r="L213" s="303"/>
      <c r="M213" s="304" t="s">
        <v>19</v>
      </c>
      <c r="N213" s="305" t="s">
        <v>47</v>
      </c>
      <c r="O213" s="86"/>
      <c r="P213" s="237">
        <f>O213*H213</f>
        <v>0</v>
      </c>
      <c r="Q213" s="237">
        <v>0.55000000000000004</v>
      </c>
      <c r="R213" s="237">
        <f>Q213*H213</f>
        <v>0.48620000000000002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392</v>
      </c>
      <c r="AT213" s="239" t="s">
        <v>695</v>
      </c>
      <c r="AU213" s="239" t="s">
        <v>95</v>
      </c>
      <c r="AY213" s="19" t="s">
        <v>150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95</v>
      </c>
      <c r="BK213" s="240">
        <f>ROUND(I213*H213,2)</f>
        <v>0</v>
      </c>
      <c r="BL213" s="19" t="s">
        <v>203</v>
      </c>
      <c r="BM213" s="239" t="s">
        <v>1537</v>
      </c>
    </row>
    <row r="214" s="2" customFormat="1">
      <c r="A214" s="40"/>
      <c r="B214" s="41"/>
      <c r="C214" s="42"/>
      <c r="D214" s="248" t="s">
        <v>205</v>
      </c>
      <c r="E214" s="42"/>
      <c r="F214" s="258" t="s">
        <v>1041</v>
      </c>
      <c r="G214" s="42"/>
      <c r="H214" s="42"/>
      <c r="I214" s="148"/>
      <c r="J214" s="42"/>
      <c r="K214" s="42"/>
      <c r="L214" s="46"/>
      <c r="M214" s="259"/>
      <c r="N214" s="260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205</v>
      </c>
      <c r="AU214" s="19" t="s">
        <v>95</v>
      </c>
    </row>
    <row r="215" s="13" customFormat="1">
      <c r="A215" s="13"/>
      <c r="B215" s="246"/>
      <c r="C215" s="247"/>
      <c r="D215" s="248" t="s">
        <v>196</v>
      </c>
      <c r="E215" s="247"/>
      <c r="F215" s="250" t="s">
        <v>1538</v>
      </c>
      <c r="G215" s="247"/>
      <c r="H215" s="251">
        <v>0.88400000000000001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196</v>
      </c>
      <c r="AU215" s="257" t="s">
        <v>95</v>
      </c>
      <c r="AV215" s="13" t="s">
        <v>95</v>
      </c>
      <c r="AW215" s="13" t="s">
        <v>4</v>
      </c>
      <c r="AX215" s="13" t="s">
        <v>83</v>
      </c>
      <c r="AY215" s="257" t="s">
        <v>150</v>
      </c>
    </row>
    <row r="216" s="2" customFormat="1" ht="16.5" customHeight="1">
      <c r="A216" s="40"/>
      <c r="B216" s="41"/>
      <c r="C216" s="228" t="s">
        <v>454</v>
      </c>
      <c r="D216" s="228" t="s">
        <v>153</v>
      </c>
      <c r="E216" s="229" t="s">
        <v>1035</v>
      </c>
      <c r="F216" s="230" t="s">
        <v>1036</v>
      </c>
      <c r="G216" s="231" t="s">
        <v>255</v>
      </c>
      <c r="H216" s="232">
        <v>50.124000000000002</v>
      </c>
      <c r="I216" s="233"/>
      <c r="J216" s="234">
        <f>ROUND(I216*H216,2)</f>
        <v>0</v>
      </c>
      <c r="K216" s="230" t="s">
        <v>156</v>
      </c>
      <c r="L216" s="46"/>
      <c r="M216" s="235" t="s">
        <v>19</v>
      </c>
      <c r="N216" s="236" t="s">
        <v>47</v>
      </c>
      <c r="O216" s="86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203</v>
      </c>
      <c r="AT216" s="239" t="s">
        <v>153</v>
      </c>
      <c r="AU216" s="239" t="s">
        <v>95</v>
      </c>
      <c r="AY216" s="19" t="s">
        <v>150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9" t="s">
        <v>95</v>
      </c>
      <c r="BK216" s="240">
        <f>ROUND(I216*H216,2)</f>
        <v>0</v>
      </c>
      <c r="BL216" s="19" t="s">
        <v>203</v>
      </c>
      <c r="BM216" s="239" t="s">
        <v>1539</v>
      </c>
    </row>
    <row r="217" s="13" customFormat="1">
      <c r="A217" s="13"/>
      <c r="B217" s="246"/>
      <c r="C217" s="247"/>
      <c r="D217" s="248" t="s">
        <v>196</v>
      </c>
      <c r="E217" s="249" t="s">
        <v>19</v>
      </c>
      <c r="F217" s="250" t="s">
        <v>1540</v>
      </c>
      <c r="G217" s="247"/>
      <c r="H217" s="251">
        <v>7.8040000000000003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196</v>
      </c>
      <c r="AU217" s="257" t="s">
        <v>95</v>
      </c>
      <c r="AV217" s="13" t="s">
        <v>95</v>
      </c>
      <c r="AW217" s="13" t="s">
        <v>35</v>
      </c>
      <c r="AX217" s="13" t="s">
        <v>75</v>
      </c>
      <c r="AY217" s="257" t="s">
        <v>150</v>
      </c>
    </row>
    <row r="218" s="13" customFormat="1">
      <c r="A218" s="13"/>
      <c r="B218" s="246"/>
      <c r="C218" s="247"/>
      <c r="D218" s="248" t="s">
        <v>196</v>
      </c>
      <c r="E218" s="249" t="s">
        <v>19</v>
      </c>
      <c r="F218" s="250" t="s">
        <v>1541</v>
      </c>
      <c r="G218" s="247"/>
      <c r="H218" s="251">
        <v>14.44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196</v>
      </c>
      <c r="AU218" s="257" t="s">
        <v>95</v>
      </c>
      <c r="AV218" s="13" t="s">
        <v>95</v>
      </c>
      <c r="AW218" s="13" t="s">
        <v>35</v>
      </c>
      <c r="AX218" s="13" t="s">
        <v>75</v>
      </c>
      <c r="AY218" s="257" t="s">
        <v>150</v>
      </c>
    </row>
    <row r="219" s="13" customFormat="1">
      <c r="A219" s="13"/>
      <c r="B219" s="246"/>
      <c r="C219" s="247"/>
      <c r="D219" s="248" t="s">
        <v>196</v>
      </c>
      <c r="E219" s="249" t="s">
        <v>19</v>
      </c>
      <c r="F219" s="250" t="s">
        <v>1542</v>
      </c>
      <c r="G219" s="247"/>
      <c r="H219" s="251">
        <v>14.44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196</v>
      </c>
      <c r="AU219" s="257" t="s">
        <v>95</v>
      </c>
      <c r="AV219" s="13" t="s">
        <v>95</v>
      </c>
      <c r="AW219" s="13" t="s">
        <v>35</v>
      </c>
      <c r="AX219" s="13" t="s">
        <v>75</v>
      </c>
      <c r="AY219" s="257" t="s">
        <v>150</v>
      </c>
    </row>
    <row r="220" s="13" customFormat="1">
      <c r="A220" s="13"/>
      <c r="B220" s="246"/>
      <c r="C220" s="247"/>
      <c r="D220" s="248" t="s">
        <v>196</v>
      </c>
      <c r="E220" s="249" t="s">
        <v>19</v>
      </c>
      <c r="F220" s="250" t="s">
        <v>1543</v>
      </c>
      <c r="G220" s="247"/>
      <c r="H220" s="251">
        <v>10.33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196</v>
      </c>
      <c r="AU220" s="257" t="s">
        <v>95</v>
      </c>
      <c r="AV220" s="13" t="s">
        <v>95</v>
      </c>
      <c r="AW220" s="13" t="s">
        <v>35</v>
      </c>
      <c r="AX220" s="13" t="s">
        <v>75</v>
      </c>
      <c r="AY220" s="257" t="s">
        <v>150</v>
      </c>
    </row>
    <row r="221" s="13" customFormat="1">
      <c r="A221" s="13"/>
      <c r="B221" s="246"/>
      <c r="C221" s="247"/>
      <c r="D221" s="248" t="s">
        <v>196</v>
      </c>
      <c r="E221" s="249" t="s">
        <v>19</v>
      </c>
      <c r="F221" s="250" t="s">
        <v>1544</v>
      </c>
      <c r="G221" s="247"/>
      <c r="H221" s="251">
        <v>3.1099999999999999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196</v>
      </c>
      <c r="AU221" s="257" t="s">
        <v>95</v>
      </c>
      <c r="AV221" s="13" t="s">
        <v>95</v>
      </c>
      <c r="AW221" s="13" t="s">
        <v>35</v>
      </c>
      <c r="AX221" s="13" t="s">
        <v>75</v>
      </c>
      <c r="AY221" s="257" t="s">
        <v>150</v>
      </c>
    </row>
    <row r="222" s="2" customFormat="1" ht="16.5" customHeight="1">
      <c r="A222" s="40"/>
      <c r="B222" s="41"/>
      <c r="C222" s="296" t="s">
        <v>458</v>
      </c>
      <c r="D222" s="296" t="s">
        <v>695</v>
      </c>
      <c r="E222" s="297" t="s">
        <v>1038</v>
      </c>
      <c r="F222" s="298" t="s">
        <v>1039</v>
      </c>
      <c r="G222" s="299" t="s">
        <v>255</v>
      </c>
      <c r="H222" s="300">
        <v>54.134</v>
      </c>
      <c r="I222" s="301"/>
      <c r="J222" s="302">
        <f>ROUND(I222*H222,2)</f>
        <v>0</v>
      </c>
      <c r="K222" s="298" t="s">
        <v>156</v>
      </c>
      <c r="L222" s="303"/>
      <c r="M222" s="304" t="s">
        <v>19</v>
      </c>
      <c r="N222" s="305" t="s">
        <v>47</v>
      </c>
      <c r="O222" s="86"/>
      <c r="P222" s="237">
        <f>O222*H222</f>
        <v>0</v>
      </c>
      <c r="Q222" s="237">
        <v>0.01372</v>
      </c>
      <c r="R222" s="237">
        <f>Q222*H222</f>
        <v>0.74271847999999996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392</v>
      </c>
      <c r="AT222" s="239" t="s">
        <v>695</v>
      </c>
      <c r="AU222" s="239" t="s">
        <v>95</v>
      </c>
      <c r="AY222" s="19" t="s">
        <v>150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95</v>
      </c>
      <c r="BK222" s="240">
        <f>ROUND(I222*H222,2)</f>
        <v>0</v>
      </c>
      <c r="BL222" s="19" t="s">
        <v>203</v>
      </c>
      <c r="BM222" s="239" t="s">
        <v>1545</v>
      </c>
    </row>
    <row r="223" s="2" customFormat="1">
      <c r="A223" s="40"/>
      <c r="B223" s="41"/>
      <c r="C223" s="42"/>
      <c r="D223" s="248" t="s">
        <v>205</v>
      </c>
      <c r="E223" s="42"/>
      <c r="F223" s="258" t="s">
        <v>1041</v>
      </c>
      <c r="G223" s="42"/>
      <c r="H223" s="42"/>
      <c r="I223" s="148"/>
      <c r="J223" s="42"/>
      <c r="K223" s="42"/>
      <c r="L223" s="46"/>
      <c r="M223" s="259"/>
      <c r="N223" s="260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205</v>
      </c>
      <c r="AU223" s="19" t="s">
        <v>95</v>
      </c>
    </row>
    <row r="224" s="13" customFormat="1">
      <c r="A224" s="13"/>
      <c r="B224" s="246"/>
      <c r="C224" s="247"/>
      <c r="D224" s="248" t="s">
        <v>196</v>
      </c>
      <c r="E224" s="247"/>
      <c r="F224" s="250" t="s">
        <v>1546</v>
      </c>
      <c r="G224" s="247"/>
      <c r="H224" s="251">
        <v>54.134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196</v>
      </c>
      <c r="AU224" s="257" t="s">
        <v>95</v>
      </c>
      <c r="AV224" s="13" t="s">
        <v>95</v>
      </c>
      <c r="AW224" s="13" t="s">
        <v>4</v>
      </c>
      <c r="AX224" s="13" t="s">
        <v>83</v>
      </c>
      <c r="AY224" s="257" t="s">
        <v>150</v>
      </c>
    </row>
    <row r="225" s="2" customFormat="1" ht="16.5" customHeight="1">
      <c r="A225" s="40"/>
      <c r="B225" s="41"/>
      <c r="C225" s="228" t="s">
        <v>462</v>
      </c>
      <c r="D225" s="228" t="s">
        <v>153</v>
      </c>
      <c r="E225" s="229" t="s">
        <v>1043</v>
      </c>
      <c r="F225" s="230" t="s">
        <v>1044</v>
      </c>
      <c r="G225" s="231" t="s">
        <v>339</v>
      </c>
      <c r="H225" s="232">
        <v>61.799999999999997</v>
      </c>
      <c r="I225" s="233"/>
      <c r="J225" s="234">
        <f>ROUND(I225*H225,2)</f>
        <v>0</v>
      </c>
      <c r="K225" s="230" t="s">
        <v>156</v>
      </c>
      <c r="L225" s="46"/>
      <c r="M225" s="235" t="s">
        <v>19</v>
      </c>
      <c r="N225" s="236" t="s">
        <v>47</v>
      </c>
      <c r="O225" s="86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203</v>
      </c>
      <c r="AT225" s="239" t="s">
        <v>153</v>
      </c>
      <c r="AU225" s="239" t="s">
        <v>95</v>
      </c>
      <c r="AY225" s="19" t="s">
        <v>150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95</v>
      </c>
      <c r="BK225" s="240">
        <f>ROUND(I225*H225,2)</f>
        <v>0</v>
      </c>
      <c r="BL225" s="19" t="s">
        <v>203</v>
      </c>
      <c r="BM225" s="239" t="s">
        <v>1547</v>
      </c>
    </row>
    <row r="226" s="13" customFormat="1">
      <c r="A226" s="13"/>
      <c r="B226" s="246"/>
      <c r="C226" s="247"/>
      <c r="D226" s="248" t="s">
        <v>196</v>
      </c>
      <c r="E226" s="249" t="s">
        <v>19</v>
      </c>
      <c r="F226" s="250" t="s">
        <v>1548</v>
      </c>
      <c r="G226" s="247"/>
      <c r="H226" s="251">
        <v>11.699999999999999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196</v>
      </c>
      <c r="AU226" s="257" t="s">
        <v>95</v>
      </c>
      <c r="AV226" s="13" t="s">
        <v>95</v>
      </c>
      <c r="AW226" s="13" t="s">
        <v>35</v>
      </c>
      <c r="AX226" s="13" t="s">
        <v>75</v>
      </c>
      <c r="AY226" s="257" t="s">
        <v>150</v>
      </c>
    </row>
    <row r="227" s="13" customFormat="1">
      <c r="A227" s="13"/>
      <c r="B227" s="246"/>
      <c r="C227" s="247"/>
      <c r="D227" s="248" t="s">
        <v>196</v>
      </c>
      <c r="E227" s="249" t="s">
        <v>19</v>
      </c>
      <c r="F227" s="250" t="s">
        <v>1549</v>
      </c>
      <c r="G227" s="247"/>
      <c r="H227" s="251">
        <v>14.800000000000001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196</v>
      </c>
      <c r="AU227" s="257" t="s">
        <v>95</v>
      </c>
      <c r="AV227" s="13" t="s">
        <v>95</v>
      </c>
      <c r="AW227" s="13" t="s">
        <v>35</v>
      </c>
      <c r="AX227" s="13" t="s">
        <v>75</v>
      </c>
      <c r="AY227" s="257" t="s">
        <v>150</v>
      </c>
    </row>
    <row r="228" s="13" customFormat="1">
      <c r="A228" s="13"/>
      <c r="B228" s="246"/>
      <c r="C228" s="247"/>
      <c r="D228" s="248" t="s">
        <v>196</v>
      </c>
      <c r="E228" s="249" t="s">
        <v>19</v>
      </c>
      <c r="F228" s="250" t="s">
        <v>1550</v>
      </c>
      <c r="G228" s="247"/>
      <c r="H228" s="251">
        <v>14.800000000000001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196</v>
      </c>
      <c r="AU228" s="257" t="s">
        <v>95</v>
      </c>
      <c r="AV228" s="13" t="s">
        <v>95</v>
      </c>
      <c r="AW228" s="13" t="s">
        <v>35</v>
      </c>
      <c r="AX228" s="13" t="s">
        <v>75</v>
      </c>
      <c r="AY228" s="257" t="s">
        <v>150</v>
      </c>
    </row>
    <row r="229" s="13" customFormat="1">
      <c r="A229" s="13"/>
      <c r="B229" s="246"/>
      <c r="C229" s="247"/>
      <c r="D229" s="248" t="s">
        <v>196</v>
      </c>
      <c r="E229" s="249" t="s">
        <v>19</v>
      </c>
      <c r="F229" s="250" t="s">
        <v>1551</v>
      </c>
      <c r="G229" s="247"/>
      <c r="H229" s="251">
        <v>13.699999999999999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196</v>
      </c>
      <c r="AU229" s="257" t="s">
        <v>95</v>
      </c>
      <c r="AV229" s="13" t="s">
        <v>95</v>
      </c>
      <c r="AW229" s="13" t="s">
        <v>35</v>
      </c>
      <c r="AX229" s="13" t="s">
        <v>75</v>
      </c>
      <c r="AY229" s="257" t="s">
        <v>150</v>
      </c>
    </row>
    <row r="230" s="13" customFormat="1">
      <c r="A230" s="13"/>
      <c r="B230" s="246"/>
      <c r="C230" s="247"/>
      <c r="D230" s="248" t="s">
        <v>196</v>
      </c>
      <c r="E230" s="249" t="s">
        <v>19</v>
      </c>
      <c r="F230" s="250" t="s">
        <v>1552</v>
      </c>
      <c r="G230" s="247"/>
      <c r="H230" s="251">
        <v>6.7999999999999998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196</v>
      </c>
      <c r="AU230" s="257" t="s">
        <v>95</v>
      </c>
      <c r="AV230" s="13" t="s">
        <v>95</v>
      </c>
      <c r="AW230" s="13" t="s">
        <v>35</v>
      </c>
      <c r="AX230" s="13" t="s">
        <v>75</v>
      </c>
      <c r="AY230" s="257" t="s">
        <v>150</v>
      </c>
    </row>
    <row r="231" s="2" customFormat="1" ht="16.5" customHeight="1">
      <c r="A231" s="40"/>
      <c r="B231" s="41"/>
      <c r="C231" s="296" t="s">
        <v>466</v>
      </c>
      <c r="D231" s="296" t="s">
        <v>695</v>
      </c>
      <c r="E231" s="297" t="s">
        <v>1048</v>
      </c>
      <c r="F231" s="298" t="s">
        <v>1049</v>
      </c>
      <c r="G231" s="299" t="s">
        <v>339</v>
      </c>
      <c r="H231" s="300">
        <v>66.744</v>
      </c>
      <c r="I231" s="301"/>
      <c r="J231" s="302">
        <f>ROUND(I231*H231,2)</f>
        <v>0</v>
      </c>
      <c r="K231" s="298" t="s">
        <v>156</v>
      </c>
      <c r="L231" s="303"/>
      <c r="M231" s="304" t="s">
        <v>19</v>
      </c>
      <c r="N231" s="305" t="s">
        <v>47</v>
      </c>
      <c r="O231" s="86"/>
      <c r="P231" s="237">
        <f>O231*H231</f>
        <v>0</v>
      </c>
      <c r="Q231" s="237">
        <v>0.00020000000000000001</v>
      </c>
      <c r="R231" s="237">
        <f>Q231*H231</f>
        <v>0.013348800000000001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392</v>
      </c>
      <c r="AT231" s="239" t="s">
        <v>695</v>
      </c>
      <c r="AU231" s="239" t="s">
        <v>95</v>
      </c>
      <c r="AY231" s="19" t="s">
        <v>150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95</v>
      </c>
      <c r="BK231" s="240">
        <f>ROUND(I231*H231,2)</f>
        <v>0</v>
      </c>
      <c r="BL231" s="19" t="s">
        <v>203</v>
      </c>
      <c r="BM231" s="239" t="s">
        <v>1553</v>
      </c>
    </row>
    <row r="232" s="2" customFormat="1">
      <c r="A232" s="40"/>
      <c r="B232" s="41"/>
      <c r="C232" s="42"/>
      <c r="D232" s="248" t="s">
        <v>205</v>
      </c>
      <c r="E232" s="42"/>
      <c r="F232" s="258" t="s">
        <v>1041</v>
      </c>
      <c r="G232" s="42"/>
      <c r="H232" s="42"/>
      <c r="I232" s="148"/>
      <c r="J232" s="42"/>
      <c r="K232" s="42"/>
      <c r="L232" s="46"/>
      <c r="M232" s="259"/>
      <c r="N232" s="260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205</v>
      </c>
      <c r="AU232" s="19" t="s">
        <v>95</v>
      </c>
    </row>
    <row r="233" s="13" customFormat="1">
      <c r="A233" s="13"/>
      <c r="B233" s="246"/>
      <c r="C233" s="247"/>
      <c r="D233" s="248" t="s">
        <v>196</v>
      </c>
      <c r="E233" s="247"/>
      <c r="F233" s="250" t="s">
        <v>1554</v>
      </c>
      <c r="G233" s="247"/>
      <c r="H233" s="251">
        <v>66.744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196</v>
      </c>
      <c r="AU233" s="257" t="s">
        <v>95</v>
      </c>
      <c r="AV233" s="13" t="s">
        <v>95</v>
      </c>
      <c r="AW233" s="13" t="s">
        <v>4</v>
      </c>
      <c r="AX233" s="13" t="s">
        <v>83</v>
      </c>
      <c r="AY233" s="257" t="s">
        <v>150</v>
      </c>
    </row>
    <row r="234" s="2" customFormat="1" ht="16.5" customHeight="1">
      <c r="A234" s="40"/>
      <c r="B234" s="41"/>
      <c r="C234" s="228" t="s">
        <v>470</v>
      </c>
      <c r="D234" s="228" t="s">
        <v>153</v>
      </c>
      <c r="E234" s="229" t="s">
        <v>1053</v>
      </c>
      <c r="F234" s="230" t="s">
        <v>1054</v>
      </c>
      <c r="G234" s="231" t="s">
        <v>255</v>
      </c>
      <c r="H234" s="232">
        <v>87.724999999999994</v>
      </c>
      <c r="I234" s="233"/>
      <c r="J234" s="234">
        <f>ROUND(I234*H234,2)</f>
        <v>0</v>
      </c>
      <c r="K234" s="230" t="s">
        <v>156</v>
      </c>
      <c r="L234" s="46"/>
      <c r="M234" s="235" t="s">
        <v>19</v>
      </c>
      <c r="N234" s="236" t="s">
        <v>47</v>
      </c>
      <c r="O234" s="86"/>
      <c r="P234" s="237">
        <f>O234*H234</f>
        <v>0</v>
      </c>
      <c r="Q234" s="237">
        <v>0.00020000000000000001</v>
      </c>
      <c r="R234" s="237">
        <f>Q234*H234</f>
        <v>0.017544999999999998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203</v>
      </c>
      <c r="AT234" s="239" t="s">
        <v>153</v>
      </c>
      <c r="AU234" s="239" t="s">
        <v>95</v>
      </c>
      <c r="AY234" s="19" t="s">
        <v>150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95</v>
      </c>
      <c r="BK234" s="240">
        <f>ROUND(I234*H234,2)</f>
        <v>0</v>
      </c>
      <c r="BL234" s="19" t="s">
        <v>203</v>
      </c>
      <c r="BM234" s="239" t="s">
        <v>1555</v>
      </c>
    </row>
    <row r="235" s="2" customFormat="1" ht="16.5" customHeight="1">
      <c r="A235" s="40"/>
      <c r="B235" s="41"/>
      <c r="C235" s="228" t="s">
        <v>476</v>
      </c>
      <c r="D235" s="228" t="s">
        <v>153</v>
      </c>
      <c r="E235" s="229" t="s">
        <v>1556</v>
      </c>
      <c r="F235" s="230" t="s">
        <v>1557</v>
      </c>
      <c r="G235" s="231" t="s">
        <v>255</v>
      </c>
      <c r="H235" s="232">
        <v>76.284000000000006</v>
      </c>
      <c r="I235" s="233"/>
      <c r="J235" s="234">
        <f>ROUND(I235*H235,2)</f>
        <v>0</v>
      </c>
      <c r="K235" s="230" t="s">
        <v>19</v>
      </c>
      <c r="L235" s="46"/>
      <c r="M235" s="235" t="s">
        <v>19</v>
      </c>
      <c r="N235" s="236" t="s">
        <v>47</v>
      </c>
      <c r="O235" s="86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203</v>
      </c>
      <c r="AT235" s="239" t="s">
        <v>153</v>
      </c>
      <c r="AU235" s="239" t="s">
        <v>95</v>
      </c>
      <c r="AY235" s="19" t="s">
        <v>150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9" t="s">
        <v>95</v>
      </c>
      <c r="BK235" s="240">
        <f>ROUND(I235*H235,2)</f>
        <v>0</v>
      </c>
      <c r="BL235" s="19" t="s">
        <v>203</v>
      </c>
      <c r="BM235" s="239" t="s">
        <v>1558</v>
      </c>
    </row>
    <row r="236" s="15" customFormat="1">
      <c r="A236" s="15"/>
      <c r="B236" s="272"/>
      <c r="C236" s="273"/>
      <c r="D236" s="248" t="s">
        <v>196</v>
      </c>
      <c r="E236" s="274" t="s">
        <v>19</v>
      </c>
      <c r="F236" s="275" t="s">
        <v>1559</v>
      </c>
      <c r="G236" s="273"/>
      <c r="H236" s="274" t="s">
        <v>19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196</v>
      </c>
      <c r="AU236" s="281" t="s">
        <v>95</v>
      </c>
      <c r="AV236" s="15" t="s">
        <v>83</v>
      </c>
      <c r="AW236" s="15" t="s">
        <v>35</v>
      </c>
      <c r="AX236" s="15" t="s">
        <v>75</v>
      </c>
      <c r="AY236" s="281" t="s">
        <v>150</v>
      </c>
    </row>
    <row r="237" s="13" customFormat="1">
      <c r="A237" s="13"/>
      <c r="B237" s="246"/>
      <c r="C237" s="247"/>
      <c r="D237" s="248" t="s">
        <v>196</v>
      </c>
      <c r="E237" s="249" t="s">
        <v>19</v>
      </c>
      <c r="F237" s="250" t="s">
        <v>1486</v>
      </c>
      <c r="G237" s="247"/>
      <c r="H237" s="251">
        <v>76.284000000000006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196</v>
      </c>
      <c r="AU237" s="257" t="s">
        <v>95</v>
      </c>
      <c r="AV237" s="13" t="s">
        <v>95</v>
      </c>
      <c r="AW237" s="13" t="s">
        <v>35</v>
      </c>
      <c r="AX237" s="13" t="s">
        <v>83</v>
      </c>
      <c r="AY237" s="257" t="s">
        <v>150</v>
      </c>
    </row>
    <row r="238" s="2" customFormat="1" ht="21.75" customHeight="1">
      <c r="A238" s="40"/>
      <c r="B238" s="41"/>
      <c r="C238" s="228" t="s">
        <v>484</v>
      </c>
      <c r="D238" s="228" t="s">
        <v>153</v>
      </c>
      <c r="E238" s="229" t="s">
        <v>1057</v>
      </c>
      <c r="F238" s="230" t="s">
        <v>1058</v>
      </c>
      <c r="G238" s="231" t="s">
        <v>194</v>
      </c>
      <c r="H238" s="232">
        <v>4.2839999999999998</v>
      </c>
      <c r="I238" s="233"/>
      <c r="J238" s="234">
        <f>ROUND(I238*H238,2)</f>
        <v>0</v>
      </c>
      <c r="K238" s="230" t="s">
        <v>156</v>
      </c>
      <c r="L238" s="46"/>
      <c r="M238" s="235" t="s">
        <v>19</v>
      </c>
      <c r="N238" s="236" t="s">
        <v>47</v>
      </c>
      <c r="O238" s="86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203</v>
      </c>
      <c r="AT238" s="239" t="s">
        <v>153</v>
      </c>
      <c r="AU238" s="239" t="s">
        <v>95</v>
      </c>
      <c r="AY238" s="19" t="s">
        <v>150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95</v>
      </c>
      <c r="BK238" s="240">
        <f>ROUND(I238*H238,2)</f>
        <v>0</v>
      </c>
      <c r="BL238" s="19" t="s">
        <v>203</v>
      </c>
      <c r="BM238" s="239" t="s">
        <v>1560</v>
      </c>
    </row>
    <row r="239" s="12" customFormat="1" ht="22.8" customHeight="1">
      <c r="A239" s="12"/>
      <c r="B239" s="212"/>
      <c r="C239" s="213"/>
      <c r="D239" s="214" t="s">
        <v>74</v>
      </c>
      <c r="E239" s="226" t="s">
        <v>1060</v>
      </c>
      <c r="F239" s="226" t="s">
        <v>1061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SUM(P240:P277)</f>
        <v>0</v>
      </c>
      <c r="Q239" s="220"/>
      <c r="R239" s="221">
        <f>SUM(R240:R277)</f>
        <v>4.11009695</v>
      </c>
      <c r="S239" s="220"/>
      <c r="T239" s="222">
        <f>SUM(T240:T277)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95</v>
      </c>
      <c r="AT239" s="224" t="s">
        <v>74</v>
      </c>
      <c r="AU239" s="224" t="s">
        <v>83</v>
      </c>
      <c r="AY239" s="223" t="s">
        <v>150</v>
      </c>
      <c r="BK239" s="225">
        <f>SUM(BK240:BK277)</f>
        <v>0</v>
      </c>
    </row>
    <row r="240" s="2" customFormat="1" ht="21.75" customHeight="1">
      <c r="A240" s="40"/>
      <c r="B240" s="41"/>
      <c r="C240" s="228" t="s">
        <v>491</v>
      </c>
      <c r="D240" s="228" t="s">
        <v>153</v>
      </c>
      <c r="E240" s="229" t="s">
        <v>1561</v>
      </c>
      <c r="F240" s="230" t="s">
        <v>1562</v>
      </c>
      <c r="G240" s="231" t="s">
        <v>531</v>
      </c>
      <c r="H240" s="232">
        <v>2</v>
      </c>
      <c r="I240" s="233"/>
      <c r="J240" s="234">
        <f>ROUND(I240*H240,2)</f>
        <v>0</v>
      </c>
      <c r="K240" s="230" t="s">
        <v>156</v>
      </c>
      <c r="L240" s="46"/>
      <c r="M240" s="235" t="s">
        <v>19</v>
      </c>
      <c r="N240" s="236" t="s">
        <v>47</v>
      </c>
      <c r="O240" s="86"/>
      <c r="P240" s="237">
        <f>O240*H240</f>
        <v>0</v>
      </c>
      <c r="Q240" s="237">
        <v>8.0000000000000007E-05</v>
      </c>
      <c r="R240" s="237">
        <f>Q240*H240</f>
        <v>0.00016000000000000001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203</v>
      </c>
      <c r="AT240" s="239" t="s">
        <v>153</v>
      </c>
      <c r="AU240" s="239" t="s">
        <v>95</v>
      </c>
      <c r="AY240" s="19" t="s">
        <v>150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9" t="s">
        <v>95</v>
      </c>
      <c r="BK240" s="240">
        <f>ROUND(I240*H240,2)</f>
        <v>0</v>
      </c>
      <c r="BL240" s="19" t="s">
        <v>203</v>
      </c>
      <c r="BM240" s="239" t="s">
        <v>1563</v>
      </c>
    </row>
    <row r="241" s="13" customFormat="1">
      <c r="A241" s="13"/>
      <c r="B241" s="246"/>
      <c r="C241" s="247"/>
      <c r="D241" s="248" t="s">
        <v>196</v>
      </c>
      <c r="E241" s="249" t="s">
        <v>19</v>
      </c>
      <c r="F241" s="250" t="s">
        <v>1564</v>
      </c>
      <c r="G241" s="247"/>
      <c r="H241" s="251">
        <v>2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196</v>
      </c>
      <c r="AU241" s="257" t="s">
        <v>95</v>
      </c>
      <c r="AV241" s="13" t="s">
        <v>95</v>
      </c>
      <c r="AW241" s="13" t="s">
        <v>35</v>
      </c>
      <c r="AX241" s="13" t="s">
        <v>83</v>
      </c>
      <c r="AY241" s="257" t="s">
        <v>150</v>
      </c>
    </row>
    <row r="242" s="2" customFormat="1" ht="16.5" customHeight="1">
      <c r="A242" s="40"/>
      <c r="B242" s="41"/>
      <c r="C242" s="296" t="s">
        <v>496</v>
      </c>
      <c r="D242" s="296" t="s">
        <v>695</v>
      </c>
      <c r="E242" s="297" t="s">
        <v>1565</v>
      </c>
      <c r="F242" s="298" t="s">
        <v>1566</v>
      </c>
      <c r="G242" s="299" t="s">
        <v>531</v>
      </c>
      <c r="H242" s="300">
        <v>2</v>
      </c>
      <c r="I242" s="301"/>
      <c r="J242" s="302">
        <f>ROUND(I242*H242,2)</f>
        <v>0</v>
      </c>
      <c r="K242" s="298" t="s">
        <v>156</v>
      </c>
      <c r="L242" s="303"/>
      <c r="M242" s="304" t="s">
        <v>19</v>
      </c>
      <c r="N242" s="305" t="s">
        <v>47</v>
      </c>
      <c r="O242" s="86"/>
      <c r="P242" s="237">
        <f>O242*H242</f>
        <v>0</v>
      </c>
      <c r="Q242" s="237">
        <v>0.0089999999999999993</v>
      </c>
      <c r="R242" s="237">
        <f>Q242*H242</f>
        <v>0.017999999999999999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392</v>
      </c>
      <c r="AT242" s="239" t="s">
        <v>695</v>
      </c>
      <c r="AU242" s="239" t="s">
        <v>95</v>
      </c>
      <c r="AY242" s="19" t="s">
        <v>150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95</v>
      </c>
      <c r="BK242" s="240">
        <f>ROUND(I242*H242,2)</f>
        <v>0</v>
      </c>
      <c r="BL242" s="19" t="s">
        <v>203</v>
      </c>
      <c r="BM242" s="239" t="s">
        <v>1567</v>
      </c>
    </row>
    <row r="243" s="2" customFormat="1" ht="21.75" customHeight="1">
      <c r="A243" s="40"/>
      <c r="B243" s="41"/>
      <c r="C243" s="228" t="s">
        <v>501</v>
      </c>
      <c r="D243" s="228" t="s">
        <v>153</v>
      </c>
      <c r="E243" s="229" t="s">
        <v>1568</v>
      </c>
      <c r="F243" s="230" t="s">
        <v>1569</v>
      </c>
      <c r="G243" s="231" t="s">
        <v>531</v>
      </c>
      <c r="H243" s="232">
        <v>1</v>
      </c>
      <c r="I243" s="233"/>
      <c r="J243" s="234">
        <f>ROUND(I243*H243,2)</f>
        <v>0</v>
      </c>
      <c r="K243" s="230" t="s">
        <v>156</v>
      </c>
      <c r="L243" s="46"/>
      <c r="M243" s="235" t="s">
        <v>19</v>
      </c>
      <c r="N243" s="236" t="s">
        <v>47</v>
      </c>
      <c r="O243" s="86"/>
      <c r="P243" s="237">
        <f>O243*H243</f>
        <v>0</v>
      </c>
      <c r="Q243" s="237">
        <v>2.0000000000000002E-05</v>
      </c>
      <c r="R243" s="237">
        <f>Q243*H243</f>
        <v>2.0000000000000002E-05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203</v>
      </c>
      <c r="AT243" s="239" t="s">
        <v>153</v>
      </c>
      <c r="AU243" s="239" t="s">
        <v>95</v>
      </c>
      <c r="AY243" s="19" t="s">
        <v>150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95</v>
      </c>
      <c r="BK243" s="240">
        <f>ROUND(I243*H243,2)</f>
        <v>0</v>
      </c>
      <c r="BL243" s="19" t="s">
        <v>203</v>
      </c>
      <c r="BM243" s="239" t="s">
        <v>1570</v>
      </c>
    </row>
    <row r="244" s="2" customFormat="1" ht="16.5" customHeight="1">
      <c r="A244" s="40"/>
      <c r="B244" s="41"/>
      <c r="C244" s="296" t="s">
        <v>506</v>
      </c>
      <c r="D244" s="296" t="s">
        <v>695</v>
      </c>
      <c r="E244" s="297" t="s">
        <v>1571</v>
      </c>
      <c r="F244" s="298" t="s">
        <v>1572</v>
      </c>
      <c r="G244" s="299" t="s">
        <v>531</v>
      </c>
      <c r="H244" s="300">
        <v>1</v>
      </c>
      <c r="I244" s="301"/>
      <c r="J244" s="302">
        <f>ROUND(I244*H244,2)</f>
        <v>0</v>
      </c>
      <c r="K244" s="298" t="s">
        <v>156</v>
      </c>
      <c r="L244" s="303"/>
      <c r="M244" s="304" t="s">
        <v>19</v>
      </c>
      <c r="N244" s="305" t="s">
        <v>47</v>
      </c>
      <c r="O244" s="86"/>
      <c r="P244" s="237">
        <f>O244*H244</f>
        <v>0</v>
      </c>
      <c r="Q244" s="237">
        <v>0.0025000000000000001</v>
      </c>
      <c r="R244" s="237">
        <f>Q244*H244</f>
        <v>0.0025000000000000001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392</v>
      </c>
      <c r="AT244" s="239" t="s">
        <v>695</v>
      </c>
      <c r="AU244" s="239" t="s">
        <v>95</v>
      </c>
      <c r="AY244" s="19" t="s">
        <v>150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95</v>
      </c>
      <c r="BK244" s="240">
        <f>ROUND(I244*H244,2)</f>
        <v>0</v>
      </c>
      <c r="BL244" s="19" t="s">
        <v>203</v>
      </c>
      <c r="BM244" s="239" t="s">
        <v>1573</v>
      </c>
    </row>
    <row r="245" s="2" customFormat="1" ht="21.75" customHeight="1">
      <c r="A245" s="40"/>
      <c r="B245" s="41"/>
      <c r="C245" s="228" t="s">
        <v>511</v>
      </c>
      <c r="D245" s="228" t="s">
        <v>153</v>
      </c>
      <c r="E245" s="229" t="s">
        <v>1098</v>
      </c>
      <c r="F245" s="230" t="s">
        <v>1099</v>
      </c>
      <c r="G245" s="231" t="s">
        <v>531</v>
      </c>
      <c r="H245" s="232">
        <v>1</v>
      </c>
      <c r="I245" s="233"/>
      <c r="J245" s="234">
        <f>ROUND(I245*H245,2)</f>
        <v>0</v>
      </c>
      <c r="K245" s="230" t="s">
        <v>156</v>
      </c>
      <c r="L245" s="46"/>
      <c r="M245" s="235" t="s">
        <v>19</v>
      </c>
      <c r="N245" s="236" t="s">
        <v>47</v>
      </c>
      <c r="O245" s="86"/>
      <c r="P245" s="237">
        <f>O245*H245</f>
        <v>0</v>
      </c>
      <c r="Q245" s="237">
        <v>1.0000000000000001E-05</v>
      </c>
      <c r="R245" s="237">
        <f>Q245*H245</f>
        <v>1.0000000000000001E-05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203</v>
      </c>
      <c r="AT245" s="239" t="s">
        <v>153</v>
      </c>
      <c r="AU245" s="239" t="s">
        <v>95</v>
      </c>
      <c r="AY245" s="19" t="s">
        <v>150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95</v>
      </c>
      <c r="BK245" s="240">
        <f>ROUND(I245*H245,2)</f>
        <v>0</v>
      </c>
      <c r="BL245" s="19" t="s">
        <v>203</v>
      </c>
      <c r="BM245" s="239" t="s">
        <v>1574</v>
      </c>
    </row>
    <row r="246" s="2" customFormat="1" ht="16.5" customHeight="1">
      <c r="A246" s="40"/>
      <c r="B246" s="41"/>
      <c r="C246" s="296" t="s">
        <v>520</v>
      </c>
      <c r="D246" s="296" t="s">
        <v>695</v>
      </c>
      <c r="E246" s="297" t="s">
        <v>1575</v>
      </c>
      <c r="F246" s="298" t="s">
        <v>1576</v>
      </c>
      <c r="G246" s="299" t="s">
        <v>531</v>
      </c>
      <c r="H246" s="300">
        <v>1</v>
      </c>
      <c r="I246" s="301"/>
      <c r="J246" s="302">
        <f>ROUND(I246*H246,2)</f>
        <v>0</v>
      </c>
      <c r="K246" s="298" t="s">
        <v>156</v>
      </c>
      <c r="L246" s="303"/>
      <c r="M246" s="304" t="s">
        <v>19</v>
      </c>
      <c r="N246" s="305" t="s">
        <v>47</v>
      </c>
      <c r="O246" s="86"/>
      <c r="P246" s="237">
        <f>O246*H246</f>
        <v>0</v>
      </c>
      <c r="Q246" s="237">
        <v>0.0067000000000000002</v>
      </c>
      <c r="R246" s="237">
        <f>Q246*H246</f>
        <v>0.0067000000000000002</v>
      </c>
      <c r="S246" s="237">
        <v>0</v>
      </c>
      <c r="T246" s="23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392</v>
      </c>
      <c r="AT246" s="239" t="s">
        <v>695</v>
      </c>
      <c r="AU246" s="239" t="s">
        <v>95</v>
      </c>
      <c r="AY246" s="19" t="s">
        <v>150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9" t="s">
        <v>95</v>
      </c>
      <c r="BK246" s="240">
        <f>ROUND(I246*H246,2)</f>
        <v>0</v>
      </c>
      <c r="BL246" s="19" t="s">
        <v>203</v>
      </c>
      <c r="BM246" s="239" t="s">
        <v>1577</v>
      </c>
    </row>
    <row r="247" s="2" customFormat="1" ht="21.75" customHeight="1">
      <c r="A247" s="40"/>
      <c r="B247" s="41"/>
      <c r="C247" s="228" t="s">
        <v>528</v>
      </c>
      <c r="D247" s="228" t="s">
        <v>153</v>
      </c>
      <c r="E247" s="229" t="s">
        <v>1578</v>
      </c>
      <c r="F247" s="230" t="s">
        <v>1579</v>
      </c>
      <c r="G247" s="231" t="s">
        <v>531</v>
      </c>
      <c r="H247" s="232">
        <v>5</v>
      </c>
      <c r="I247" s="233"/>
      <c r="J247" s="234">
        <f>ROUND(I247*H247,2)</f>
        <v>0</v>
      </c>
      <c r="K247" s="230" t="s">
        <v>156</v>
      </c>
      <c r="L247" s="46"/>
      <c r="M247" s="235" t="s">
        <v>19</v>
      </c>
      <c r="N247" s="236" t="s">
        <v>47</v>
      </c>
      <c r="O247" s="86"/>
      <c r="P247" s="237">
        <f>O247*H247</f>
        <v>0</v>
      </c>
      <c r="Q247" s="237">
        <v>0.00022000000000000001</v>
      </c>
      <c r="R247" s="237">
        <f>Q247*H247</f>
        <v>0.0011000000000000001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203</v>
      </c>
      <c r="AT247" s="239" t="s">
        <v>153</v>
      </c>
      <c r="AU247" s="239" t="s">
        <v>95</v>
      </c>
      <c r="AY247" s="19" t="s">
        <v>150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95</v>
      </c>
      <c r="BK247" s="240">
        <f>ROUND(I247*H247,2)</f>
        <v>0</v>
      </c>
      <c r="BL247" s="19" t="s">
        <v>203</v>
      </c>
      <c r="BM247" s="239" t="s">
        <v>1580</v>
      </c>
    </row>
    <row r="248" s="13" customFormat="1">
      <c r="A248" s="13"/>
      <c r="B248" s="246"/>
      <c r="C248" s="247"/>
      <c r="D248" s="248" t="s">
        <v>196</v>
      </c>
      <c r="E248" s="249" t="s">
        <v>19</v>
      </c>
      <c r="F248" s="250" t="s">
        <v>1581</v>
      </c>
      <c r="G248" s="247"/>
      <c r="H248" s="251">
        <v>2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196</v>
      </c>
      <c r="AU248" s="257" t="s">
        <v>95</v>
      </c>
      <c r="AV248" s="13" t="s">
        <v>95</v>
      </c>
      <c r="AW248" s="13" t="s">
        <v>35</v>
      </c>
      <c r="AX248" s="13" t="s">
        <v>75</v>
      </c>
      <c r="AY248" s="257" t="s">
        <v>150</v>
      </c>
    </row>
    <row r="249" s="13" customFormat="1">
      <c r="A249" s="13"/>
      <c r="B249" s="246"/>
      <c r="C249" s="247"/>
      <c r="D249" s="248" t="s">
        <v>196</v>
      </c>
      <c r="E249" s="249" t="s">
        <v>19</v>
      </c>
      <c r="F249" s="250" t="s">
        <v>1122</v>
      </c>
      <c r="G249" s="247"/>
      <c r="H249" s="251">
        <v>1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196</v>
      </c>
      <c r="AU249" s="257" t="s">
        <v>95</v>
      </c>
      <c r="AV249" s="13" t="s">
        <v>95</v>
      </c>
      <c r="AW249" s="13" t="s">
        <v>35</v>
      </c>
      <c r="AX249" s="13" t="s">
        <v>75</v>
      </c>
      <c r="AY249" s="257" t="s">
        <v>150</v>
      </c>
    </row>
    <row r="250" s="13" customFormat="1">
      <c r="A250" s="13"/>
      <c r="B250" s="246"/>
      <c r="C250" s="247"/>
      <c r="D250" s="248" t="s">
        <v>196</v>
      </c>
      <c r="E250" s="249" t="s">
        <v>19</v>
      </c>
      <c r="F250" s="250" t="s">
        <v>1582</v>
      </c>
      <c r="G250" s="247"/>
      <c r="H250" s="251">
        <v>1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196</v>
      </c>
      <c r="AU250" s="257" t="s">
        <v>95</v>
      </c>
      <c r="AV250" s="13" t="s">
        <v>95</v>
      </c>
      <c r="AW250" s="13" t="s">
        <v>35</v>
      </c>
      <c r="AX250" s="13" t="s">
        <v>75</v>
      </c>
      <c r="AY250" s="257" t="s">
        <v>150</v>
      </c>
    </row>
    <row r="251" s="13" customFormat="1">
      <c r="A251" s="13"/>
      <c r="B251" s="246"/>
      <c r="C251" s="247"/>
      <c r="D251" s="248" t="s">
        <v>196</v>
      </c>
      <c r="E251" s="249" t="s">
        <v>19</v>
      </c>
      <c r="F251" s="250" t="s">
        <v>1583</v>
      </c>
      <c r="G251" s="247"/>
      <c r="H251" s="251">
        <v>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196</v>
      </c>
      <c r="AU251" s="257" t="s">
        <v>95</v>
      </c>
      <c r="AV251" s="13" t="s">
        <v>95</v>
      </c>
      <c r="AW251" s="13" t="s">
        <v>35</v>
      </c>
      <c r="AX251" s="13" t="s">
        <v>75</v>
      </c>
      <c r="AY251" s="257" t="s">
        <v>150</v>
      </c>
    </row>
    <row r="252" s="2" customFormat="1" ht="16.5" customHeight="1">
      <c r="A252" s="40"/>
      <c r="B252" s="41"/>
      <c r="C252" s="296" t="s">
        <v>534</v>
      </c>
      <c r="D252" s="296" t="s">
        <v>695</v>
      </c>
      <c r="E252" s="297" t="s">
        <v>1584</v>
      </c>
      <c r="F252" s="298" t="s">
        <v>1585</v>
      </c>
      <c r="G252" s="299" t="s">
        <v>531</v>
      </c>
      <c r="H252" s="300">
        <v>2</v>
      </c>
      <c r="I252" s="301"/>
      <c r="J252" s="302">
        <f>ROUND(I252*H252,2)</f>
        <v>0</v>
      </c>
      <c r="K252" s="298" t="s">
        <v>156</v>
      </c>
      <c r="L252" s="303"/>
      <c r="M252" s="304" t="s">
        <v>19</v>
      </c>
      <c r="N252" s="305" t="s">
        <v>47</v>
      </c>
      <c r="O252" s="86"/>
      <c r="P252" s="237">
        <f>O252*H252</f>
        <v>0</v>
      </c>
      <c r="Q252" s="237">
        <v>0.023470000000000001</v>
      </c>
      <c r="R252" s="237">
        <f>Q252*H252</f>
        <v>0.046940000000000003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392</v>
      </c>
      <c r="AT252" s="239" t="s">
        <v>695</v>
      </c>
      <c r="AU252" s="239" t="s">
        <v>95</v>
      </c>
      <c r="AY252" s="19" t="s">
        <v>150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9" t="s">
        <v>95</v>
      </c>
      <c r="BK252" s="240">
        <f>ROUND(I252*H252,2)</f>
        <v>0</v>
      </c>
      <c r="BL252" s="19" t="s">
        <v>203</v>
      </c>
      <c r="BM252" s="239" t="s">
        <v>1586</v>
      </c>
    </row>
    <row r="253" s="2" customFormat="1" ht="16.5" customHeight="1">
      <c r="A253" s="40"/>
      <c r="B253" s="41"/>
      <c r="C253" s="296" t="s">
        <v>542</v>
      </c>
      <c r="D253" s="296" t="s">
        <v>695</v>
      </c>
      <c r="E253" s="297" t="s">
        <v>1587</v>
      </c>
      <c r="F253" s="298" t="s">
        <v>1588</v>
      </c>
      <c r="G253" s="299" t="s">
        <v>531</v>
      </c>
      <c r="H253" s="300">
        <v>3</v>
      </c>
      <c r="I253" s="301"/>
      <c r="J253" s="302">
        <f>ROUND(I253*H253,2)</f>
        <v>0</v>
      </c>
      <c r="K253" s="298" t="s">
        <v>156</v>
      </c>
      <c r="L253" s="303"/>
      <c r="M253" s="304" t="s">
        <v>19</v>
      </c>
      <c r="N253" s="305" t="s">
        <v>47</v>
      </c>
      <c r="O253" s="86"/>
      <c r="P253" s="237">
        <f>O253*H253</f>
        <v>0</v>
      </c>
      <c r="Q253" s="237">
        <v>0.0241</v>
      </c>
      <c r="R253" s="237">
        <f>Q253*H253</f>
        <v>0.072300000000000003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392</v>
      </c>
      <c r="AT253" s="239" t="s">
        <v>695</v>
      </c>
      <c r="AU253" s="239" t="s">
        <v>95</v>
      </c>
      <c r="AY253" s="19" t="s">
        <v>150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95</v>
      </c>
      <c r="BK253" s="240">
        <f>ROUND(I253*H253,2)</f>
        <v>0</v>
      </c>
      <c r="BL253" s="19" t="s">
        <v>203</v>
      </c>
      <c r="BM253" s="239" t="s">
        <v>1589</v>
      </c>
    </row>
    <row r="254" s="2" customFormat="1" ht="21.75" customHeight="1">
      <c r="A254" s="40"/>
      <c r="B254" s="41"/>
      <c r="C254" s="228" t="s">
        <v>547</v>
      </c>
      <c r="D254" s="228" t="s">
        <v>153</v>
      </c>
      <c r="E254" s="229" t="s">
        <v>1590</v>
      </c>
      <c r="F254" s="230" t="s">
        <v>1591</v>
      </c>
      <c r="G254" s="231" t="s">
        <v>339</v>
      </c>
      <c r="H254" s="232">
        <v>7.7999999999999998</v>
      </c>
      <c r="I254" s="233"/>
      <c r="J254" s="234">
        <f>ROUND(I254*H254,2)</f>
        <v>0</v>
      </c>
      <c r="K254" s="230" t="s">
        <v>156</v>
      </c>
      <c r="L254" s="46"/>
      <c r="M254" s="235" t="s">
        <v>19</v>
      </c>
      <c r="N254" s="236" t="s">
        <v>47</v>
      </c>
      <c r="O254" s="86"/>
      <c r="P254" s="237">
        <f>O254*H254</f>
        <v>0</v>
      </c>
      <c r="Q254" s="237">
        <v>0.0048799999999999998</v>
      </c>
      <c r="R254" s="237">
        <f>Q254*H254</f>
        <v>0.038064000000000001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203</v>
      </c>
      <c r="AT254" s="239" t="s">
        <v>153</v>
      </c>
      <c r="AU254" s="239" t="s">
        <v>95</v>
      </c>
      <c r="AY254" s="19" t="s">
        <v>150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95</v>
      </c>
      <c r="BK254" s="240">
        <f>ROUND(I254*H254,2)</f>
        <v>0</v>
      </c>
      <c r="BL254" s="19" t="s">
        <v>203</v>
      </c>
      <c r="BM254" s="239" t="s">
        <v>1592</v>
      </c>
    </row>
    <row r="255" s="13" customFormat="1">
      <c r="A255" s="13"/>
      <c r="B255" s="246"/>
      <c r="C255" s="247"/>
      <c r="D255" s="248" t="s">
        <v>196</v>
      </c>
      <c r="E255" s="249" t="s">
        <v>19</v>
      </c>
      <c r="F255" s="250" t="s">
        <v>1593</v>
      </c>
      <c r="G255" s="247"/>
      <c r="H255" s="251">
        <v>4.2000000000000002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196</v>
      </c>
      <c r="AU255" s="257" t="s">
        <v>95</v>
      </c>
      <c r="AV255" s="13" t="s">
        <v>95</v>
      </c>
      <c r="AW255" s="13" t="s">
        <v>35</v>
      </c>
      <c r="AX255" s="13" t="s">
        <v>75</v>
      </c>
      <c r="AY255" s="257" t="s">
        <v>150</v>
      </c>
    </row>
    <row r="256" s="13" customFormat="1">
      <c r="A256" s="13"/>
      <c r="B256" s="246"/>
      <c r="C256" s="247"/>
      <c r="D256" s="248" t="s">
        <v>196</v>
      </c>
      <c r="E256" s="249" t="s">
        <v>19</v>
      </c>
      <c r="F256" s="250" t="s">
        <v>1594</v>
      </c>
      <c r="G256" s="247"/>
      <c r="H256" s="251">
        <v>3.6000000000000001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196</v>
      </c>
      <c r="AU256" s="257" t="s">
        <v>95</v>
      </c>
      <c r="AV256" s="13" t="s">
        <v>95</v>
      </c>
      <c r="AW256" s="13" t="s">
        <v>35</v>
      </c>
      <c r="AX256" s="13" t="s">
        <v>75</v>
      </c>
      <c r="AY256" s="257" t="s">
        <v>150</v>
      </c>
    </row>
    <row r="257" s="2" customFormat="1" ht="21.75" customHeight="1">
      <c r="A257" s="40"/>
      <c r="B257" s="41"/>
      <c r="C257" s="228" t="s">
        <v>551</v>
      </c>
      <c r="D257" s="228" t="s">
        <v>153</v>
      </c>
      <c r="E257" s="229" t="s">
        <v>1595</v>
      </c>
      <c r="F257" s="230" t="s">
        <v>1596</v>
      </c>
      <c r="G257" s="231" t="s">
        <v>255</v>
      </c>
      <c r="H257" s="232">
        <v>58.701999999999998</v>
      </c>
      <c r="I257" s="233"/>
      <c r="J257" s="234">
        <f>ROUND(I257*H257,2)</f>
        <v>0</v>
      </c>
      <c r="K257" s="230" t="s">
        <v>156</v>
      </c>
      <c r="L257" s="46"/>
      <c r="M257" s="235" t="s">
        <v>19</v>
      </c>
      <c r="N257" s="236" t="s">
        <v>47</v>
      </c>
      <c r="O257" s="86"/>
      <c r="P257" s="237">
        <f>O257*H257</f>
        <v>0</v>
      </c>
      <c r="Q257" s="237">
        <v>0.036920000000000001</v>
      </c>
      <c r="R257" s="237">
        <f>Q257*H257</f>
        <v>2.1672778400000001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203</v>
      </c>
      <c r="AT257" s="239" t="s">
        <v>153</v>
      </c>
      <c r="AU257" s="239" t="s">
        <v>95</v>
      </c>
      <c r="AY257" s="19" t="s">
        <v>150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95</v>
      </c>
      <c r="BK257" s="240">
        <f>ROUND(I257*H257,2)</f>
        <v>0</v>
      </c>
      <c r="BL257" s="19" t="s">
        <v>203</v>
      </c>
      <c r="BM257" s="239" t="s">
        <v>1597</v>
      </c>
    </row>
    <row r="258" s="13" customFormat="1">
      <c r="A258" s="13"/>
      <c r="B258" s="246"/>
      <c r="C258" s="247"/>
      <c r="D258" s="248" t="s">
        <v>196</v>
      </c>
      <c r="E258" s="249" t="s">
        <v>19</v>
      </c>
      <c r="F258" s="250" t="s">
        <v>1598</v>
      </c>
      <c r="G258" s="247"/>
      <c r="H258" s="251">
        <v>8.8000000000000007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196</v>
      </c>
      <c r="AU258" s="257" t="s">
        <v>95</v>
      </c>
      <c r="AV258" s="13" t="s">
        <v>95</v>
      </c>
      <c r="AW258" s="13" t="s">
        <v>35</v>
      </c>
      <c r="AX258" s="13" t="s">
        <v>75</v>
      </c>
      <c r="AY258" s="257" t="s">
        <v>150</v>
      </c>
    </row>
    <row r="259" s="13" customFormat="1">
      <c r="A259" s="13"/>
      <c r="B259" s="246"/>
      <c r="C259" s="247"/>
      <c r="D259" s="248" t="s">
        <v>196</v>
      </c>
      <c r="E259" s="249" t="s">
        <v>19</v>
      </c>
      <c r="F259" s="250" t="s">
        <v>1599</v>
      </c>
      <c r="G259" s="247"/>
      <c r="H259" s="251">
        <v>12.659000000000001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196</v>
      </c>
      <c r="AU259" s="257" t="s">
        <v>95</v>
      </c>
      <c r="AV259" s="13" t="s">
        <v>95</v>
      </c>
      <c r="AW259" s="13" t="s">
        <v>35</v>
      </c>
      <c r="AX259" s="13" t="s">
        <v>75</v>
      </c>
      <c r="AY259" s="257" t="s">
        <v>150</v>
      </c>
    </row>
    <row r="260" s="13" customFormat="1">
      <c r="A260" s="13"/>
      <c r="B260" s="246"/>
      <c r="C260" s="247"/>
      <c r="D260" s="248" t="s">
        <v>196</v>
      </c>
      <c r="E260" s="249" t="s">
        <v>19</v>
      </c>
      <c r="F260" s="250" t="s">
        <v>1600</v>
      </c>
      <c r="G260" s="247"/>
      <c r="H260" s="251">
        <v>3.7999999999999998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196</v>
      </c>
      <c r="AU260" s="257" t="s">
        <v>95</v>
      </c>
      <c r="AV260" s="13" t="s">
        <v>95</v>
      </c>
      <c r="AW260" s="13" t="s">
        <v>35</v>
      </c>
      <c r="AX260" s="13" t="s">
        <v>75</v>
      </c>
      <c r="AY260" s="257" t="s">
        <v>150</v>
      </c>
    </row>
    <row r="261" s="13" customFormat="1">
      <c r="A261" s="13"/>
      <c r="B261" s="246"/>
      <c r="C261" s="247"/>
      <c r="D261" s="248" t="s">
        <v>196</v>
      </c>
      <c r="E261" s="249" t="s">
        <v>19</v>
      </c>
      <c r="F261" s="250" t="s">
        <v>1601</v>
      </c>
      <c r="G261" s="247"/>
      <c r="H261" s="251">
        <v>8.4420000000000002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196</v>
      </c>
      <c r="AU261" s="257" t="s">
        <v>95</v>
      </c>
      <c r="AV261" s="13" t="s">
        <v>95</v>
      </c>
      <c r="AW261" s="13" t="s">
        <v>35</v>
      </c>
      <c r="AX261" s="13" t="s">
        <v>75</v>
      </c>
      <c r="AY261" s="257" t="s">
        <v>150</v>
      </c>
    </row>
    <row r="262" s="13" customFormat="1">
      <c r="A262" s="13"/>
      <c r="B262" s="246"/>
      <c r="C262" s="247"/>
      <c r="D262" s="248" t="s">
        <v>196</v>
      </c>
      <c r="E262" s="249" t="s">
        <v>19</v>
      </c>
      <c r="F262" s="250" t="s">
        <v>1602</v>
      </c>
      <c r="G262" s="247"/>
      <c r="H262" s="251">
        <v>14.300000000000001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196</v>
      </c>
      <c r="AU262" s="257" t="s">
        <v>95</v>
      </c>
      <c r="AV262" s="13" t="s">
        <v>95</v>
      </c>
      <c r="AW262" s="13" t="s">
        <v>35</v>
      </c>
      <c r="AX262" s="13" t="s">
        <v>75</v>
      </c>
      <c r="AY262" s="257" t="s">
        <v>150</v>
      </c>
    </row>
    <row r="263" s="13" customFormat="1">
      <c r="A263" s="13"/>
      <c r="B263" s="246"/>
      <c r="C263" s="247"/>
      <c r="D263" s="248" t="s">
        <v>196</v>
      </c>
      <c r="E263" s="249" t="s">
        <v>19</v>
      </c>
      <c r="F263" s="250" t="s">
        <v>1603</v>
      </c>
      <c r="G263" s="247"/>
      <c r="H263" s="251">
        <v>10.701000000000001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196</v>
      </c>
      <c r="AU263" s="257" t="s">
        <v>95</v>
      </c>
      <c r="AV263" s="13" t="s">
        <v>95</v>
      </c>
      <c r="AW263" s="13" t="s">
        <v>35</v>
      </c>
      <c r="AX263" s="13" t="s">
        <v>75</v>
      </c>
      <c r="AY263" s="257" t="s">
        <v>150</v>
      </c>
    </row>
    <row r="264" s="2" customFormat="1" ht="21.75" customHeight="1">
      <c r="A264" s="40"/>
      <c r="B264" s="41"/>
      <c r="C264" s="228" t="s">
        <v>557</v>
      </c>
      <c r="D264" s="228" t="s">
        <v>153</v>
      </c>
      <c r="E264" s="229" t="s">
        <v>1604</v>
      </c>
      <c r="F264" s="230" t="s">
        <v>1605</v>
      </c>
      <c r="G264" s="231" t="s">
        <v>255</v>
      </c>
      <c r="H264" s="232">
        <v>20.847999999999999</v>
      </c>
      <c r="I264" s="233"/>
      <c r="J264" s="234">
        <f>ROUND(I264*H264,2)</f>
        <v>0</v>
      </c>
      <c r="K264" s="230" t="s">
        <v>19</v>
      </c>
      <c r="L264" s="46"/>
      <c r="M264" s="235" t="s">
        <v>19</v>
      </c>
      <c r="N264" s="236" t="s">
        <v>47</v>
      </c>
      <c r="O264" s="86"/>
      <c r="P264" s="237">
        <f>O264*H264</f>
        <v>0</v>
      </c>
      <c r="Q264" s="237">
        <v>0.021170000000000001</v>
      </c>
      <c r="R264" s="237">
        <f>Q264*H264</f>
        <v>0.44135215999999999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203</v>
      </c>
      <c r="AT264" s="239" t="s">
        <v>153</v>
      </c>
      <c r="AU264" s="239" t="s">
        <v>95</v>
      </c>
      <c r="AY264" s="19" t="s">
        <v>150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95</v>
      </c>
      <c r="BK264" s="240">
        <f>ROUND(I264*H264,2)</f>
        <v>0</v>
      </c>
      <c r="BL264" s="19" t="s">
        <v>203</v>
      </c>
      <c r="BM264" s="239" t="s">
        <v>1606</v>
      </c>
    </row>
    <row r="265" s="13" customFormat="1">
      <c r="A265" s="13"/>
      <c r="B265" s="246"/>
      <c r="C265" s="247"/>
      <c r="D265" s="248" t="s">
        <v>196</v>
      </c>
      <c r="E265" s="249" t="s">
        <v>19</v>
      </c>
      <c r="F265" s="250" t="s">
        <v>1607</v>
      </c>
      <c r="G265" s="247"/>
      <c r="H265" s="251">
        <v>20.847999999999999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196</v>
      </c>
      <c r="AU265" s="257" t="s">
        <v>95</v>
      </c>
      <c r="AV265" s="13" t="s">
        <v>95</v>
      </c>
      <c r="AW265" s="13" t="s">
        <v>35</v>
      </c>
      <c r="AX265" s="13" t="s">
        <v>83</v>
      </c>
      <c r="AY265" s="257" t="s">
        <v>150</v>
      </c>
    </row>
    <row r="266" s="2" customFormat="1" ht="21.75" customHeight="1">
      <c r="A266" s="40"/>
      <c r="B266" s="41"/>
      <c r="C266" s="228" t="s">
        <v>562</v>
      </c>
      <c r="D266" s="228" t="s">
        <v>153</v>
      </c>
      <c r="E266" s="229" t="s">
        <v>1608</v>
      </c>
      <c r="F266" s="230" t="s">
        <v>1609</v>
      </c>
      <c r="G266" s="231" t="s">
        <v>255</v>
      </c>
      <c r="H266" s="232">
        <v>4.6050000000000004</v>
      </c>
      <c r="I266" s="233"/>
      <c r="J266" s="234">
        <f>ROUND(I266*H266,2)</f>
        <v>0</v>
      </c>
      <c r="K266" s="230" t="s">
        <v>19</v>
      </c>
      <c r="L266" s="46"/>
      <c r="M266" s="235" t="s">
        <v>19</v>
      </c>
      <c r="N266" s="236" t="s">
        <v>47</v>
      </c>
      <c r="O266" s="86"/>
      <c r="P266" s="237">
        <f>O266*H266</f>
        <v>0</v>
      </c>
      <c r="Q266" s="237">
        <v>0.036319999999999998</v>
      </c>
      <c r="R266" s="237">
        <f>Q266*H266</f>
        <v>0.1672536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203</v>
      </c>
      <c r="AT266" s="239" t="s">
        <v>153</v>
      </c>
      <c r="AU266" s="239" t="s">
        <v>95</v>
      </c>
      <c r="AY266" s="19" t="s">
        <v>150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95</v>
      </c>
      <c r="BK266" s="240">
        <f>ROUND(I266*H266,2)</f>
        <v>0</v>
      </c>
      <c r="BL266" s="19" t="s">
        <v>203</v>
      </c>
      <c r="BM266" s="239" t="s">
        <v>1610</v>
      </c>
    </row>
    <row r="267" s="13" customFormat="1">
      <c r="A267" s="13"/>
      <c r="B267" s="246"/>
      <c r="C267" s="247"/>
      <c r="D267" s="248" t="s">
        <v>196</v>
      </c>
      <c r="E267" s="249" t="s">
        <v>19</v>
      </c>
      <c r="F267" s="250" t="s">
        <v>1611</v>
      </c>
      <c r="G267" s="247"/>
      <c r="H267" s="251">
        <v>4.6050000000000004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196</v>
      </c>
      <c r="AU267" s="257" t="s">
        <v>95</v>
      </c>
      <c r="AV267" s="13" t="s">
        <v>95</v>
      </c>
      <c r="AW267" s="13" t="s">
        <v>35</v>
      </c>
      <c r="AX267" s="13" t="s">
        <v>83</v>
      </c>
      <c r="AY267" s="257" t="s">
        <v>150</v>
      </c>
    </row>
    <row r="268" s="2" customFormat="1" ht="21.75" customHeight="1">
      <c r="A268" s="40"/>
      <c r="B268" s="41"/>
      <c r="C268" s="228" t="s">
        <v>568</v>
      </c>
      <c r="D268" s="228" t="s">
        <v>153</v>
      </c>
      <c r="E268" s="229" t="s">
        <v>1612</v>
      </c>
      <c r="F268" s="230" t="s">
        <v>1613</v>
      </c>
      <c r="G268" s="231" t="s">
        <v>255</v>
      </c>
      <c r="H268" s="232">
        <v>65.436999999999998</v>
      </c>
      <c r="I268" s="233"/>
      <c r="J268" s="234">
        <f>ROUND(I268*H268,2)</f>
        <v>0</v>
      </c>
      <c r="K268" s="230" t="s">
        <v>156</v>
      </c>
      <c r="L268" s="46"/>
      <c r="M268" s="235" t="s">
        <v>19</v>
      </c>
      <c r="N268" s="236" t="s">
        <v>47</v>
      </c>
      <c r="O268" s="86"/>
      <c r="P268" s="237">
        <f>O268*H268</f>
        <v>0</v>
      </c>
      <c r="Q268" s="237">
        <v>0.01755</v>
      </c>
      <c r="R268" s="237">
        <f>Q268*H268</f>
        <v>1.14841935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203</v>
      </c>
      <c r="AT268" s="239" t="s">
        <v>153</v>
      </c>
      <c r="AU268" s="239" t="s">
        <v>95</v>
      </c>
      <c r="AY268" s="19" t="s">
        <v>150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9" t="s">
        <v>95</v>
      </c>
      <c r="BK268" s="240">
        <f>ROUND(I268*H268,2)</f>
        <v>0</v>
      </c>
      <c r="BL268" s="19" t="s">
        <v>203</v>
      </c>
      <c r="BM268" s="239" t="s">
        <v>1614</v>
      </c>
    </row>
    <row r="269" s="15" customFormat="1">
      <c r="A269" s="15"/>
      <c r="B269" s="272"/>
      <c r="C269" s="273"/>
      <c r="D269" s="248" t="s">
        <v>196</v>
      </c>
      <c r="E269" s="274" t="s">
        <v>19</v>
      </c>
      <c r="F269" s="275" t="s">
        <v>1615</v>
      </c>
      <c r="G269" s="273"/>
      <c r="H269" s="274" t="s">
        <v>19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196</v>
      </c>
      <c r="AU269" s="281" t="s">
        <v>95</v>
      </c>
      <c r="AV269" s="15" t="s">
        <v>83</v>
      </c>
      <c r="AW269" s="15" t="s">
        <v>35</v>
      </c>
      <c r="AX269" s="15" t="s">
        <v>75</v>
      </c>
      <c r="AY269" s="281" t="s">
        <v>150</v>
      </c>
    </row>
    <row r="270" s="13" customFormat="1">
      <c r="A270" s="13"/>
      <c r="B270" s="246"/>
      <c r="C270" s="247"/>
      <c r="D270" s="248" t="s">
        <v>196</v>
      </c>
      <c r="E270" s="249" t="s">
        <v>19</v>
      </c>
      <c r="F270" s="250" t="s">
        <v>1616</v>
      </c>
      <c r="G270" s="247"/>
      <c r="H270" s="251">
        <v>13.129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196</v>
      </c>
      <c r="AU270" s="257" t="s">
        <v>95</v>
      </c>
      <c r="AV270" s="13" t="s">
        <v>95</v>
      </c>
      <c r="AW270" s="13" t="s">
        <v>35</v>
      </c>
      <c r="AX270" s="13" t="s">
        <v>75</v>
      </c>
      <c r="AY270" s="257" t="s">
        <v>150</v>
      </c>
    </row>
    <row r="271" s="13" customFormat="1">
      <c r="A271" s="13"/>
      <c r="B271" s="246"/>
      <c r="C271" s="247"/>
      <c r="D271" s="248" t="s">
        <v>196</v>
      </c>
      <c r="E271" s="249" t="s">
        <v>19</v>
      </c>
      <c r="F271" s="250" t="s">
        <v>1617</v>
      </c>
      <c r="G271" s="247"/>
      <c r="H271" s="251">
        <v>-0.77000000000000002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196</v>
      </c>
      <c r="AU271" s="257" t="s">
        <v>95</v>
      </c>
      <c r="AV271" s="13" t="s">
        <v>95</v>
      </c>
      <c r="AW271" s="13" t="s">
        <v>35</v>
      </c>
      <c r="AX271" s="13" t="s">
        <v>75</v>
      </c>
      <c r="AY271" s="257" t="s">
        <v>150</v>
      </c>
    </row>
    <row r="272" s="13" customFormat="1">
      <c r="A272" s="13"/>
      <c r="B272" s="246"/>
      <c r="C272" s="247"/>
      <c r="D272" s="248" t="s">
        <v>196</v>
      </c>
      <c r="E272" s="249" t="s">
        <v>19</v>
      </c>
      <c r="F272" s="250" t="s">
        <v>1618</v>
      </c>
      <c r="G272" s="247"/>
      <c r="H272" s="251">
        <v>32.408000000000001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196</v>
      </c>
      <c r="AU272" s="257" t="s">
        <v>95</v>
      </c>
      <c r="AV272" s="13" t="s">
        <v>95</v>
      </c>
      <c r="AW272" s="13" t="s">
        <v>35</v>
      </c>
      <c r="AX272" s="13" t="s">
        <v>75</v>
      </c>
      <c r="AY272" s="257" t="s">
        <v>150</v>
      </c>
    </row>
    <row r="273" s="13" customFormat="1">
      <c r="A273" s="13"/>
      <c r="B273" s="246"/>
      <c r="C273" s="247"/>
      <c r="D273" s="248" t="s">
        <v>196</v>
      </c>
      <c r="E273" s="249" t="s">
        <v>19</v>
      </c>
      <c r="F273" s="250" t="s">
        <v>1619</v>
      </c>
      <c r="G273" s="247"/>
      <c r="H273" s="251">
        <v>12.763999999999999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196</v>
      </c>
      <c r="AU273" s="257" t="s">
        <v>95</v>
      </c>
      <c r="AV273" s="13" t="s">
        <v>95</v>
      </c>
      <c r="AW273" s="13" t="s">
        <v>35</v>
      </c>
      <c r="AX273" s="13" t="s">
        <v>75</v>
      </c>
      <c r="AY273" s="257" t="s">
        <v>150</v>
      </c>
    </row>
    <row r="274" s="13" customFormat="1">
      <c r="A274" s="13"/>
      <c r="B274" s="246"/>
      <c r="C274" s="247"/>
      <c r="D274" s="248" t="s">
        <v>196</v>
      </c>
      <c r="E274" s="249" t="s">
        <v>19</v>
      </c>
      <c r="F274" s="250" t="s">
        <v>1620</v>
      </c>
      <c r="G274" s="247"/>
      <c r="H274" s="251">
        <v>-1.4350000000000001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196</v>
      </c>
      <c r="AU274" s="257" t="s">
        <v>95</v>
      </c>
      <c r="AV274" s="13" t="s">
        <v>95</v>
      </c>
      <c r="AW274" s="13" t="s">
        <v>35</v>
      </c>
      <c r="AX274" s="13" t="s">
        <v>75</v>
      </c>
      <c r="AY274" s="257" t="s">
        <v>150</v>
      </c>
    </row>
    <row r="275" s="13" customFormat="1">
      <c r="A275" s="13"/>
      <c r="B275" s="246"/>
      <c r="C275" s="247"/>
      <c r="D275" s="248" t="s">
        <v>196</v>
      </c>
      <c r="E275" s="249" t="s">
        <v>19</v>
      </c>
      <c r="F275" s="250" t="s">
        <v>1621</v>
      </c>
      <c r="G275" s="247"/>
      <c r="H275" s="251">
        <v>5.4800000000000004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196</v>
      </c>
      <c r="AU275" s="257" t="s">
        <v>95</v>
      </c>
      <c r="AV275" s="13" t="s">
        <v>95</v>
      </c>
      <c r="AW275" s="13" t="s">
        <v>35</v>
      </c>
      <c r="AX275" s="13" t="s">
        <v>75</v>
      </c>
      <c r="AY275" s="257" t="s">
        <v>150</v>
      </c>
    </row>
    <row r="276" s="13" customFormat="1">
      <c r="A276" s="13"/>
      <c r="B276" s="246"/>
      <c r="C276" s="247"/>
      <c r="D276" s="248" t="s">
        <v>196</v>
      </c>
      <c r="E276" s="249" t="s">
        <v>19</v>
      </c>
      <c r="F276" s="250" t="s">
        <v>1622</v>
      </c>
      <c r="G276" s="247"/>
      <c r="H276" s="251">
        <v>3.8610000000000002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196</v>
      </c>
      <c r="AU276" s="257" t="s">
        <v>95</v>
      </c>
      <c r="AV276" s="13" t="s">
        <v>95</v>
      </c>
      <c r="AW276" s="13" t="s">
        <v>35</v>
      </c>
      <c r="AX276" s="13" t="s">
        <v>75</v>
      </c>
      <c r="AY276" s="257" t="s">
        <v>150</v>
      </c>
    </row>
    <row r="277" s="2" customFormat="1" ht="33" customHeight="1">
      <c r="A277" s="40"/>
      <c r="B277" s="41"/>
      <c r="C277" s="228" t="s">
        <v>574</v>
      </c>
      <c r="D277" s="228" t="s">
        <v>153</v>
      </c>
      <c r="E277" s="229" t="s">
        <v>1110</v>
      </c>
      <c r="F277" s="230" t="s">
        <v>1111</v>
      </c>
      <c r="G277" s="231" t="s">
        <v>194</v>
      </c>
      <c r="H277" s="232">
        <v>4.1100000000000003</v>
      </c>
      <c r="I277" s="233"/>
      <c r="J277" s="234">
        <f>ROUND(I277*H277,2)</f>
        <v>0</v>
      </c>
      <c r="K277" s="230" t="s">
        <v>156</v>
      </c>
      <c r="L277" s="46"/>
      <c r="M277" s="235" t="s">
        <v>19</v>
      </c>
      <c r="N277" s="236" t="s">
        <v>47</v>
      </c>
      <c r="O277" s="86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203</v>
      </c>
      <c r="AT277" s="239" t="s">
        <v>153</v>
      </c>
      <c r="AU277" s="239" t="s">
        <v>95</v>
      </c>
      <c r="AY277" s="19" t="s">
        <v>150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9" t="s">
        <v>95</v>
      </c>
      <c r="BK277" s="240">
        <f>ROUND(I277*H277,2)</f>
        <v>0</v>
      </c>
      <c r="BL277" s="19" t="s">
        <v>203</v>
      </c>
      <c r="BM277" s="239" t="s">
        <v>1623</v>
      </c>
    </row>
    <row r="278" s="12" customFormat="1" ht="22.8" customHeight="1">
      <c r="A278" s="12"/>
      <c r="B278" s="212"/>
      <c r="C278" s="213"/>
      <c r="D278" s="214" t="s">
        <v>74</v>
      </c>
      <c r="E278" s="226" t="s">
        <v>526</v>
      </c>
      <c r="F278" s="226" t="s">
        <v>527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SUM(P279:P315)</f>
        <v>0</v>
      </c>
      <c r="Q278" s="220"/>
      <c r="R278" s="221">
        <f>SUM(R279:R315)</f>
        <v>0.1490986</v>
      </c>
      <c r="S278" s="220"/>
      <c r="T278" s="222">
        <f>SUM(T279:T315)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95</v>
      </c>
      <c r="AT278" s="224" t="s">
        <v>74</v>
      </c>
      <c r="AU278" s="224" t="s">
        <v>83</v>
      </c>
      <c r="AY278" s="223" t="s">
        <v>150</v>
      </c>
      <c r="BK278" s="225">
        <f>SUM(BK279:BK315)</f>
        <v>0</v>
      </c>
    </row>
    <row r="279" s="2" customFormat="1" ht="16.5" customHeight="1">
      <c r="A279" s="40"/>
      <c r="B279" s="41"/>
      <c r="C279" s="228" t="s">
        <v>580</v>
      </c>
      <c r="D279" s="228" t="s">
        <v>153</v>
      </c>
      <c r="E279" s="229" t="s">
        <v>1624</v>
      </c>
      <c r="F279" s="230" t="s">
        <v>1625</v>
      </c>
      <c r="G279" s="231" t="s">
        <v>531</v>
      </c>
      <c r="H279" s="232">
        <v>1</v>
      </c>
      <c r="I279" s="233"/>
      <c r="J279" s="234">
        <f>ROUND(I279*H279,2)</f>
        <v>0</v>
      </c>
      <c r="K279" s="230" t="s">
        <v>156</v>
      </c>
      <c r="L279" s="46"/>
      <c r="M279" s="235" t="s">
        <v>19</v>
      </c>
      <c r="N279" s="236" t="s">
        <v>47</v>
      </c>
      <c r="O279" s="86"/>
      <c r="P279" s="237">
        <f>O279*H279</f>
        <v>0</v>
      </c>
      <c r="Q279" s="237">
        <v>0.00044000000000000002</v>
      </c>
      <c r="R279" s="237">
        <f>Q279*H279</f>
        <v>0.00044000000000000002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203</v>
      </c>
      <c r="AT279" s="239" t="s">
        <v>153</v>
      </c>
      <c r="AU279" s="239" t="s">
        <v>95</v>
      </c>
      <c r="AY279" s="19" t="s">
        <v>150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9" t="s">
        <v>95</v>
      </c>
      <c r="BK279" s="240">
        <f>ROUND(I279*H279,2)</f>
        <v>0</v>
      </c>
      <c r="BL279" s="19" t="s">
        <v>203</v>
      </c>
      <c r="BM279" s="239" t="s">
        <v>1626</v>
      </c>
    </row>
    <row r="280" s="13" customFormat="1">
      <c r="A280" s="13"/>
      <c r="B280" s="246"/>
      <c r="C280" s="247"/>
      <c r="D280" s="248" t="s">
        <v>196</v>
      </c>
      <c r="E280" s="249" t="s">
        <v>19</v>
      </c>
      <c r="F280" s="250" t="s">
        <v>1627</v>
      </c>
      <c r="G280" s="247"/>
      <c r="H280" s="251">
        <v>1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196</v>
      </c>
      <c r="AU280" s="257" t="s">
        <v>95</v>
      </c>
      <c r="AV280" s="13" t="s">
        <v>95</v>
      </c>
      <c r="AW280" s="13" t="s">
        <v>35</v>
      </c>
      <c r="AX280" s="13" t="s">
        <v>83</v>
      </c>
      <c r="AY280" s="257" t="s">
        <v>150</v>
      </c>
    </row>
    <row r="281" s="2" customFormat="1" ht="21.75" customHeight="1">
      <c r="A281" s="40"/>
      <c r="B281" s="41"/>
      <c r="C281" s="296" t="s">
        <v>588</v>
      </c>
      <c r="D281" s="296" t="s">
        <v>695</v>
      </c>
      <c r="E281" s="297" t="s">
        <v>1628</v>
      </c>
      <c r="F281" s="298" t="s">
        <v>1629</v>
      </c>
      <c r="G281" s="299" t="s">
        <v>531</v>
      </c>
      <c r="H281" s="300">
        <v>1</v>
      </c>
      <c r="I281" s="301"/>
      <c r="J281" s="302">
        <f>ROUND(I281*H281,2)</f>
        <v>0</v>
      </c>
      <c r="K281" s="298" t="s">
        <v>156</v>
      </c>
      <c r="L281" s="303"/>
      <c r="M281" s="304" t="s">
        <v>19</v>
      </c>
      <c r="N281" s="305" t="s">
        <v>47</v>
      </c>
      <c r="O281" s="86"/>
      <c r="P281" s="237">
        <f>O281*H281</f>
        <v>0</v>
      </c>
      <c r="Q281" s="237">
        <v>0.029999999999999999</v>
      </c>
      <c r="R281" s="237">
        <f>Q281*H281</f>
        <v>0.029999999999999999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392</v>
      </c>
      <c r="AT281" s="239" t="s">
        <v>695</v>
      </c>
      <c r="AU281" s="239" t="s">
        <v>95</v>
      </c>
      <c r="AY281" s="19" t="s">
        <v>150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9" t="s">
        <v>95</v>
      </c>
      <c r="BK281" s="240">
        <f>ROUND(I281*H281,2)</f>
        <v>0</v>
      </c>
      <c r="BL281" s="19" t="s">
        <v>203</v>
      </c>
      <c r="BM281" s="239" t="s">
        <v>1630</v>
      </c>
    </row>
    <row r="282" s="2" customFormat="1" ht="21.75" customHeight="1">
      <c r="A282" s="40"/>
      <c r="B282" s="41"/>
      <c r="C282" s="228" t="s">
        <v>592</v>
      </c>
      <c r="D282" s="228" t="s">
        <v>153</v>
      </c>
      <c r="E282" s="229" t="s">
        <v>1119</v>
      </c>
      <c r="F282" s="230" t="s">
        <v>1120</v>
      </c>
      <c r="G282" s="231" t="s">
        <v>531</v>
      </c>
      <c r="H282" s="232">
        <v>1</v>
      </c>
      <c r="I282" s="233"/>
      <c r="J282" s="234">
        <f>ROUND(I282*H282,2)</f>
        <v>0</v>
      </c>
      <c r="K282" s="230" t="s">
        <v>156</v>
      </c>
      <c r="L282" s="46"/>
      <c r="M282" s="235" t="s">
        <v>19</v>
      </c>
      <c r="N282" s="236" t="s">
        <v>47</v>
      </c>
      <c r="O282" s="86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203</v>
      </c>
      <c r="AT282" s="239" t="s">
        <v>153</v>
      </c>
      <c r="AU282" s="239" t="s">
        <v>95</v>
      </c>
      <c r="AY282" s="19" t="s">
        <v>150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95</v>
      </c>
      <c r="BK282" s="240">
        <f>ROUND(I282*H282,2)</f>
        <v>0</v>
      </c>
      <c r="BL282" s="19" t="s">
        <v>203</v>
      </c>
      <c r="BM282" s="239" t="s">
        <v>1631</v>
      </c>
    </row>
    <row r="283" s="13" customFormat="1">
      <c r="A283" s="13"/>
      <c r="B283" s="246"/>
      <c r="C283" s="247"/>
      <c r="D283" s="248" t="s">
        <v>196</v>
      </c>
      <c r="E283" s="249" t="s">
        <v>19</v>
      </c>
      <c r="F283" s="250" t="s">
        <v>1122</v>
      </c>
      <c r="G283" s="247"/>
      <c r="H283" s="251">
        <v>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196</v>
      </c>
      <c r="AU283" s="257" t="s">
        <v>95</v>
      </c>
      <c r="AV283" s="13" t="s">
        <v>95</v>
      </c>
      <c r="AW283" s="13" t="s">
        <v>35</v>
      </c>
      <c r="AX283" s="13" t="s">
        <v>83</v>
      </c>
      <c r="AY283" s="257" t="s">
        <v>150</v>
      </c>
    </row>
    <row r="284" s="2" customFormat="1" ht="16.5" customHeight="1">
      <c r="A284" s="40"/>
      <c r="B284" s="41"/>
      <c r="C284" s="296" t="s">
        <v>597</v>
      </c>
      <c r="D284" s="296" t="s">
        <v>695</v>
      </c>
      <c r="E284" s="297" t="s">
        <v>1124</v>
      </c>
      <c r="F284" s="298" t="s">
        <v>1125</v>
      </c>
      <c r="G284" s="299" t="s">
        <v>531</v>
      </c>
      <c r="H284" s="300">
        <v>1</v>
      </c>
      <c r="I284" s="301"/>
      <c r="J284" s="302">
        <f>ROUND(I284*H284,2)</f>
        <v>0</v>
      </c>
      <c r="K284" s="298" t="s">
        <v>19</v>
      </c>
      <c r="L284" s="303"/>
      <c r="M284" s="304" t="s">
        <v>19</v>
      </c>
      <c r="N284" s="305" t="s">
        <v>47</v>
      </c>
      <c r="O284" s="86"/>
      <c r="P284" s="237">
        <f>O284*H284</f>
        <v>0</v>
      </c>
      <c r="Q284" s="237">
        <v>0.018499999999999999</v>
      </c>
      <c r="R284" s="237">
        <f>Q284*H284</f>
        <v>0.018499999999999999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392</v>
      </c>
      <c r="AT284" s="239" t="s">
        <v>695</v>
      </c>
      <c r="AU284" s="239" t="s">
        <v>95</v>
      </c>
      <c r="AY284" s="19" t="s">
        <v>150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9" t="s">
        <v>95</v>
      </c>
      <c r="BK284" s="240">
        <f>ROUND(I284*H284,2)</f>
        <v>0</v>
      </c>
      <c r="BL284" s="19" t="s">
        <v>203</v>
      </c>
      <c r="BM284" s="239" t="s">
        <v>1632</v>
      </c>
    </row>
    <row r="285" s="2" customFormat="1" ht="21.75" customHeight="1">
      <c r="A285" s="40"/>
      <c r="B285" s="41"/>
      <c r="C285" s="228" t="s">
        <v>607</v>
      </c>
      <c r="D285" s="228" t="s">
        <v>153</v>
      </c>
      <c r="E285" s="229" t="s">
        <v>1119</v>
      </c>
      <c r="F285" s="230" t="s">
        <v>1120</v>
      </c>
      <c r="G285" s="231" t="s">
        <v>531</v>
      </c>
      <c r="H285" s="232">
        <v>1</v>
      </c>
      <c r="I285" s="233"/>
      <c r="J285" s="234">
        <f>ROUND(I285*H285,2)</f>
        <v>0</v>
      </c>
      <c r="K285" s="230" t="s">
        <v>156</v>
      </c>
      <c r="L285" s="46"/>
      <c r="M285" s="235" t="s">
        <v>19</v>
      </c>
      <c r="N285" s="236" t="s">
        <v>47</v>
      </c>
      <c r="O285" s="86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203</v>
      </c>
      <c r="AT285" s="239" t="s">
        <v>153</v>
      </c>
      <c r="AU285" s="239" t="s">
        <v>95</v>
      </c>
      <c r="AY285" s="19" t="s">
        <v>150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9" t="s">
        <v>95</v>
      </c>
      <c r="BK285" s="240">
        <f>ROUND(I285*H285,2)</f>
        <v>0</v>
      </c>
      <c r="BL285" s="19" t="s">
        <v>203</v>
      </c>
      <c r="BM285" s="239" t="s">
        <v>1633</v>
      </c>
    </row>
    <row r="286" s="13" customFormat="1">
      <c r="A286" s="13"/>
      <c r="B286" s="246"/>
      <c r="C286" s="247"/>
      <c r="D286" s="248" t="s">
        <v>196</v>
      </c>
      <c r="E286" s="249" t="s">
        <v>19</v>
      </c>
      <c r="F286" s="250" t="s">
        <v>1582</v>
      </c>
      <c r="G286" s="247"/>
      <c r="H286" s="251">
        <v>1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196</v>
      </c>
      <c r="AU286" s="257" t="s">
        <v>95</v>
      </c>
      <c r="AV286" s="13" t="s">
        <v>95</v>
      </c>
      <c r="AW286" s="13" t="s">
        <v>35</v>
      </c>
      <c r="AX286" s="13" t="s">
        <v>83</v>
      </c>
      <c r="AY286" s="257" t="s">
        <v>150</v>
      </c>
    </row>
    <row r="287" s="2" customFormat="1" ht="16.5" customHeight="1">
      <c r="A287" s="40"/>
      <c r="B287" s="41"/>
      <c r="C287" s="296" t="s">
        <v>1052</v>
      </c>
      <c r="D287" s="296" t="s">
        <v>695</v>
      </c>
      <c r="E287" s="297" t="s">
        <v>1137</v>
      </c>
      <c r="F287" s="298" t="s">
        <v>1138</v>
      </c>
      <c r="G287" s="299" t="s">
        <v>531</v>
      </c>
      <c r="H287" s="300">
        <v>1</v>
      </c>
      <c r="I287" s="301"/>
      <c r="J287" s="302">
        <f>ROUND(I287*H287,2)</f>
        <v>0</v>
      </c>
      <c r="K287" s="298" t="s">
        <v>19</v>
      </c>
      <c r="L287" s="303"/>
      <c r="M287" s="304" t="s">
        <v>19</v>
      </c>
      <c r="N287" s="305" t="s">
        <v>47</v>
      </c>
      <c r="O287" s="86"/>
      <c r="P287" s="237">
        <f>O287*H287</f>
        <v>0</v>
      </c>
      <c r="Q287" s="237">
        <v>0.01619</v>
      </c>
      <c r="R287" s="237">
        <f>Q287*H287</f>
        <v>0.01619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392</v>
      </c>
      <c r="AT287" s="239" t="s">
        <v>695</v>
      </c>
      <c r="AU287" s="239" t="s">
        <v>95</v>
      </c>
      <c r="AY287" s="19" t="s">
        <v>150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9" t="s">
        <v>95</v>
      </c>
      <c r="BK287" s="240">
        <f>ROUND(I287*H287,2)</f>
        <v>0</v>
      </c>
      <c r="BL287" s="19" t="s">
        <v>203</v>
      </c>
      <c r="BM287" s="239" t="s">
        <v>1634</v>
      </c>
    </row>
    <row r="288" s="2" customFormat="1" ht="21.75" customHeight="1">
      <c r="A288" s="40"/>
      <c r="B288" s="41"/>
      <c r="C288" s="228" t="s">
        <v>1056</v>
      </c>
      <c r="D288" s="228" t="s">
        <v>153</v>
      </c>
      <c r="E288" s="229" t="s">
        <v>1119</v>
      </c>
      <c r="F288" s="230" t="s">
        <v>1120</v>
      </c>
      <c r="G288" s="231" t="s">
        <v>531</v>
      </c>
      <c r="H288" s="232">
        <v>1</v>
      </c>
      <c r="I288" s="233"/>
      <c r="J288" s="234">
        <f>ROUND(I288*H288,2)</f>
        <v>0</v>
      </c>
      <c r="K288" s="230" t="s">
        <v>156</v>
      </c>
      <c r="L288" s="46"/>
      <c r="M288" s="235" t="s">
        <v>19</v>
      </c>
      <c r="N288" s="236" t="s">
        <v>47</v>
      </c>
      <c r="O288" s="86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203</v>
      </c>
      <c r="AT288" s="239" t="s">
        <v>153</v>
      </c>
      <c r="AU288" s="239" t="s">
        <v>95</v>
      </c>
      <c r="AY288" s="19" t="s">
        <v>150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9" t="s">
        <v>95</v>
      </c>
      <c r="BK288" s="240">
        <f>ROUND(I288*H288,2)</f>
        <v>0</v>
      </c>
      <c r="BL288" s="19" t="s">
        <v>203</v>
      </c>
      <c r="BM288" s="239" t="s">
        <v>1635</v>
      </c>
    </row>
    <row r="289" s="13" customFormat="1">
      <c r="A289" s="13"/>
      <c r="B289" s="246"/>
      <c r="C289" s="247"/>
      <c r="D289" s="248" t="s">
        <v>196</v>
      </c>
      <c r="E289" s="249" t="s">
        <v>19</v>
      </c>
      <c r="F289" s="250" t="s">
        <v>1583</v>
      </c>
      <c r="G289" s="247"/>
      <c r="H289" s="251">
        <v>1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196</v>
      </c>
      <c r="AU289" s="257" t="s">
        <v>95</v>
      </c>
      <c r="AV289" s="13" t="s">
        <v>95</v>
      </c>
      <c r="AW289" s="13" t="s">
        <v>35</v>
      </c>
      <c r="AX289" s="13" t="s">
        <v>83</v>
      </c>
      <c r="AY289" s="257" t="s">
        <v>150</v>
      </c>
    </row>
    <row r="290" s="2" customFormat="1" ht="16.5" customHeight="1">
      <c r="A290" s="40"/>
      <c r="B290" s="41"/>
      <c r="C290" s="296" t="s">
        <v>1062</v>
      </c>
      <c r="D290" s="296" t="s">
        <v>695</v>
      </c>
      <c r="E290" s="297" t="s">
        <v>1636</v>
      </c>
      <c r="F290" s="298" t="s">
        <v>1637</v>
      </c>
      <c r="G290" s="299" t="s">
        <v>531</v>
      </c>
      <c r="H290" s="300">
        <v>1</v>
      </c>
      <c r="I290" s="301"/>
      <c r="J290" s="302">
        <f>ROUND(I290*H290,2)</f>
        <v>0</v>
      </c>
      <c r="K290" s="298" t="s">
        <v>19</v>
      </c>
      <c r="L290" s="303"/>
      <c r="M290" s="304" t="s">
        <v>19</v>
      </c>
      <c r="N290" s="305" t="s">
        <v>47</v>
      </c>
      <c r="O290" s="86"/>
      <c r="P290" s="237">
        <f>O290*H290</f>
        <v>0</v>
      </c>
      <c r="Q290" s="237">
        <v>0.01619</v>
      </c>
      <c r="R290" s="237">
        <f>Q290*H290</f>
        <v>0.01619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392</v>
      </c>
      <c r="AT290" s="239" t="s">
        <v>695</v>
      </c>
      <c r="AU290" s="239" t="s">
        <v>95</v>
      </c>
      <c r="AY290" s="19" t="s">
        <v>150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9" t="s">
        <v>95</v>
      </c>
      <c r="BK290" s="240">
        <f>ROUND(I290*H290,2)</f>
        <v>0</v>
      </c>
      <c r="BL290" s="19" t="s">
        <v>203</v>
      </c>
      <c r="BM290" s="239" t="s">
        <v>1638</v>
      </c>
    </row>
    <row r="291" s="2" customFormat="1" ht="21.75" customHeight="1">
      <c r="A291" s="40"/>
      <c r="B291" s="41"/>
      <c r="C291" s="228" t="s">
        <v>1067</v>
      </c>
      <c r="D291" s="228" t="s">
        <v>153</v>
      </c>
      <c r="E291" s="229" t="s">
        <v>1119</v>
      </c>
      <c r="F291" s="230" t="s">
        <v>1120</v>
      </c>
      <c r="G291" s="231" t="s">
        <v>531</v>
      </c>
      <c r="H291" s="232">
        <v>2</v>
      </c>
      <c r="I291" s="233"/>
      <c r="J291" s="234">
        <f>ROUND(I291*H291,2)</f>
        <v>0</v>
      </c>
      <c r="K291" s="230" t="s">
        <v>156</v>
      </c>
      <c r="L291" s="46"/>
      <c r="M291" s="235" t="s">
        <v>19</v>
      </c>
      <c r="N291" s="236" t="s">
        <v>47</v>
      </c>
      <c r="O291" s="86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203</v>
      </c>
      <c r="AT291" s="239" t="s">
        <v>153</v>
      </c>
      <c r="AU291" s="239" t="s">
        <v>95</v>
      </c>
      <c r="AY291" s="19" t="s">
        <v>150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95</v>
      </c>
      <c r="BK291" s="240">
        <f>ROUND(I291*H291,2)</f>
        <v>0</v>
      </c>
      <c r="BL291" s="19" t="s">
        <v>203</v>
      </c>
      <c r="BM291" s="239" t="s">
        <v>1639</v>
      </c>
    </row>
    <row r="292" s="13" customFormat="1">
      <c r="A292" s="13"/>
      <c r="B292" s="246"/>
      <c r="C292" s="247"/>
      <c r="D292" s="248" t="s">
        <v>196</v>
      </c>
      <c r="E292" s="249" t="s">
        <v>19</v>
      </c>
      <c r="F292" s="250" t="s">
        <v>1581</v>
      </c>
      <c r="G292" s="247"/>
      <c r="H292" s="251">
        <v>2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196</v>
      </c>
      <c r="AU292" s="257" t="s">
        <v>95</v>
      </c>
      <c r="AV292" s="13" t="s">
        <v>95</v>
      </c>
      <c r="AW292" s="13" t="s">
        <v>35</v>
      </c>
      <c r="AX292" s="13" t="s">
        <v>83</v>
      </c>
      <c r="AY292" s="257" t="s">
        <v>150</v>
      </c>
    </row>
    <row r="293" s="2" customFormat="1" ht="21.75" customHeight="1">
      <c r="A293" s="40"/>
      <c r="B293" s="41"/>
      <c r="C293" s="296" t="s">
        <v>1071</v>
      </c>
      <c r="D293" s="296" t="s">
        <v>695</v>
      </c>
      <c r="E293" s="297" t="s">
        <v>1640</v>
      </c>
      <c r="F293" s="298" t="s">
        <v>1641</v>
      </c>
      <c r="G293" s="299" t="s">
        <v>531</v>
      </c>
      <c r="H293" s="300">
        <v>2</v>
      </c>
      <c r="I293" s="301"/>
      <c r="J293" s="302">
        <f>ROUND(I293*H293,2)</f>
        <v>0</v>
      </c>
      <c r="K293" s="298" t="s">
        <v>19</v>
      </c>
      <c r="L293" s="303"/>
      <c r="M293" s="304" t="s">
        <v>19</v>
      </c>
      <c r="N293" s="305" t="s">
        <v>47</v>
      </c>
      <c r="O293" s="86"/>
      <c r="P293" s="237">
        <f>O293*H293</f>
        <v>0</v>
      </c>
      <c r="Q293" s="237">
        <v>0.029999999999999999</v>
      </c>
      <c r="R293" s="237">
        <f>Q293*H293</f>
        <v>0.059999999999999998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392</v>
      </c>
      <c r="AT293" s="239" t="s">
        <v>695</v>
      </c>
      <c r="AU293" s="239" t="s">
        <v>95</v>
      </c>
      <c r="AY293" s="19" t="s">
        <v>150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9" t="s">
        <v>95</v>
      </c>
      <c r="BK293" s="240">
        <f>ROUND(I293*H293,2)</f>
        <v>0</v>
      </c>
      <c r="BL293" s="19" t="s">
        <v>203</v>
      </c>
      <c r="BM293" s="239" t="s">
        <v>1642</v>
      </c>
    </row>
    <row r="294" s="2" customFormat="1" ht="16.5" customHeight="1">
      <c r="A294" s="40"/>
      <c r="B294" s="41"/>
      <c r="C294" s="228" t="s">
        <v>1075</v>
      </c>
      <c r="D294" s="228" t="s">
        <v>153</v>
      </c>
      <c r="E294" s="229" t="s">
        <v>1158</v>
      </c>
      <c r="F294" s="230" t="s">
        <v>1159</v>
      </c>
      <c r="G294" s="231" t="s">
        <v>531</v>
      </c>
      <c r="H294" s="232">
        <v>5</v>
      </c>
      <c r="I294" s="233"/>
      <c r="J294" s="234">
        <f>ROUND(I294*H294,2)</f>
        <v>0</v>
      </c>
      <c r="K294" s="230" t="s">
        <v>156</v>
      </c>
      <c r="L294" s="46"/>
      <c r="M294" s="235" t="s">
        <v>19</v>
      </c>
      <c r="N294" s="236" t="s">
        <v>47</v>
      </c>
      <c r="O294" s="86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203</v>
      </c>
      <c r="AT294" s="239" t="s">
        <v>153</v>
      </c>
      <c r="AU294" s="239" t="s">
        <v>95</v>
      </c>
      <c r="AY294" s="19" t="s">
        <v>150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9" t="s">
        <v>95</v>
      </c>
      <c r="BK294" s="240">
        <f>ROUND(I294*H294,2)</f>
        <v>0</v>
      </c>
      <c r="BL294" s="19" t="s">
        <v>203</v>
      </c>
      <c r="BM294" s="239" t="s">
        <v>1643</v>
      </c>
    </row>
    <row r="295" s="13" customFormat="1">
      <c r="A295" s="13"/>
      <c r="B295" s="246"/>
      <c r="C295" s="247"/>
      <c r="D295" s="248" t="s">
        <v>196</v>
      </c>
      <c r="E295" s="249" t="s">
        <v>19</v>
      </c>
      <c r="F295" s="250" t="s">
        <v>1581</v>
      </c>
      <c r="G295" s="247"/>
      <c r="H295" s="251">
        <v>2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196</v>
      </c>
      <c r="AU295" s="257" t="s">
        <v>95</v>
      </c>
      <c r="AV295" s="13" t="s">
        <v>95</v>
      </c>
      <c r="AW295" s="13" t="s">
        <v>35</v>
      </c>
      <c r="AX295" s="13" t="s">
        <v>75</v>
      </c>
      <c r="AY295" s="257" t="s">
        <v>150</v>
      </c>
    </row>
    <row r="296" s="13" customFormat="1">
      <c r="A296" s="13"/>
      <c r="B296" s="246"/>
      <c r="C296" s="247"/>
      <c r="D296" s="248" t="s">
        <v>196</v>
      </c>
      <c r="E296" s="249" t="s">
        <v>19</v>
      </c>
      <c r="F296" s="250" t="s">
        <v>1122</v>
      </c>
      <c r="G296" s="247"/>
      <c r="H296" s="251">
        <v>1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196</v>
      </c>
      <c r="AU296" s="257" t="s">
        <v>95</v>
      </c>
      <c r="AV296" s="13" t="s">
        <v>95</v>
      </c>
      <c r="AW296" s="13" t="s">
        <v>35</v>
      </c>
      <c r="AX296" s="13" t="s">
        <v>75</v>
      </c>
      <c r="AY296" s="257" t="s">
        <v>150</v>
      </c>
    </row>
    <row r="297" s="13" customFormat="1">
      <c r="A297" s="13"/>
      <c r="B297" s="246"/>
      <c r="C297" s="247"/>
      <c r="D297" s="248" t="s">
        <v>196</v>
      </c>
      <c r="E297" s="249" t="s">
        <v>19</v>
      </c>
      <c r="F297" s="250" t="s">
        <v>1582</v>
      </c>
      <c r="G297" s="247"/>
      <c r="H297" s="251">
        <v>1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196</v>
      </c>
      <c r="AU297" s="257" t="s">
        <v>95</v>
      </c>
      <c r="AV297" s="13" t="s">
        <v>95</v>
      </c>
      <c r="AW297" s="13" t="s">
        <v>35</v>
      </c>
      <c r="AX297" s="13" t="s">
        <v>75</v>
      </c>
      <c r="AY297" s="257" t="s">
        <v>150</v>
      </c>
    </row>
    <row r="298" s="13" customFormat="1">
      <c r="A298" s="13"/>
      <c r="B298" s="246"/>
      <c r="C298" s="247"/>
      <c r="D298" s="248" t="s">
        <v>196</v>
      </c>
      <c r="E298" s="249" t="s">
        <v>19</v>
      </c>
      <c r="F298" s="250" t="s">
        <v>1583</v>
      </c>
      <c r="G298" s="247"/>
      <c r="H298" s="251">
        <v>1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196</v>
      </c>
      <c r="AU298" s="257" t="s">
        <v>95</v>
      </c>
      <c r="AV298" s="13" t="s">
        <v>95</v>
      </c>
      <c r="AW298" s="13" t="s">
        <v>35</v>
      </c>
      <c r="AX298" s="13" t="s">
        <v>75</v>
      </c>
      <c r="AY298" s="257" t="s">
        <v>150</v>
      </c>
    </row>
    <row r="299" s="2" customFormat="1" ht="16.5" customHeight="1">
      <c r="A299" s="40"/>
      <c r="B299" s="41"/>
      <c r="C299" s="296" t="s">
        <v>1080</v>
      </c>
      <c r="D299" s="296" t="s">
        <v>695</v>
      </c>
      <c r="E299" s="297" t="s">
        <v>1163</v>
      </c>
      <c r="F299" s="298" t="s">
        <v>1164</v>
      </c>
      <c r="G299" s="299" t="s">
        <v>531</v>
      </c>
      <c r="H299" s="300">
        <v>5</v>
      </c>
      <c r="I299" s="301"/>
      <c r="J299" s="302">
        <f>ROUND(I299*H299,2)</f>
        <v>0</v>
      </c>
      <c r="K299" s="298" t="s">
        <v>19</v>
      </c>
      <c r="L299" s="303"/>
      <c r="M299" s="304" t="s">
        <v>19</v>
      </c>
      <c r="N299" s="305" t="s">
        <v>47</v>
      </c>
      <c r="O299" s="86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392</v>
      </c>
      <c r="AT299" s="239" t="s">
        <v>695</v>
      </c>
      <c r="AU299" s="239" t="s">
        <v>95</v>
      </c>
      <c r="AY299" s="19" t="s">
        <v>150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9" t="s">
        <v>95</v>
      </c>
      <c r="BK299" s="240">
        <f>ROUND(I299*H299,2)</f>
        <v>0</v>
      </c>
      <c r="BL299" s="19" t="s">
        <v>203</v>
      </c>
      <c r="BM299" s="239" t="s">
        <v>1644</v>
      </c>
    </row>
    <row r="300" s="2" customFormat="1" ht="21.75" customHeight="1">
      <c r="A300" s="40"/>
      <c r="B300" s="41"/>
      <c r="C300" s="228" t="s">
        <v>1084</v>
      </c>
      <c r="D300" s="228" t="s">
        <v>153</v>
      </c>
      <c r="E300" s="229" t="s">
        <v>1645</v>
      </c>
      <c r="F300" s="230" t="s">
        <v>1646</v>
      </c>
      <c r="G300" s="231" t="s">
        <v>531</v>
      </c>
      <c r="H300" s="232">
        <v>1</v>
      </c>
      <c r="I300" s="233"/>
      <c r="J300" s="234">
        <f>ROUND(I300*H300,2)</f>
        <v>0</v>
      </c>
      <c r="K300" s="230" t="s">
        <v>156</v>
      </c>
      <c r="L300" s="46"/>
      <c r="M300" s="235" t="s">
        <v>19</v>
      </c>
      <c r="N300" s="236" t="s">
        <v>47</v>
      </c>
      <c r="O300" s="86"/>
      <c r="P300" s="237">
        <f>O300*H300</f>
        <v>0</v>
      </c>
      <c r="Q300" s="237">
        <v>0.00027</v>
      </c>
      <c r="R300" s="237">
        <f>Q300*H300</f>
        <v>0.00027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170</v>
      </c>
      <c r="AT300" s="239" t="s">
        <v>153</v>
      </c>
      <c r="AU300" s="239" t="s">
        <v>95</v>
      </c>
      <c r="AY300" s="19" t="s">
        <v>150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95</v>
      </c>
      <c r="BK300" s="240">
        <f>ROUND(I300*H300,2)</f>
        <v>0</v>
      </c>
      <c r="BL300" s="19" t="s">
        <v>170</v>
      </c>
      <c r="BM300" s="239" t="s">
        <v>1647</v>
      </c>
    </row>
    <row r="301" s="13" customFormat="1">
      <c r="A301" s="13"/>
      <c r="B301" s="246"/>
      <c r="C301" s="247"/>
      <c r="D301" s="248" t="s">
        <v>196</v>
      </c>
      <c r="E301" s="249" t="s">
        <v>19</v>
      </c>
      <c r="F301" s="250" t="s">
        <v>1648</v>
      </c>
      <c r="G301" s="247"/>
      <c r="H301" s="251">
        <v>1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196</v>
      </c>
      <c r="AU301" s="257" t="s">
        <v>95</v>
      </c>
      <c r="AV301" s="13" t="s">
        <v>95</v>
      </c>
      <c r="AW301" s="13" t="s">
        <v>35</v>
      </c>
      <c r="AX301" s="13" t="s">
        <v>83</v>
      </c>
      <c r="AY301" s="257" t="s">
        <v>150</v>
      </c>
    </row>
    <row r="302" s="2" customFormat="1" ht="16.5" customHeight="1">
      <c r="A302" s="40"/>
      <c r="B302" s="41"/>
      <c r="C302" s="228" t="s">
        <v>1088</v>
      </c>
      <c r="D302" s="228" t="s">
        <v>153</v>
      </c>
      <c r="E302" s="229" t="s">
        <v>1649</v>
      </c>
      <c r="F302" s="230" t="s">
        <v>1650</v>
      </c>
      <c r="G302" s="231" t="s">
        <v>531</v>
      </c>
      <c r="H302" s="232">
        <v>2</v>
      </c>
      <c r="I302" s="233"/>
      <c r="J302" s="234">
        <f>ROUND(I302*H302,2)</f>
        <v>0</v>
      </c>
      <c r="K302" s="230" t="s">
        <v>156</v>
      </c>
      <c r="L302" s="46"/>
      <c r="M302" s="235" t="s">
        <v>19</v>
      </c>
      <c r="N302" s="236" t="s">
        <v>47</v>
      </c>
      <c r="O302" s="86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203</v>
      </c>
      <c r="AT302" s="239" t="s">
        <v>153</v>
      </c>
      <c r="AU302" s="239" t="s">
        <v>95</v>
      </c>
      <c r="AY302" s="19" t="s">
        <v>150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9" t="s">
        <v>95</v>
      </c>
      <c r="BK302" s="240">
        <f>ROUND(I302*H302,2)</f>
        <v>0</v>
      </c>
      <c r="BL302" s="19" t="s">
        <v>203</v>
      </c>
      <c r="BM302" s="239" t="s">
        <v>1651</v>
      </c>
    </row>
    <row r="303" s="13" customFormat="1">
      <c r="A303" s="13"/>
      <c r="B303" s="246"/>
      <c r="C303" s="247"/>
      <c r="D303" s="248" t="s">
        <v>196</v>
      </c>
      <c r="E303" s="249" t="s">
        <v>19</v>
      </c>
      <c r="F303" s="250" t="s">
        <v>1582</v>
      </c>
      <c r="G303" s="247"/>
      <c r="H303" s="251">
        <v>1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196</v>
      </c>
      <c r="AU303" s="257" t="s">
        <v>95</v>
      </c>
      <c r="AV303" s="13" t="s">
        <v>95</v>
      </c>
      <c r="AW303" s="13" t="s">
        <v>35</v>
      </c>
      <c r="AX303" s="13" t="s">
        <v>75</v>
      </c>
      <c r="AY303" s="257" t="s">
        <v>150</v>
      </c>
    </row>
    <row r="304" s="13" customFormat="1">
      <c r="A304" s="13"/>
      <c r="B304" s="246"/>
      <c r="C304" s="247"/>
      <c r="D304" s="248" t="s">
        <v>196</v>
      </c>
      <c r="E304" s="249" t="s">
        <v>19</v>
      </c>
      <c r="F304" s="250" t="s">
        <v>1583</v>
      </c>
      <c r="G304" s="247"/>
      <c r="H304" s="251">
        <v>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196</v>
      </c>
      <c r="AU304" s="257" t="s">
        <v>95</v>
      </c>
      <c r="AV304" s="13" t="s">
        <v>95</v>
      </c>
      <c r="AW304" s="13" t="s">
        <v>35</v>
      </c>
      <c r="AX304" s="13" t="s">
        <v>75</v>
      </c>
      <c r="AY304" s="257" t="s">
        <v>150</v>
      </c>
    </row>
    <row r="305" s="2" customFormat="1" ht="21.75" customHeight="1">
      <c r="A305" s="40"/>
      <c r="B305" s="41"/>
      <c r="C305" s="228" t="s">
        <v>1092</v>
      </c>
      <c r="D305" s="228" t="s">
        <v>153</v>
      </c>
      <c r="E305" s="229" t="s">
        <v>1169</v>
      </c>
      <c r="F305" s="230" t="s">
        <v>1170</v>
      </c>
      <c r="G305" s="231" t="s">
        <v>531</v>
      </c>
      <c r="H305" s="232">
        <v>2</v>
      </c>
      <c r="I305" s="233"/>
      <c r="J305" s="234">
        <f>ROUND(I305*H305,2)</f>
        <v>0</v>
      </c>
      <c r="K305" s="230" t="s">
        <v>156</v>
      </c>
      <c r="L305" s="46"/>
      <c r="M305" s="235" t="s">
        <v>19</v>
      </c>
      <c r="N305" s="236" t="s">
        <v>47</v>
      </c>
      <c r="O305" s="86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203</v>
      </c>
      <c r="AT305" s="239" t="s">
        <v>153</v>
      </c>
      <c r="AU305" s="239" t="s">
        <v>95</v>
      </c>
      <c r="AY305" s="19" t="s">
        <v>150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9" t="s">
        <v>95</v>
      </c>
      <c r="BK305" s="240">
        <f>ROUND(I305*H305,2)</f>
        <v>0</v>
      </c>
      <c r="BL305" s="19" t="s">
        <v>203</v>
      </c>
      <c r="BM305" s="239" t="s">
        <v>1652</v>
      </c>
    </row>
    <row r="306" s="13" customFormat="1">
      <c r="A306" s="13"/>
      <c r="B306" s="246"/>
      <c r="C306" s="247"/>
      <c r="D306" s="248" t="s">
        <v>196</v>
      </c>
      <c r="E306" s="249" t="s">
        <v>19</v>
      </c>
      <c r="F306" s="250" t="s">
        <v>1653</v>
      </c>
      <c r="G306" s="247"/>
      <c r="H306" s="251">
        <v>2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196</v>
      </c>
      <c r="AU306" s="257" t="s">
        <v>95</v>
      </c>
      <c r="AV306" s="13" t="s">
        <v>95</v>
      </c>
      <c r="AW306" s="13" t="s">
        <v>35</v>
      </c>
      <c r="AX306" s="13" t="s">
        <v>83</v>
      </c>
      <c r="AY306" s="257" t="s">
        <v>150</v>
      </c>
    </row>
    <row r="307" s="2" customFormat="1" ht="16.5" customHeight="1">
      <c r="A307" s="40"/>
      <c r="B307" s="41"/>
      <c r="C307" s="296" t="s">
        <v>1097</v>
      </c>
      <c r="D307" s="296" t="s">
        <v>695</v>
      </c>
      <c r="E307" s="297" t="s">
        <v>1654</v>
      </c>
      <c r="F307" s="298" t="s">
        <v>1174</v>
      </c>
      <c r="G307" s="299" t="s">
        <v>339</v>
      </c>
      <c r="H307" s="300">
        <v>1.8899999999999999</v>
      </c>
      <c r="I307" s="301"/>
      <c r="J307" s="302">
        <f>ROUND(I307*H307,2)</f>
        <v>0</v>
      </c>
      <c r="K307" s="298" t="s">
        <v>19</v>
      </c>
      <c r="L307" s="303"/>
      <c r="M307" s="304" t="s">
        <v>19</v>
      </c>
      <c r="N307" s="305" t="s">
        <v>47</v>
      </c>
      <c r="O307" s="86"/>
      <c r="P307" s="237">
        <f>O307*H307</f>
        <v>0</v>
      </c>
      <c r="Q307" s="237">
        <v>0.0022000000000000001</v>
      </c>
      <c r="R307" s="237">
        <f>Q307*H307</f>
        <v>0.0041580000000000002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392</v>
      </c>
      <c r="AT307" s="239" t="s">
        <v>695</v>
      </c>
      <c r="AU307" s="239" t="s">
        <v>95</v>
      </c>
      <c r="AY307" s="19" t="s">
        <v>150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95</v>
      </c>
      <c r="BK307" s="240">
        <f>ROUND(I307*H307,2)</f>
        <v>0</v>
      </c>
      <c r="BL307" s="19" t="s">
        <v>203</v>
      </c>
      <c r="BM307" s="239" t="s">
        <v>1655</v>
      </c>
    </row>
    <row r="308" s="2" customFormat="1">
      <c r="A308" s="40"/>
      <c r="B308" s="41"/>
      <c r="C308" s="42"/>
      <c r="D308" s="248" t="s">
        <v>205</v>
      </c>
      <c r="E308" s="42"/>
      <c r="F308" s="258" t="s">
        <v>1006</v>
      </c>
      <c r="G308" s="42"/>
      <c r="H308" s="42"/>
      <c r="I308" s="148"/>
      <c r="J308" s="42"/>
      <c r="K308" s="42"/>
      <c r="L308" s="46"/>
      <c r="M308" s="259"/>
      <c r="N308" s="260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205</v>
      </c>
      <c r="AU308" s="19" t="s">
        <v>95</v>
      </c>
    </row>
    <row r="309" s="13" customFormat="1">
      <c r="A309" s="13"/>
      <c r="B309" s="246"/>
      <c r="C309" s="247"/>
      <c r="D309" s="248" t="s">
        <v>196</v>
      </c>
      <c r="E309" s="247"/>
      <c r="F309" s="250" t="s">
        <v>1656</v>
      </c>
      <c r="G309" s="247"/>
      <c r="H309" s="251">
        <v>1.8899999999999999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196</v>
      </c>
      <c r="AU309" s="257" t="s">
        <v>95</v>
      </c>
      <c r="AV309" s="13" t="s">
        <v>95</v>
      </c>
      <c r="AW309" s="13" t="s">
        <v>4</v>
      </c>
      <c r="AX309" s="13" t="s">
        <v>83</v>
      </c>
      <c r="AY309" s="257" t="s">
        <v>150</v>
      </c>
    </row>
    <row r="310" s="2" customFormat="1" ht="21.75" customHeight="1">
      <c r="A310" s="40"/>
      <c r="B310" s="41"/>
      <c r="C310" s="228" t="s">
        <v>1101</v>
      </c>
      <c r="D310" s="228" t="s">
        <v>153</v>
      </c>
      <c r="E310" s="229" t="s">
        <v>1657</v>
      </c>
      <c r="F310" s="230" t="s">
        <v>1658</v>
      </c>
      <c r="G310" s="231" t="s">
        <v>531</v>
      </c>
      <c r="H310" s="232">
        <v>1</v>
      </c>
      <c r="I310" s="233"/>
      <c r="J310" s="234">
        <f>ROUND(I310*H310,2)</f>
        <v>0</v>
      </c>
      <c r="K310" s="230" t="s">
        <v>156</v>
      </c>
      <c r="L310" s="46"/>
      <c r="M310" s="235" t="s">
        <v>19</v>
      </c>
      <c r="N310" s="236" t="s">
        <v>47</v>
      </c>
      <c r="O310" s="86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203</v>
      </c>
      <c r="AT310" s="239" t="s">
        <v>153</v>
      </c>
      <c r="AU310" s="239" t="s">
        <v>95</v>
      </c>
      <c r="AY310" s="19" t="s">
        <v>150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95</v>
      </c>
      <c r="BK310" s="240">
        <f>ROUND(I310*H310,2)</f>
        <v>0</v>
      </c>
      <c r="BL310" s="19" t="s">
        <v>203</v>
      </c>
      <c r="BM310" s="239" t="s">
        <v>1659</v>
      </c>
    </row>
    <row r="311" s="13" customFormat="1">
      <c r="A311" s="13"/>
      <c r="B311" s="246"/>
      <c r="C311" s="247"/>
      <c r="D311" s="248" t="s">
        <v>196</v>
      </c>
      <c r="E311" s="249" t="s">
        <v>19</v>
      </c>
      <c r="F311" s="250" t="s">
        <v>1660</v>
      </c>
      <c r="G311" s="247"/>
      <c r="H311" s="251">
        <v>1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196</v>
      </c>
      <c r="AU311" s="257" t="s">
        <v>95</v>
      </c>
      <c r="AV311" s="13" t="s">
        <v>95</v>
      </c>
      <c r="AW311" s="13" t="s">
        <v>35</v>
      </c>
      <c r="AX311" s="13" t="s">
        <v>83</v>
      </c>
      <c r="AY311" s="257" t="s">
        <v>150</v>
      </c>
    </row>
    <row r="312" s="2" customFormat="1" ht="16.5" customHeight="1">
      <c r="A312" s="40"/>
      <c r="B312" s="41"/>
      <c r="C312" s="296" t="s">
        <v>1105</v>
      </c>
      <c r="D312" s="296" t="s">
        <v>695</v>
      </c>
      <c r="E312" s="297" t="s">
        <v>1654</v>
      </c>
      <c r="F312" s="298" t="s">
        <v>1174</v>
      </c>
      <c r="G312" s="299" t="s">
        <v>339</v>
      </c>
      <c r="H312" s="300">
        <v>1.5229999999999999</v>
      </c>
      <c r="I312" s="301"/>
      <c r="J312" s="302">
        <f>ROUND(I312*H312,2)</f>
        <v>0</v>
      </c>
      <c r="K312" s="298" t="s">
        <v>19</v>
      </c>
      <c r="L312" s="303"/>
      <c r="M312" s="304" t="s">
        <v>19</v>
      </c>
      <c r="N312" s="305" t="s">
        <v>47</v>
      </c>
      <c r="O312" s="86"/>
      <c r="P312" s="237">
        <f>O312*H312</f>
        <v>0</v>
      </c>
      <c r="Q312" s="237">
        <v>0.0022000000000000001</v>
      </c>
      <c r="R312" s="237">
        <f>Q312*H312</f>
        <v>0.0033506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392</v>
      </c>
      <c r="AT312" s="239" t="s">
        <v>695</v>
      </c>
      <c r="AU312" s="239" t="s">
        <v>95</v>
      </c>
      <c r="AY312" s="19" t="s">
        <v>150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9" t="s">
        <v>95</v>
      </c>
      <c r="BK312" s="240">
        <f>ROUND(I312*H312,2)</f>
        <v>0</v>
      </c>
      <c r="BL312" s="19" t="s">
        <v>203</v>
      </c>
      <c r="BM312" s="239" t="s">
        <v>1661</v>
      </c>
    </row>
    <row r="313" s="2" customFormat="1">
      <c r="A313" s="40"/>
      <c r="B313" s="41"/>
      <c r="C313" s="42"/>
      <c r="D313" s="248" t="s">
        <v>205</v>
      </c>
      <c r="E313" s="42"/>
      <c r="F313" s="258" t="s">
        <v>1006</v>
      </c>
      <c r="G313" s="42"/>
      <c r="H313" s="42"/>
      <c r="I313" s="148"/>
      <c r="J313" s="42"/>
      <c r="K313" s="42"/>
      <c r="L313" s="46"/>
      <c r="M313" s="259"/>
      <c r="N313" s="260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205</v>
      </c>
      <c r="AU313" s="19" t="s">
        <v>95</v>
      </c>
    </row>
    <row r="314" s="13" customFormat="1">
      <c r="A314" s="13"/>
      <c r="B314" s="246"/>
      <c r="C314" s="247"/>
      <c r="D314" s="248" t="s">
        <v>196</v>
      </c>
      <c r="E314" s="247"/>
      <c r="F314" s="250" t="s">
        <v>1662</v>
      </c>
      <c r="G314" s="247"/>
      <c r="H314" s="251">
        <v>1.5229999999999999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196</v>
      </c>
      <c r="AU314" s="257" t="s">
        <v>95</v>
      </c>
      <c r="AV314" s="13" t="s">
        <v>95</v>
      </c>
      <c r="AW314" s="13" t="s">
        <v>4</v>
      </c>
      <c r="AX314" s="13" t="s">
        <v>83</v>
      </c>
      <c r="AY314" s="257" t="s">
        <v>150</v>
      </c>
    </row>
    <row r="315" s="2" customFormat="1" ht="21.75" customHeight="1">
      <c r="A315" s="40"/>
      <c r="B315" s="41"/>
      <c r="C315" s="228" t="s">
        <v>1109</v>
      </c>
      <c r="D315" s="228" t="s">
        <v>153</v>
      </c>
      <c r="E315" s="229" t="s">
        <v>1184</v>
      </c>
      <c r="F315" s="230" t="s">
        <v>1185</v>
      </c>
      <c r="G315" s="231" t="s">
        <v>194</v>
      </c>
      <c r="H315" s="232">
        <v>0.14899999999999999</v>
      </c>
      <c r="I315" s="233"/>
      <c r="J315" s="234">
        <f>ROUND(I315*H315,2)</f>
        <v>0</v>
      </c>
      <c r="K315" s="230" t="s">
        <v>156</v>
      </c>
      <c r="L315" s="46"/>
      <c r="M315" s="235" t="s">
        <v>19</v>
      </c>
      <c r="N315" s="236" t="s">
        <v>47</v>
      </c>
      <c r="O315" s="86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203</v>
      </c>
      <c r="AT315" s="239" t="s">
        <v>153</v>
      </c>
      <c r="AU315" s="239" t="s">
        <v>95</v>
      </c>
      <c r="AY315" s="19" t="s">
        <v>150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95</v>
      </c>
      <c r="BK315" s="240">
        <f>ROUND(I315*H315,2)</f>
        <v>0</v>
      </c>
      <c r="BL315" s="19" t="s">
        <v>203</v>
      </c>
      <c r="BM315" s="239" t="s">
        <v>1663</v>
      </c>
    </row>
    <row r="316" s="12" customFormat="1" ht="22.8" customHeight="1">
      <c r="A316" s="12"/>
      <c r="B316" s="212"/>
      <c r="C316" s="213"/>
      <c r="D316" s="214" t="s">
        <v>74</v>
      </c>
      <c r="E316" s="226" t="s">
        <v>572</v>
      </c>
      <c r="F316" s="226" t="s">
        <v>573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SUM(P317:P325)</f>
        <v>0</v>
      </c>
      <c r="Q316" s="220"/>
      <c r="R316" s="221">
        <f>SUM(R317:R325)</f>
        <v>0.094775999999999999</v>
      </c>
      <c r="S316" s="220"/>
      <c r="T316" s="222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95</v>
      </c>
      <c r="AT316" s="224" t="s">
        <v>74</v>
      </c>
      <c r="AU316" s="224" t="s">
        <v>83</v>
      </c>
      <c r="AY316" s="223" t="s">
        <v>150</v>
      </c>
      <c r="BK316" s="225">
        <f>SUM(BK317:BK325)</f>
        <v>0</v>
      </c>
    </row>
    <row r="317" s="2" customFormat="1" ht="16.5" customHeight="1">
      <c r="A317" s="40"/>
      <c r="B317" s="41"/>
      <c r="C317" s="228" t="s">
        <v>1113</v>
      </c>
      <c r="D317" s="228" t="s">
        <v>153</v>
      </c>
      <c r="E317" s="229" t="s">
        <v>1238</v>
      </c>
      <c r="F317" s="230" t="s">
        <v>1239</v>
      </c>
      <c r="G317" s="231" t="s">
        <v>255</v>
      </c>
      <c r="H317" s="232">
        <v>3.5899999999999999</v>
      </c>
      <c r="I317" s="233"/>
      <c r="J317" s="234">
        <f>ROUND(I317*H317,2)</f>
        <v>0</v>
      </c>
      <c r="K317" s="230" t="s">
        <v>156</v>
      </c>
      <c r="L317" s="46"/>
      <c r="M317" s="235" t="s">
        <v>19</v>
      </c>
      <c r="N317" s="236" t="s">
        <v>47</v>
      </c>
      <c r="O317" s="86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203</v>
      </c>
      <c r="AT317" s="239" t="s">
        <v>153</v>
      </c>
      <c r="AU317" s="239" t="s">
        <v>95</v>
      </c>
      <c r="AY317" s="19" t="s">
        <v>150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95</v>
      </c>
      <c r="BK317" s="240">
        <f>ROUND(I317*H317,2)</f>
        <v>0</v>
      </c>
      <c r="BL317" s="19" t="s">
        <v>203</v>
      </c>
      <c r="BM317" s="239" t="s">
        <v>1664</v>
      </c>
    </row>
    <row r="318" s="2" customFormat="1" ht="16.5" customHeight="1">
      <c r="A318" s="40"/>
      <c r="B318" s="41"/>
      <c r="C318" s="228" t="s">
        <v>1118</v>
      </c>
      <c r="D318" s="228" t="s">
        <v>153</v>
      </c>
      <c r="E318" s="229" t="s">
        <v>1242</v>
      </c>
      <c r="F318" s="230" t="s">
        <v>1243</v>
      </c>
      <c r="G318" s="231" t="s">
        <v>255</v>
      </c>
      <c r="H318" s="232">
        <v>3.5899999999999999</v>
      </c>
      <c r="I318" s="233"/>
      <c r="J318" s="234">
        <f>ROUND(I318*H318,2)</f>
        <v>0</v>
      </c>
      <c r="K318" s="230" t="s">
        <v>156</v>
      </c>
      <c r="L318" s="46"/>
      <c r="M318" s="235" t="s">
        <v>19</v>
      </c>
      <c r="N318" s="236" t="s">
        <v>47</v>
      </c>
      <c r="O318" s="86"/>
      <c r="P318" s="237">
        <f>O318*H318</f>
        <v>0</v>
      </c>
      <c r="Q318" s="237">
        <v>0.00029999999999999997</v>
      </c>
      <c r="R318" s="237">
        <f>Q318*H318</f>
        <v>0.0010769999999999998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203</v>
      </c>
      <c r="AT318" s="239" t="s">
        <v>153</v>
      </c>
      <c r="AU318" s="239" t="s">
        <v>95</v>
      </c>
      <c r="AY318" s="19" t="s">
        <v>150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9" t="s">
        <v>95</v>
      </c>
      <c r="BK318" s="240">
        <f>ROUND(I318*H318,2)</f>
        <v>0</v>
      </c>
      <c r="BL318" s="19" t="s">
        <v>203</v>
      </c>
      <c r="BM318" s="239" t="s">
        <v>1665</v>
      </c>
    </row>
    <row r="319" s="2" customFormat="1" ht="16.5" customHeight="1">
      <c r="A319" s="40"/>
      <c r="B319" s="41"/>
      <c r="C319" s="228" t="s">
        <v>1123</v>
      </c>
      <c r="D319" s="228" t="s">
        <v>153</v>
      </c>
      <c r="E319" s="229" t="s">
        <v>1263</v>
      </c>
      <c r="F319" s="230" t="s">
        <v>1264</v>
      </c>
      <c r="G319" s="231" t="s">
        <v>255</v>
      </c>
      <c r="H319" s="232">
        <v>3.5899999999999999</v>
      </c>
      <c r="I319" s="233"/>
      <c r="J319" s="234">
        <f>ROUND(I319*H319,2)</f>
        <v>0</v>
      </c>
      <c r="K319" s="230" t="s">
        <v>156</v>
      </c>
      <c r="L319" s="46"/>
      <c r="M319" s="235" t="s">
        <v>19</v>
      </c>
      <c r="N319" s="236" t="s">
        <v>47</v>
      </c>
      <c r="O319" s="86"/>
      <c r="P319" s="237">
        <f>O319*H319</f>
        <v>0</v>
      </c>
      <c r="Q319" s="237">
        <v>0.0063</v>
      </c>
      <c r="R319" s="237">
        <f>Q319*H319</f>
        <v>0.022616999999999998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203</v>
      </c>
      <c r="AT319" s="239" t="s">
        <v>153</v>
      </c>
      <c r="AU319" s="239" t="s">
        <v>95</v>
      </c>
      <c r="AY319" s="19" t="s">
        <v>150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95</v>
      </c>
      <c r="BK319" s="240">
        <f>ROUND(I319*H319,2)</f>
        <v>0</v>
      </c>
      <c r="BL319" s="19" t="s">
        <v>203</v>
      </c>
      <c r="BM319" s="239" t="s">
        <v>1666</v>
      </c>
    </row>
    <row r="320" s="13" customFormat="1">
      <c r="A320" s="13"/>
      <c r="B320" s="246"/>
      <c r="C320" s="247"/>
      <c r="D320" s="248" t="s">
        <v>196</v>
      </c>
      <c r="E320" s="249" t="s">
        <v>19</v>
      </c>
      <c r="F320" s="250" t="s">
        <v>1667</v>
      </c>
      <c r="G320" s="247"/>
      <c r="H320" s="251">
        <v>3.5899999999999999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196</v>
      </c>
      <c r="AU320" s="257" t="s">
        <v>95</v>
      </c>
      <c r="AV320" s="13" t="s">
        <v>95</v>
      </c>
      <c r="AW320" s="13" t="s">
        <v>35</v>
      </c>
      <c r="AX320" s="13" t="s">
        <v>75</v>
      </c>
      <c r="AY320" s="257" t="s">
        <v>150</v>
      </c>
    </row>
    <row r="321" s="2" customFormat="1" ht="16.5" customHeight="1">
      <c r="A321" s="40"/>
      <c r="B321" s="41"/>
      <c r="C321" s="296" t="s">
        <v>1127</v>
      </c>
      <c r="D321" s="296" t="s">
        <v>695</v>
      </c>
      <c r="E321" s="297" t="s">
        <v>1267</v>
      </c>
      <c r="F321" s="298" t="s">
        <v>1268</v>
      </c>
      <c r="G321" s="299" t="s">
        <v>255</v>
      </c>
      <c r="H321" s="300">
        <v>3.9489999999999998</v>
      </c>
      <c r="I321" s="301"/>
      <c r="J321" s="302">
        <f>ROUND(I321*H321,2)</f>
        <v>0</v>
      </c>
      <c r="K321" s="298" t="s">
        <v>156</v>
      </c>
      <c r="L321" s="303"/>
      <c r="M321" s="304" t="s">
        <v>19</v>
      </c>
      <c r="N321" s="305" t="s">
        <v>47</v>
      </c>
      <c r="O321" s="86"/>
      <c r="P321" s="237">
        <f>O321*H321</f>
        <v>0</v>
      </c>
      <c r="Q321" s="237">
        <v>0.017999999999999999</v>
      </c>
      <c r="R321" s="237">
        <f>Q321*H321</f>
        <v>0.071081999999999992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392</v>
      </c>
      <c r="AT321" s="239" t="s">
        <v>695</v>
      </c>
      <c r="AU321" s="239" t="s">
        <v>95</v>
      </c>
      <c r="AY321" s="19" t="s">
        <v>150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95</v>
      </c>
      <c r="BK321" s="240">
        <f>ROUND(I321*H321,2)</f>
        <v>0</v>
      </c>
      <c r="BL321" s="19" t="s">
        <v>203</v>
      </c>
      <c r="BM321" s="239" t="s">
        <v>1668</v>
      </c>
    </row>
    <row r="322" s="2" customFormat="1">
      <c r="A322" s="40"/>
      <c r="B322" s="41"/>
      <c r="C322" s="42"/>
      <c r="D322" s="248" t="s">
        <v>205</v>
      </c>
      <c r="E322" s="42"/>
      <c r="F322" s="258" t="s">
        <v>1260</v>
      </c>
      <c r="G322" s="42"/>
      <c r="H322" s="42"/>
      <c r="I322" s="148"/>
      <c r="J322" s="42"/>
      <c r="K322" s="42"/>
      <c r="L322" s="46"/>
      <c r="M322" s="259"/>
      <c r="N322" s="260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205</v>
      </c>
      <c r="AU322" s="19" t="s">
        <v>95</v>
      </c>
    </row>
    <row r="323" s="13" customFormat="1">
      <c r="A323" s="13"/>
      <c r="B323" s="246"/>
      <c r="C323" s="247"/>
      <c r="D323" s="248" t="s">
        <v>196</v>
      </c>
      <c r="E323" s="247"/>
      <c r="F323" s="250" t="s">
        <v>1669</v>
      </c>
      <c r="G323" s="247"/>
      <c r="H323" s="251">
        <v>3.9489999999999998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196</v>
      </c>
      <c r="AU323" s="257" t="s">
        <v>95</v>
      </c>
      <c r="AV323" s="13" t="s">
        <v>95</v>
      </c>
      <c r="AW323" s="13" t="s">
        <v>4</v>
      </c>
      <c r="AX323" s="13" t="s">
        <v>83</v>
      </c>
      <c r="AY323" s="257" t="s">
        <v>150</v>
      </c>
    </row>
    <row r="324" s="2" customFormat="1" ht="21.75" customHeight="1">
      <c r="A324" s="40"/>
      <c r="B324" s="41"/>
      <c r="C324" s="228" t="s">
        <v>1130</v>
      </c>
      <c r="D324" s="228" t="s">
        <v>153</v>
      </c>
      <c r="E324" s="229" t="s">
        <v>1272</v>
      </c>
      <c r="F324" s="230" t="s">
        <v>1273</v>
      </c>
      <c r="G324" s="231" t="s">
        <v>255</v>
      </c>
      <c r="H324" s="232">
        <v>3.5899999999999999</v>
      </c>
      <c r="I324" s="233"/>
      <c r="J324" s="234">
        <f>ROUND(I324*H324,2)</f>
        <v>0</v>
      </c>
      <c r="K324" s="230" t="s">
        <v>156</v>
      </c>
      <c r="L324" s="46"/>
      <c r="M324" s="235" t="s">
        <v>19</v>
      </c>
      <c r="N324" s="236" t="s">
        <v>47</v>
      </c>
      <c r="O324" s="86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203</v>
      </c>
      <c r="AT324" s="239" t="s">
        <v>153</v>
      </c>
      <c r="AU324" s="239" t="s">
        <v>95</v>
      </c>
      <c r="AY324" s="19" t="s">
        <v>150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95</v>
      </c>
      <c r="BK324" s="240">
        <f>ROUND(I324*H324,2)</f>
        <v>0</v>
      </c>
      <c r="BL324" s="19" t="s">
        <v>203</v>
      </c>
      <c r="BM324" s="239" t="s">
        <v>1670</v>
      </c>
    </row>
    <row r="325" s="2" customFormat="1" ht="21.75" customHeight="1">
      <c r="A325" s="40"/>
      <c r="B325" s="41"/>
      <c r="C325" s="228" t="s">
        <v>1134</v>
      </c>
      <c r="D325" s="228" t="s">
        <v>153</v>
      </c>
      <c r="E325" s="229" t="s">
        <v>1276</v>
      </c>
      <c r="F325" s="230" t="s">
        <v>1277</v>
      </c>
      <c r="G325" s="231" t="s">
        <v>194</v>
      </c>
      <c r="H325" s="232">
        <v>0.095000000000000001</v>
      </c>
      <c r="I325" s="233"/>
      <c r="J325" s="234">
        <f>ROUND(I325*H325,2)</f>
        <v>0</v>
      </c>
      <c r="K325" s="230" t="s">
        <v>156</v>
      </c>
      <c r="L325" s="46"/>
      <c r="M325" s="235" t="s">
        <v>19</v>
      </c>
      <c r="N325" s="236" t="s">
        <v>47</v>
      </c>
      <c r="O325" s="86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9" t="s">
        <v>203</v>
      </c>
      <c r="AT325" s="239" t="s">
        <v>153</v>
      </c>
      <c r="AU325" s="239" t="s">
        <v>95</v>
      </c>
      <c r="AY325" s="19" t="s">
        <v>150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9" t="s">
        <v>95</v>
      </c>
      <c r="BK325" s="240">
        <f>ROUND(I325*H325,2)</f>
        <v>0</v>
      </c>
      <c r="BL325" s="19" t="s">
        <v>203</v>
      </c>
      <c r="BM325" s="239" t="s">
        <v>1671</v>
      </c>
    </row>
    <row r="326" s="12" customFormat="1" ht="22.8" customHeight="1">
      <c r="A326" s="12"/>
      <c r="B326" s="212"/>
      <c r="C326" s="213"/>
      <c r="D326" s="214" t="s">
        <v>74</v>
      </c>
      <c r="E326" s="226" t="s">
        <v>1672</v>
      </c>
      <c r="F326" s="226" t="s">
        <v>1673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SUM(P327:P328)</f>
        <v>0</v>
      </c>
      <c r="Q326" s="220"/>
      <c r="R326" s="221">
        <f>SUM(R327:R328)</f>
        <v>0.0015640000000000001</v>
      </c>
      <c r="S326" s="220"/>
      <c r="T326" s="222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95</v>
      </c>
      <c r="AT326" s="224" t="s">
        <v>74</v>
      </c>
      <c r="AU326" s="224" t="s">
        <v>83</v>
      </c>
      <c r="AY326" s="223" t="s">
        <v>150</v>
      </c>
      <c r="BK326" s="225">
        <f>SUM(BK327:BK328)</f>
        <v>0</v>
      </c>
    </row>
    <row r="327" s="2" customFormat="1" ht="16.5" customHeight="1">
      <c r="A327" s="40"/>
      <c r="B327" s="41"/>
      <c r="C327" s="228" t="s">
        <v>1136</v>
      </c>
      <c r="D327" s="228" t="s">
        <v>153</v>
      </c>
      <c r="E327" s="229" t="s">
        <v>1674</v>
      </c>
      <c r="F327" s="230" t="s">
        <v>1675</v>
      </c>
      <c r="G327" s="231" t="s">
        <v>255</v>
      </c>
      <c r="H327" s="232">
        <v>6.7999999999999998</v>
      </c>
      <c r="I327" s="233"/>
      <c r="J327" s="234">
        <f>ROUND(I327*H327,2)</f>
        <v>0</v>
      </c>
      <c r="K327" s="230" t="s">
        <v>156</v>
      </c>
      <c r="L327" s="46"/>
      <c r="M327" s="235" t="s">
        <v>19</v>
      </c>
      <c r="N327" s="236" t="s">
        <v>47</v>
      </c>
      <c r="O327" s="86"/>
      <c r="P327" s="237">
        <f>O327*H327</f>
        <v>0</v>
      </c>
      <c r="Q327" s="237">
        <v>0.00023000000000000001</v>
      </c>
      <c r="R327" s="237">
        <f>Q327*H327</f>
        <v>0.0015640000000000001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203</v>
      </c>
      <c r="AT327" s="239" t="s">
        <v>153</v>
      </c>
      <c r="AU327" s="239" t="s">
        <v>95</v>
      </c>
      <c r="AY327" s="19" t="s">
        <v>150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95</v>
      </c>
      <c r="BK327" s="240">
        <f>ROUND(I327*H327,2)</f>
        <v>0</v>
      </c>
      <c r="BL327" s="19" t="s">
        <v>203</v>
      </c>
      <c r="BM327" s="239" t="s">
        <v>1676</v>
      </c>
    </row>
    <row r="328" s="13" customFormat="1">
      <c r="A328" s="13"/>
      <c r="B328" s="246"/>
      <c r="C328" s="247"/>
      <c r="D328" s="248" t="s">
        <v>196</v>
      </c>
      <c r="E328" s="249" t="s">
        <v>19</v>
      </c>
      <c r="F328" s="250" t="s">
        <v>1440</v>
      </c>
      <c r="G328" s="247"/>
      <c r="H328" s="251">
        <v>6.7999999999999998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196</v>
      </c>
      <c r="AU328" s="257" t="s">
        <v>95</v>
      </c>
      <c r="AV328" s="13" t="s">
        <v>95</v>
      </c>
      <c r="AW328" s="13" t="s">
        <v>35</v>
      </c>
      <c r="AX328" s="13" t="s">
        <v>83</v>
      </c>
      <c r="AY328" s="257" t="s">
        <v>150</v>
      </c>
    </row>
    <row r="329" s="12" customFormat="1" ht="22.8" customHeight="1">
      <c r="A329" s="12"/>
      <c r="B329" s="212"/>
      <c r="C329" s="213"/>
      <c r="D329" s="214" t="s">
        <v>74</v>
      </c>
      <c r="E329" s="226" t="s">
        <v>1279</v>
      </c>
      <c r="F329" s="226" t="s">
        <v>1280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SUM(P330:P339)</f>
        <v>0</v>
      </c>
      <c r="Q329" s="220"/>
      <c r="R329" s="221">
        <f>SUM(R330:R339)</f>
        <v>0.00516535</v>
      </c>
      <c r="S329" s="220"/>
      <c r="T329" s="222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95</v>
      </c>
      <c r="AT329" s="224" t="s">
        <v>74</v>
      </c>
      <c r="AU329" s="224" t="s">
        <v>83</v>
      </c>
      <c r="AY329" s="223" t="s">
        <v>150</v>
      </c>
      <c r="BK329" s="225">
        <f>SUM(BK330:BK339)</f>
        <v>0</v>
      </c>
    </row>
    <row r="330" s="2" customFormat="1" ht="16.5" customHeight="1">
      <c r="A330" s="40"/>
      <c r="B330" s="41"/>
      <c r="C330" s="228" t="s">
        <v>1140</v>
      </c>
      <c r="D330" s="228" t="s">
        <v>153</v>
      </c>
      <c r="E330" s="229" t="s">
        <v>1282</v>
      </c>
      <c r="F330" s="230" t="s">
        <v>1283</v>
      </c>
      <c r="G330" s="231" t="s">
        <v>339</v>
      </c>
      <c r="H330" s="232">
        <v>0.69999999999999996</v>
      </c>
      <c r="I330" s="233"/>
      <c r="J330" s="234">
        <f>ROUND(I330*H330,2)</f>
        <v>0</v>
      </c>
      <c r="K330" s="230" t="s">
        <v>156</v>
      </c>
      <c r="L330" s="46"/>
      <c r="M330" s="235" t="s">
        <v>19</v>
      </c>
      <c r="N330" s="236" t="s">
        <v>47</v>
      </c>
      <c r="O330" s="86"/>
      <c r="P330" s="237">
        <f>O330*H330</f>
        <v>0</v>
      </c>
      <c r="Q330" s="237">
        <v>4.0000000000000003E-05</v>
      </c>
      <c r="R330" s="237">
        <f>Q330*H330</f>
        <v>2.8E-05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203</v>
      </c>
      <c r="AT330" s="239" t="s">
        <v>153</v>
      </c>
      <c r="AU330" s="239" t="s">
        <v>95</v>
      </c>
      <c r="AY330" s="19" t="s">
        <v>150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9" t="s">
        <v>95</v>
      </c>
      <c r="BK330" s="240">
        <f>ROUND(I330*H330,2)</f>
        <v>0</v>
      </c>
      <c r="BL330" s="19" t="s">
        <v>203</v>
      </c>
      <c r="BM330" s="239" t="s">
        <v>1677</v>
      </c>
    </row>
    <row r="331" s="2" customFormat="1" ht="16.5" customHeight="1">
      <c r="A331" s="40"/>
      <c r="B331" s="41"/>
      <c r="C331" s="296" t="s">
        <v>1145</v>
      </c>
      <c r="D331" s="296" t="s">
        <v>695</v>
      </c>
      <c r="E331" s="297" t="s">
        <v>1286</v>
      </c>
      <c r="F331" s="298" t="s">
        <v>1287</v>
      </c>
      <c r="G331" s="299" t="s">
        <v>339</v>
      </c>
      <c r="H331" s="300">
        <v>0.73499999999999999</v>
      </c>
      <c r="I331" s="301"/>
      <c r="J331" s="302">
        <f>ROUND(I331*H331,2)</f>
        <v>0</v>
      </c>
      <c r="K331" s="298" t="s">
        <v>156</v>
      </c>
      <c r="L331" s="303"/>
      <c r="M331" s="304" t="s">
        <v>19</v>
      </c>
      <c r="N331" s="305" t="s">
        <v>47</v>
      </c>
      <c r="O331" s="86"/>
      <c r="P331" s="237">
        <f>O331*H331</f>
        <v>0</v>
      </c>
      <c r="Q331" s="237">
        <v>0.00017000000000000001</v>
      </c>
      <c r="R331" s="237">
        <f>Q331*H331</f>
        <v>0.00012495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392</v>
      </c>
      <c r="AT331" s="239" t="s">
        <v>695</v>
      </c>
      <c r="AU331" s="239" t="s">
        <v>95</v>
      </c>
      <c r="AY331" s="19" t="s">
        <v>150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9" t="s">
        <v>95</v>
      </c>
      <c r="BK331" s="240">
        <f>ROUND(I331*H331,2)</f>
        <v>0</v>
      </c>
      <c r="BL331" s="19" t="s">
        <v>203</v>
      </c>
      <c r="BM331" s="239" t="s">
        <v>1678</v>
      </c>
    </row>
    <row r="332" s="2" customFormat="1">
      <c r="A332" s="40"/>
      <c r="B332" s="41"/>
      <c r="C332" s="42"/>
      <c r="D332" s="248" t="s">
        <v>205</v>
      </c>
      <c r="E332" s="42"/>
      <c r="F332" s="258" t="s">
        <v>1006</v>
      </c>
      <c r="G332" s="42"/>
      <c r="H332" s="42"/>
      <c r="I332" s="148"/>
      <c r="J332" s="42"/>
      <c r="K332" s="42"/>
      <c r="L332" s="46"/>
      <c r="M332" s="259"/>
      <c r="N332" s="260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205</v>
      </c>
      <c r="AU332" s="19" t="s">
        <v>95</v>
      </c>
    </row>
    <row r="333" s="13" customFormat="1">
      <c r="A333" s="13"/>
      <c r="B333" s="246"/>
      <c r="C333" s="247"/>
      <c r="D333" s="248" t="s">
        <v>196</v>
      </c>
      <c r="E333" s="247"/>
      <c r="F333" s="250" t="s">
        <v>1679</v>
      </c>
      <c r="G333" s="247"/>
      <c r="H333" s="251">
        <v>0.73499999999999999</v>
      </c>
      <c r="I333" s="252"/>
      <c r="J333" s="247"/>
      <c r="K333" s="247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196</v>
      </c>
      <c r="AU333" s="257" t="s">
        <v>95</v>
      </c>
      <c r="AV333" s="13" t="s">
        <v>95</v>
      </c>
      <c r="AW333" s="13" t="s">
        <v>4</v>
      </c>
      <c r="AX333" s="13" t="s">
        <v>83</v>
      </c>
      <c r="AY333" s="257" t="s">
        <v>150</v>
      </c>
    </row>
    <row r="334" s="2" customFormat="1" ht="16.5" customHeight="1">
      <c r="A334" s="40"/>
      <c r="B334" s="41"/>
      <c r="C334" s="228" t="s">
        <v>1149</v>
      </c>
      <c r="D334" s="228" t="s">
        <v>153</v>
      </c>
      <c r="E334" s="229" t="s">
        <v>1298</v>
      </c>
      <c r="F334" s="230" t="s">
        <v>1299</v>
      </c>
      <c r="G334" s="231" t="s">
        <v>255</v>
      </c>
      <c r="H334" s="232">
        <v>50.124000000000002</v>
      </c>
      <c r="I334" s="233"/>
      <c r="J334" s="234">
        <f>ROUND(I334*H334,2)</f>
        <v>0</v>
      </c>
      <c r="K334" s="230" t="s">
        <v>156</v>
      </c>
      <c r="L334" s="46"/>
      <c r="M334" s="235" t="s">
        <v>19</v>
      </c>
      <c r="N334" s="236" t="s">
        <v>47</v>
      </c>
      <c r="O334" s="86"/>
      <c r="P334" s="237">
        <f>O334*H334</f>
        <v>0</v>
      </c>
      <c r="Q334" s="237">
        <v>0.00010000000000000001</v>
      </c>
      <c r="R334" s="237">
        <f>Q334*H334</f>
        <v>0.0050124000000000002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203</v>
      </c>
      <c r="AT334" s="239" t="s">
        <v>153</v>
      </c>
      <c r="AU334" s="239" t="s">
        <v>95</v>
      </c>
      <c r="AY334" s="19" t="s">
        <v>150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9" t="s">
        <v>95</v>
      </c>
      <c r="BK334" s="240">
        <f>ROUND(I334*H334,2)</f>
        <v>0</v>
      </c>
      <c r="BL334" s="19" t="s">
        <v>203</v>
      </c>
      <c r="BM334" s="239" t="s">
        <v>1680</v>
      </c>
    </row>
    <row r="335" s="13" customFormat="1">
      <c r="A335" s="13"/>
      <c r="B335" s="246"/>
      <c r="C335" s="247"/>
      <c r="D335" s="248" t="s">
        <v>196</v>
      </c>
      <c r="E335" s="249" t="s">
        <v>19</v>
      </c>
      <c r="F335" s="250" t="s">
        <v>1540</v>
      </c>
      <c r="G335" s="247"/>
      <c r="H335" s="251">
        <v>7.8040000000000003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196</v>
      </c>
      <c r="AU335" s="257" t="s">
        <v>95</v>
      </c>
      <c r="AV335" s="13" t="s">
        <v>95</v>
      </c>
      <c r="AW335" s="13" t="s">
        <v>35</v>
      </c>
      <c r="AX335" s="13" t="s">
        <v>75</v>
      </c>
      <c r="AY335" s="257" t="s">
        <v>150</v>
      </c>
    </row>
    <row r="336" s="13" customFormat="1">
      <c r="A336" s="13"/>
      <c r="B336" s="246"/>
      <c r="C336" s="247"/>
      <c r="D336" s="248" t="s">
        <v>196</v>
      </c>
      <c r="E336" s="249" t="s">
        <v>19</v>
      </c>
      <c r="F336" s="250" t="s">
        <v>1541</v>
      </c>
      <c r="G336" s="247"/>
      <c r="H336" s="251">
        <v>14.44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196</v>
      </c>
      <c r="AU336" s="257" t="s">
        <v>95</v>
      </c>
      <c r="AV336" s="13" t="s">
        <v>95</v>
      </c>
      <c r="AW336" s="13" t="s">
        <v>35</v>
      </c>
      <c r="AX336" s="13" t="s">
        <v>75</v>
      </c>
      <c r="AY336" s="257" t="s">
        <v>150</v>
      </c>
    </row>
    <row r="337" s="13" customFormat="1">
      <c r="A337" s="13"/>
      <c r="B337" s="246"/>
      <c r="C337" s="247"/>
      <c r="D337" s="248" t="s">
        <v>196</v>
      </c>
      <c r="E337" s="249" t="s">
        <v>19</v>
      </c>
      <c r="F337" s="250" t="s">
        <v>1542</v>
      </c>
      <c r="G337" s="247"/>
      <c r="H337" s="251">
        <v>14.44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196</v>
      </c>
      <c r="AU337" s="257" t="s">
        <v>95</v>
      </c>
      <c r="AV337" s="13" t="s">
        <v>95</v>
      </c>
      <c r="AW337" s="13" t="s">
        <v>35</v>
      </c>
      <c r="AX337" s="13" t="s">
        <v>75</v>
      </c>
      <c r="AY337" s="257" t="s">
        <v>150</v>
      </c>
    </row>
    <row r="338" s="13" customFormat="1">
      <c r="A338" s="13"/>
      <c r="B338" s="246"/>
      <c r="C338" s="247"/>
      <c r="D338" s="248" t="s">
        <v>196</v>
      </c>
      <c r="E338" s="249" t="s">
        <v>19</v>
      </c>
      <c r="F338" s="250" t="s">
        <v>1543</v>
      </c>
      <c r="G338" s="247"/>
      <c r="H338" s="251">
        <v>10.33</v>
      </c>
      <c r="I338" s="252"/>
      <c r="J338" s="247"/>
      <c r="K338" s="247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196</v>
      </c>
      <c r="AU338" s="257" t="s">
        <v>95</v>
      </c>
      <c r="AV338" s="13" t="s">
        <v>95</v>
      </c>
      <c r="AW338" s="13" t="s">
        <v>35</v>
      </c>
      <c r="AX338" s="13" t="s">
        <v>75</v>
      </c>
      <c r="AY338" s="257" t="s">
        <v>150</v>
      </c>
    </row>
    <row r="339" s="13" customFormat="1">
      <c r="A339" s="13"/>
      <c r="B339" s="246"/>
      <c r="C339" s="247"/>
      <c r="D339" s="248" t="s">
        <v>196</v>
      </c>
      <c r="E339" s="249" t="s">
        <v>19</v>
      </c>
      <c r="F339" s="250" t="s">
        <v>1544</v>
      </c>
      <c r="G339" s="247"/>
      <c r="H339" s="251">
        <v>3.1099999999999999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196</v>
      </c>
      <c r="AU339" s="257" t="s">
        <v>95</v>
      </c>
      <c r="AV339" s="13" t="s">
        <v>95</v>
      </c>
      <c r="AW339" s="13" t="s">
        <v>35</v>
      </c>
      <c r="AX339" s="13" t="s">
        <v>75</v>
      </c>
      <c r="AY339" s="257" t="s">
        <v>150</v>
      </c>
    </row>
    <row r="340" s="12" customFormat="1" ht="22.8" customHeight="1">
      <c r="A340" s="12"/>
      <c r="B340" s="212"/>
      <c r="C340" s="213"/>
      <c r="D340" s="214" t="s">
        <v>74</v>
      </c>
      <c r="E340" s="226" t="s">
        <v>605</v>
      </c>
      <c r="F340" s="226" t="s">
        <v>606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SUM(P341:P354)</f>
        <v>0</v>
      </c>
      <c r="Q340" s="220"/>
      <c r="R340" s="221">
        <f>SUM(R341:R354)</f>
        <v>0.262297</v>
      </c>
      <c r="S340" s="220"/>
      <c r="T340" s="222">
        <f>SUM(T341:T354)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95</v>
      </c>
      <c r="AT340" s="224" t="s">
        <v>74</v>
      </c>
      <c r="AU340" s="224" t="s">
        <v>83</v>
      </c>
      <c r="AY340" s="223" t="s">
        <v>150</v>
      </c>
      <c r="BK340" s="225">
        <f>SUM(BK341:BK354)</f>
        <v>0</v>
      </c>
    </row>
    <row r="341" s="2" customFormat="1" ht="16.5" customHeight="1">
      <c r="A341" s="40"/>
      <c r="B341" s="41"/>
      <c r="C341" s="228" t="s">
        <v>674</v>
      </c>
      <c r="D341" s="228" t="s">
        <v>153</v>
      </c>
      <c r="E341" s="229" t="s">
        <v>1302</v>
      </c>
      <c r="F341" s="230" t="s">
        <v>1303</v>
      </c>
      <c r="G341" s="231" t="s">
        <v>255</v>
      </c>
      <c r="H341" s="232">
        <v>14.385999999999999</v>
      </c>
      <c r="I341" s="233"/>
      <c r="J341" s="234">
        <f>ROUND(I341*H341,2)</f>
        <v>0</v>
      </c>
      <c r="K341" s="230" t="s">
        <v>156</v>
      </c>
      <c r="L341" s="46"/>
      <c r="M341" s="235" t="s">
        <v>19</v>
      </c>
      <c r="N341" s="236" t="s">
        <v>47</v>
      </c>
      <c r="O341" s="86"/>
      <c r="P341" s="237">
        <f>O341*H341</f>
        <v>0</v>
      </c>
      <c r="Q341" s="237">
        <v>0.00029999999999999997</v>
      </c>
      <c r="R341" s="237">
        <f>Q341*H341</f>
        <v>0.004315799999999999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203</v>
      </c>
      <c r="AT341" s="239" t="s">
        <v>153</v>
      </c>
      <c r="AU341" s="239" t="s">
        <v>95</v>
      </c>
      <c r="AY341" s="19" t="s">
        <v>150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9" t="s">
        <v>95</v>
      </c>
      <c r="BK341" s="240">
        <f>ROUND(I341*H341,2)</f>
        <v>0</v>
      </c>
      <c r="BL341" s="19" t="s">
        <v>203</v>
      </c>
      <c r="BM341" s="239" t="s">
        <v>1681</v>
      </c>
    </row>
    <row r="342" s="2" customFormat="1" ht="21.75" customHeight="1">
      <c r="A342" s="40"/>
      <c r="B342" s="41"/>
      <c r="C342" s="228" t="s">
        <v>679</v>
      </c>
      <c r="D342" s="228" t="s">
        <v>153</v>
      </c>
      <c r="E342" s="229" t="s">
        <v>1306</v>
      </c>
      <c r="F342" s="230" t="s">
        <v>1307</v>
      </c>
      <c r="G342" s="231" t="s">
        <v>255</v>
      </c>
      <c r="H342" s="232">
        <v>14.385999999999999</v>
      </c>
      <c r="I342" s="233"/>
      <c r="J342" s="234">
        <f>ROUND(I342*H342,2)</f>
        <v>0</v>
      </c>
      <c r="K342" s="230" t="s">
        <v>156</v>
      </c>
      <c r="L342" s="46"/>
      <c r="M342" s="235" t="s">
        <v>19</v>
      </c>
      <c r="N342" s="236" t="s">
        <v>47</v>
      </c>
      <c r="O342" s="86"/>
      <c r="P342" s="237">
        <f>O342*H342</f>
        <v>0</v>
      </c>
      <c r="Q342" s="237">
        <v>0.0051000000000000004</v>
      </c>
      <c r="R342" s="237">
        <f>Q342*H342</f>
        <v>0.073368600000000006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203</v>
      </c>
      <c r="AT342" s="239" t="s">
        <v>153</v>
      </c>
      <c r="AU342" s="239" t="s">
        <v>95</v>
      </c>
      <c r="AY342" s="19" t="s">
        <v>150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95</v>
      </c>
      <c r="BK342" s="240">
        <f>ROUND(I342*H342,2)</f>
        <v>0</v>
      </c>
      <c r="BL342" s="19" t="s">
        <v>203</v>
      </c>
      <c r="BM342" s="239" t="s">
        <v>1682</v>
      </c>
    </row>
    <row r="343" s="13" customFormat="1">
      <c r="A343" s="13"/>
      <c r="B343" s="246"/>
      <c r="C343" s="247"/>
      <c r="D343" s="248" t="s">
        <v>196</v>
      </c>
      <c r="E343" s="249" t="s">
        <v>19</v>
      </c>
      <c r="F343" s="250" t="s">
        <v>1683</v>
      </c>
      <c r="G343" s="247"/>
      <c r="H343" s="251">
        <v>15.339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196</v>
      </c>
      <c r="AU343" s="257" t="s">
        <v>95</v>
      </c>
      <c r="AV343" s="13" t="s">
        <v>95</v>
      </c>
      <c r="AW343" s="13" t="s">
        <v>35</v>
      </c>
      <c r="AX343" s="13" t="s">
        <v>75</v>
      </c>
      <c r="AY343" s="257" t="s">
        <v>150</v>
      </c>
    </row>
    <row r="344" s="13" customFormat="1">
      <c r="A344" s="13"/>
      <c r="B344" s="246"/>
      <c r="C344" s="247"/>
      <c r="D344" s="248" t="s">
        <v>196</v>
      </c>
      <c r="E344" s="249" t="s">
        <v>19</v>
      </c>
      <c r="F344" s="250" t="s">
        <v>1684</v>
      </c>
      <c r="G344" s="247"/>
      <c r="H344" s="251">
        <v>-1.6080000000000001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196</v>
      </c>
      <c r="AU344" s="257" t="s">
        <v>95</v>
      </c>
      <c r="AV344" s="13" t="s">
        <v>95</v>
      </c>
      <c r="AW344" s="13" t="s">
        <v>35</v>
      </c>
      <c r="AX344" s="13" t="s">
        <v>75</v>
      </c>
      <c r="AY344" s="257" t="s">
        <v>150</v>
      </c>
    </row>
    <row r="345" s="13" customFormat="1">
      <c r="A345" s="13"/>
      <c r="B345" s="246"/>
      <c r="C345" s="247"/>
      <c r="D345" s="248" t="s">
        <v>196</v>
      </c>
      <c r="E345" s="249" t="s">
        <v>19</v>
      </c>
      <c r="F345" s="250" t="s">
        <v>1685</v>
      </c>
      <c r="G345" s="247"/>
      <c r="H345" s="251">
        <v>0.443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196</v>
      </c>
      <c r="AU345" s="257" t="s">
        <v>95</v>
      </c>
      <c r="AV345" s="13" t="s">
        <v>95</v>
      </c>
      <c r="AW345" s="13" t="s">
        <v>35</v>
      </c>
      <c r="AX345" s="13" t="s">
        <v>75</v>
      </c>
      <c r="AY345" s="257" t="s">
        <v>150</v>
      </c>
    </row>
    <row r="346" s="13" customFormat="1">
      <c r="A346" s="13"/>
      <c r="B346" s="246"/>
      <c r="C346" s="247"/>
      <c r="D346" s="248" t="s">
        <v>196</v>
      </c>
      <c r="E346" s="249" t="s">
        <v>19</v>
      </c>
      <c r="F346" s="250" t="s">
        <v>1686</v>
      </c>
      <c r="G346" s="247"/>
      <c r="H346" s="251">
        <v>0.21199999999999999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196</v>
      </c>
      <c r="AU346" s="257" t="s">
        <v>95</v>
      </c>
      <c r="AV346" s="13" t="s">
        <v>95</v>
      </c>
      <c r="AW346" s="13" t="s">
        <v>35</v>
      </c>
      <c r="AX346" s="13" t="s">
        <v>75</v>
      </c>
      <c r="AY346" s="257" t="s">
        <v>150</v>
      </c>
    </row>
    <row r="347" s="2" customFormat="1" ht="16.5" customHeight="1">
      <c r="A347" s="40"/>
      <c r="B347" s="41"/>
      <c r="C347" s="296" t="s">
        <v>1162</v>
      </c>
      <c r="D347" s="296" t="s">
        <v>695</v>
      </c>
      <c r="E347" s="297" t="s">
        <v>1316</v>
      </c>
      <c r="F347" s="298" t="s">
        <v>1317</v>
      </c>
      <c r="G347" s="299" t="s">
        <v>255</v>
      </c>
      <c r="H347" s="300">
        <v>14.385999999999999</v>
      </c>
      <c r="I347" s="301"/>
      <c r="J347" s="302">
        <f>ROUND(I347*H347,2)</f>
        <v>0</v>
      </c>
      <c r="K347" s="298" t="s">
        <v>156</v>
      </c>
      <c r="L347" s="303"/>
      <c r="M347" s="304" t="s">
        <v>19</v>
      </c>
      <c r="N347" s="305" t="s">
        <v>47</v>
      </c>
      <c r="O347" s="86"/>
      <c r="P347" s="237">
        <f>O347*H347</f>
        <v>0</v>
      </c>
      <c r="Q347" s="237">
        <v>0.0126</v>
      </c>
      <c r="R347" s="237">
        <f>Q347*H347</f>
        <v>0.1812636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392</v>
      </c>
      <c r="AT347" s="239" t="s">
        <v>695</v>
      </c>
      <c r="AU347" s="239" t="s">
        <v>95</v>
      </c>
      <c r="AY347" s="19" t="s">
        <v>150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9" t="s">
        <v>95</v>
      </c>
      <c r="BK347" s="240">
        <f>ROUND(I347*H347,2)</f>
        <v>0</v>
      </c>
      <c r="BL347" s="19" t="s">
        <v>203</v>
      </c>
      <c r="BM347" s="239" t="s">
        <v>1687</v>
      </c>
    </row>
    <row r="348" s="2" customFormat="1">
      <c r="A348" s="40"/>
      <c r="B348" s="41"/>
      <c r="C348" s="42"/>
      <c r="D348" s="248" t="s">
        <v>205</v>
      </c>
      <c r="E348" s="42"/>
      <c r="F348" s="258" t="s">
        <v>1260</v>
      </c>
      <c r="G348" s="42"/>
      <c r="H348" s="42"/>
      <c r="I348" s="148"/>
      <c r="J348" s="42"/>
      <c r="K348" s="42"/>
      <c r="L348" s="46"/>
      <c r="M348" s="259"/>
      <c r="N348" s="260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205</v>
      </c>
      <c r="AU348" s="19" t="s">
        <v>95</v>
      </c>
    </row>
    <row r="349" s="2" customFormat="1" ht="16.5" customHeight="1">
      <c r="A349" s="40"/>
      <c r="B349" s="41"/>
      <c r="C349" s="228" t="s">
        <v>334</v>
      </c>
      <c r="D349" s="228" t="s">
        <v>153</v>
      </c>
      <c r="E349" s="229" t="s">
        <v>1321</v>
      </c>
      <c r="F349" s="230" t="s">
        <v>1322</v>
      </c>
      <c r="G349" s="231" t="s">
        <v>339</v>
      </c>
      <c r="H349" s="232">
        <v>4.4000000000000004</v>
      </c>
      <c r="I349" s="233"/>
      <c r="J349" s="234">
        <f>ROUND(I349*H349,2)</f>
        <v>0</v>
      </c>
      <c r="K349" s="230" t="s">
        <v>156</v>
      </c>
      <c r="L349" s="46"/>
      <c r="M349" s="235" t="s">
        <v>19</v>
      </c>
      <c r="N349" s="236" t="s">
        <v>47</v>
      </c>
      <c r="O349" s="86"/>
      <c r="P349" s="237">
        <f>O349*H349</f>
        <v>0</v>
      </c>
      <c r="Q349" s="237">
        <v>0.00031</v>
      </c>
      <c r="R349" s="237">
        <f>Q349*H349</f>
        <v>0.0013640000000000002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203</v>
      </c>
      <c r="AT349" s="239" t="s">
        <v>153</v>
      </c>
      <c r="AU349" s="239" t="s">
        <v>95</v>
      </c>
      <c r="AY349" s="19" t="s">
        <v>150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9" t="s">
        <v>95</v>
      </c>
      <c r="BK349" s="240">
        <f>ROUND(I349*H349,2)</f>
        <v>0</v>
      </c>
      <c r="BL349" s="19" t="s">
        <v>203</v>
      </c>
      <c r="BM349" s="239" t="s">
        <v>1688</v>
      </c>
    </row>
    <row r="350" s="2" customFormat="1" ht="16.5" customHeight="1">
      <c r="A350" s="40"/>
      <c r="B350" s="41"/>
      <c r="C350" s="228" t="s">
        <v>416</v>
      </c>
      <c r="D350" s="228" t="s">
        <v>153</v>
      </c>
      <c r="E350" s="229" t="s">
        <v>1328</v>
      </c>
      <c r="F350" s="230" t="s">
        <v>1329</v>
      </c>
      <c r="G350" s="231" t="s">
        <v>339</v>
      </c>
      <c r="H350" s="232">
        <v>1.8</v>
      </c>
      <c r="I350" s="233"/>
      <c r="J350" s="234">
        <f>ROUND(I350*H350,2)</f>
        <v>0</v>
      </c>
      <c r="K350" s="230" t="s">
        <v>156</v>
      </c>
      <c r="L350" s="46"/>
      <c r="M350" s="235" t="s">
        <v>19</v>
      </c>
      <c r="N350" s="236" t="s">
        <v>47</v>
      </c>
      <c r="O350" s="86"/>
      <c r="P350" s="237">
        <f>O350*H350</f>
        <v>0</v>
      </c>
      <c r="Q350" s="237">
        <v>0.00031</v>
      </c>
      <c r="R350" s="237">
        <f>Q350*H350</f>
        <v>0.00055800000000000001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203</v>
      </c>
      <c r="AT350" s="239" t="s">
        <v>153</v>
      </c>
      <c r="AU350" s="239" t="s">
        <v>95</v>
      </c>
      <c r="AY350" s="19" t="s">
        <v>150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9" t="s">
        <v>95</v>
      </c>
      <c r="BK350" s="240">
        <f>ROUND(I350*H350,2)</f>
        <v>0</v>
      </c>
      <c r="BL350" s="19" t="s">
        <v>203</v>
      </c>
      <c r="BM350" s="239" t="s">
        <v>1689</v>
      </c>
    </row>
    <row r="351" s="2" customFormat="1" ht="16.5" customHeight="1">
      <c r="A351" s="40"/>
      <c r="B351" s="41"/>
      <c r="C351" s="228" t="s">
        <v>1172</v>
      </c>
      <c r="D351" s="228" t="s">
        <v>153</v>
      </c>
      <c r="E351" s="229" t="s">
        <v>1333</v>
      </c>
      <c r="F351" s="230" t="s">
        <v>1334</v>
      </c>
      <c r="G351" s="231" t="s">
        <v>339</v>
      </c>
      <c r="H351" s="232">
        <v>4.5999999999999996</v>
      </c>
      <c r="I351" s="233"/>
      <c r="J351" s="234">
        <f>ROUND(I351*H351,2)</f>
        <v>0</v>
      </c>
      <c r="K351" s="230" t="s">
        <v>156</v>
      </c>
      <c r="L351" s="46"/>
      <c r="M351" s="235" t="s">
        <v>19</v>
      </c>
      <c r="N351" s="236" t="s">
        <v>47</v>
      </c>
      <c r="O351" s="86"/>
      <c r="P351" s="237">
        <f>O351*H351</f>
        <v>0</v>
      </c>
      <c r="Q351" s="237">
        <v>0.00025999999999999998</v>
      </c>
      <c r="R351" s="237">
        <f>Q351*H351</f>
        <v>0.0011959999999999998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203</v>
      </c>
      <c r="AT351" s="239" t="s">
        <v>153</v>
      </c>
      <c r="AU351" s="239" t="s">
        <v>95</v>
      </c>
      <c r="AY351" s="19" t="s">
        <v>150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9" t="s">
        <v>95</v>
      </c>
      <c r="BK351" s="240">
        <f>ROUND(I351*H351,2)</f>
        <v>0</v>
      </c>
      <c r="BL351" s="19" t="s">
        <v>203</v>
      </c>
      <c r="BM351" s="239" t="s">
        <v>1690</v>
      </c>
    </row>
    <row r="352" s="2" customFormat="1" ht="16.5" customHeight="1">
      <c r="A352" s="40"/>
      <c r="B352" s="41"/>
      <c r="C352" s="228" t="s">
        <v>80</v>
      </c>
      <c r="D352" s="228" t="s">
        <v>153</v>
      </c>
      <c r="E352" s="229" t="s">
        <v>1343</v>
      </c>
      <c r="F352" s="230" t="s">
        <v>1344</v>
      </c>
      <c r="G352" s="231" t="s">
        <v>339</v>
      </c>
      <c r="H352" s="232">
        <v>7.7000000000000002</v>
      </c>
      <c r="I352" s="233"/>
      <c r="J352" s="234">
        <f>ROUND(I352*H352,2)</f>
        <v>0</v>
      </c>
      <c r="K352" s="230" t="s">
        <v>156</v>
      </c>
      <c r="L352" s="46"/>
      <c r="M352" s="235" t="s">
        <v>19</v>
      </c>
      <c r="N352" s="236" t="s">
        <v>47</v>
      </c>
      <c r="O352" s="86"/>
      <c r="P352" s="237">
        <f>O352*H352</f>
        <v>0</v>
      </c>
      <c r="Q352" s="237">
        <v>3.0000000000000001E-05</v>
      </c>
      <c r="R352" s="237">
        <f>Q352*H352</f>
        <v>0.000231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203</v>
      </c>
      <c r="AT352" s="239" t="s">
        <v>153</v>
      </c>
      <c r="AU352" s="239" t="s">
        <v>95</v>
      </c>
      <c r="AY352" s="19" t="s">
        <v>150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95</v>
      </c>
      <c r="BK352" s="240">
        <f>ROUND(I352*H352,2)</f>
        <v>0</v>
      </c>
      <c r="BL352" s="19" t="s">
        <v>203</v>
      </c>
      <c r="BM352" s="239" t="s">
        <v>1691</v>
      </c>
    </row>
    <row r="353" s="13" customFormat="1">
      <c r="A353" s="13"/>
      <c r="B353" s="246"/>
      <c r="C353" s="247"/>
      <c r="D353" s="248" t="s">
        <v>196</v>
      </c>
      <c r="E353" s="249" t="s">
        <v>19</v>
      </c>
      <c r="F353" s="250" t="s">
        <v>1692</v>
      </c>
      <c r="G353" s="247"/>
      <c r="H353" s="251">
        <v>7.7000000000000002</v>
      </c>
      <c r="I353" s="252"/>
      <c r="J353" s="247"/>
      <c r="K353" s="247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196</v>
      </c>
      <c r="AU353" s="257" t="s">
        <v>95</v>
      </c>
      <c r="AV353" s="13" t="s">
        <v>95</v>
      </c>
      <c r="AW353" s="13" t="s">
        <v>35</v>
      </c>
      <c r="AX353" s="13" t="s">
        <v>75</v>
      </c>
      <c r="AY353" s="257" t="s">
        <v>150</v>
      </c>
    </row>
    <row r="354" s="2" customFormat="1" ht="21.75" customHeight="1">
      <c r="A354" s="40"/>
      <c r="B354" s="41"/>
      <c r="C354" s="228" t="s">
        <v>1178</v>
      </c>
      <c r="D354" s="228" t="s">
        <v>153</v>
      </c>
      <c r="E354" s="229" t="s">
        <v>1349</v>
      </c>
      <c r="F354" s="230" t="s">
        <v>1350</v>
      </c>
      <c r="G354" s="231" t="s">
        <v>194</v>
      </c>
      <c r="H354" s="232">
        <v>0.26200000000000001</v>
      </c>
      <c r="I354" s="233"/>
      <c r="J354" s="234">
        <f>ROUND(I354*H354,2)</f>
        <v>0</v>
      </c>
      <c r="K354" s="230" t="s">
        <v>156</v>
      </c>
      <c r="L354" s="46"/>
      <c r="M354" s="235" t="s">
        <v>19</v>
      </c>
      <c r="N354" s="236" t="s">
        <v>47</v>
      </c>
      <c r="O354" s="86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203</v>
      </c>
      <c r="AT354" s="239" t="s">
        <v>153</v>
      </c>
      <c r="AU354" s="239" t="s">
        <v>95</v>
      </c>
      <c r="AY354" s="19" t="s">
        <v>150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95</v>
      </c>
      <c r="BK354" s="240">
        <f>ROUND(I354*H354,2)</f>
        <v>0</v>
      </c>
      <c r="BL354" s="19" t="s">
        <v>203</v>
      </c>
      <c r="BM354" s="239" t="s">
        <v>1693</v>
      </c>
    </row>
    <row r="355" s="12" customFormat="1" ht="22.8" customHeight="1">
      <c r="A355" s="12"/>
      <c r="B355" s="212"/>
      <c r="C355" s="213"/>
      <c r="D355" s="214" t="s">
        <v>74</v>
      </c>
      <c r="E355" s="226" t="s">
        <v>1352</v>
      </c>
      <c r="F355" s="226" t="s">
        <v>1353</v>
      </c>
      <c r="G355" s="213"/>
      <c r="H355" s="213"/>
      <c r="I355" s="216"/>
      <c r="J355" s="227">
        <f>BK355</f>
        <v>0</v>
      </c>
      <c r="K355" s="213"/>
      <c r="L355" s="218"/>
      <c r="M355" s="219"/>
      <c r="N355" s="220"/>
      <c r="O355" s="220"/>
      <c r="P355" s="221">
        <f>SUM(P356:P381)</f>
        <v>0</v>
      </c>
      <c r="Q355" s="220"/>
      <c r="R355" s="221">
        <f>SUM(R356:R381)</f>
        <v>0.0046972200000000002</v>
      </c>
      <c r="S355" s="220"/>
      <c r="T355" s="222">
        <f>SUM(T356:T381)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3" t="s">
        <v>95</v>
      </c>
      <c r="AT355" s="224" t="s">
        <v>74</v>
      </c>
      <c r="AU355" s="224" t="s">
        <v>83</v>
      </c>
      <c r="AY355" s="223" t="s">
        <v>150</v>
      </c>
      <c r="BK355" s="225">
        <f>SUM(BK356:BK381)</f>
        <v>0</v>
      </c>
    </row>
    <row r="356" s="2" customFormat="1" ht="16.5" customHeight="1">
      <c r="A356" s="40"/>
      <c r="B356" s="41"/>
      <c r="C356" s="228" t="s">
        <v>1183</v>
      </c>
      <c r="D356" s="228" t="s">
        <v>153</v>
      </c>
      <c r="E356" s="229" t="s">
        <v>1694</v>
      </c>
      <c r="F356" s="230" t="s">
        <v>1695</v>
      </c>
      <c r="G356" s="231" t="s">
        <v>255</v>
      </c>
      <c r="H356" s="232">
        <v>10.682</v>
      </c>
      <c r="I356" s="233"/>
      <c r="J356" s="234">
        <f>ROUND(I356*H356,2)</f>
        <v>0</v>
      </c>
      <c r="K356" s="230" t="s">
        <v>156</v>
      </c>
      <c r="L356" s="46"/>
      <c r="M356" s="235" t="s">
        <v>19</v>
      </c>
      <c r="N356" s="236" t="s">
        <v>47</v>
      </c>
      <c r="O356" s="86"/>
      <c r="P356" s="237">
        <f>O356*H356</f>
        <v>0</v>
      </c>
      <c r="Q356" s="237">
        <v>2.0000000000000002E-05</v>
      </c>
      <c r="R356" s="237">
        <f>Q356*H356</f>
        <v>0.00021364000000000002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203</v>
      </c>
      <c r="AT356" s="239" t="s">
        <v>153</v>
      </c>
      <c r="AU356" s="239" t="s">
        <v>95</v>
      </c>
      <c r="AY356" s="19" t="s">
        <v>150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9" t="s">
        <v>95</v>
      </c>
      <c r="BK356" s="240">
        <f>ROUND(I356*H356,2)</f>
        <v>0</v>
      </c>
      <c r="BL356" s="19" t="s">
        <v>203</v>
      </c>
      <c r="BM356" s="239" t="s">
        <v>1696</v>
      </c>
    </row>
    <row r="357" s="2" customFormat="1" ht="16.5" customHeight="1">
      <c r="A357" s="40"/>
      <c r="B357" s="41"/>
      <c r="C357" s="228" t="s">
        <v>1187</v>
      </c>
      <c r="D357" s="228" t="s">
        <v>153</v>
      </c>
      <c r="E357" s="229" t="s">
        <v>1697</v>
      </c>
      <c r="F357" s="230" t="s">
        <v>1698</v>
      </c>
      <c r="G357" s="231" t="s">
        <v>255</v>
      </c>
      <c r="H357" s="232">
        <v>10.682</v>
      </c>
      <c r="I357" s="233"/>
      <c r="J357" s="234">
        <f>ROUND(I357*H357,2)</f>
        <v>0</v>
      </c>
      <c r="K357" s="230" t="s">
        <v>156</v>
      </c>
      <c r="L357" s="46"/>
      <c r="M357" s="235" t="s">
        <v>19</v>
      </c>
      <c r="N357" s="236" t="s">
        <v>47</v>
      </c>
      <c r="O357" s="86"/>
      <c r="P357" s="237">
        <f>O357*H357</f>
        <v>0</v>
      </c>
      <c r="Q357" s="237">
        <v>0.00016000000000000001</v>
      </c>
      <c r="R357" s="237">
        <f>Q357*H357</f>
        <v>0.0017091200000000002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203</v>
      </c>
      <c r="AT357" s="239" t="s">
        <v>153</v>
      </c>
      <c r="AU357" s="239" t="s">
        <v>95</v>
      </c>
      <c r="AY357" s="19" t="s">
        <v>150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9" t="s">
        <v>95</v>
      </c>
      <c r="BK357" s="240">
        <f>ROUND(I357*H357,2)</f>
        <v>0</v>
      </c>
      <c r="BL357" s="19" t="s">
        <v>203</v>
      </c>
      <c r="BM357" s="239" t="s">
        <v>1699</v>
      </c>
    </row>
    <row r="358" s="2" customFormat="1" ht="16.5" customHeight="1">
      <c r="A358" s="40"/>
      <c r="B358" s="41"/>
      <c r="C358" s="228" t="s">
        <v>1190</v>
      </c>
      <c r="D358" s="228" t="s">
        <v>153</v>
      </c>
      <c r="E358" s="229" t="s">
        <v>1700</v>
      </c>
      <c r="F358" s="230" t="s">
        <v>1701</v>
      </c>
      <c r="G358" s="231" t="s">
        <v>255</v>
      </c>
      <c r="H358" s="232">
        <v>10.682</v>
      </c>
      <c r="I358" s="233"/>
      <c r="J358" s="234">
        <f>ROUND(I358*H358,2)</f>
        <v>0</v>
      </c>
      <c r="K358" s="230" t="s">
        <v>156</v>
      </c>
      <c r="L358" s="46"/>
      <c r="M358" s="235" t="s">
        <v>19</v>
      </c>
      <c r="N358" s="236" t="s">
        <v>47</v>
      </c>
      <c r="O358" s="86"/>
      <c r="P358" s="237">
        <f>O358*H358</f>
        <v>0</v>
      </c>
      <c r="Q358" s="237">
        <v>0.00014999999999999999</v>
      </c>
      <c r="R358" s="237">
        <f>Q358*H358</f>
        <v>0.0016022999999999999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203</v>
      </c>
      <c r="AT358" s="239" t="s">
        <v>153</v>
      </c>
      <c r="AU358" s="239" t="s">
        <v>95</v>
      </c>
      <c r="AY358" s="19" t="s">
        <v>150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9" t="s">
        <v>95</v>
      </c>
      <c r="BK358" s="240">
        <f>ROUND(I358*H358,2)</f>
        <v>0</v>
      </c>
      <c r="BL358" s="19" t="s">
        <v>203</v>
      </c>
      <c r="BM358" s="239" t="s">
        <v>1702</v>
      </c>
    </row>
    <row r="359" s="15" customFormat="1">
      <c r="A359" s="15"/>
      <c r="B359" s="272"/>
      <c r="C359" s="273"/>
      <c r="D359" s="248" t="s">
        <v>196</v>
      </c>
      <c r="E359" s="274" t="s">
        <v>19</v>
      </c>
      <c r="F359" s="275" t="s">
        <v>1703</v>
      </c>
      <c r="G359" s="273"/>
      <c r="H359" s="274" t="s">
        <v>19</v>
      </c>
      <c r="I359" s="276"/>
      <c r="J359" s="273"/>
      <c r="K359" s="273"/>
      <c r="L359" s="277"/>
      <c r="M359" s="278"/>
      <c r="N359" s="279"/>
      <c r="O359" s="279"/>
      <c r="P359" s="279"/>
      <c r="Q359" s="279"/>
      <c r="R359" s="279"/>
      <c r="S359" s="279"/>
      <c r="T359" s="28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1" t="s">
        <v>196</v>
      </c>
      <c r="AU359" s="281" t="s">
        <v>95</v>
      </c>
      <c r="AV359" s="15" t="s">
        <v>83</v>
      </c>
      <c r="AW359" s="15" t="s">
        <v>35</v>
      </c>
      <c r="AX359" s="15" t="s">
        <v>75</v>
      </c>
      <c r="AY359" s="281" t="s">
        <v>150</v>
      </c>
    </row>
    <row r="360" s="15" customFormat="1">
      <c r="A360" s="15"/>
      <c r="B360" s="272"/>
      <c r="C360" s="273"/>
      <c r="D360" s="248" t="s">
        <v>196</v>
      </c>
      <c r="E360" s="274" t="s">
        <v>19</v>
      </c>
      <c r="F360" s="275" t="s">
        <v>1704</v>
      </c>
      <c r="G360" s="273"/>
      <c r="H360" s="274" t="s">
        <v>19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196</v>
      </c>
      <c r="AU360" s="281" t="s">
        <v>95</v>
      </c>
      <c r="AV360" s="15" t="s">
        <v>83</v>
      </c>
      <c r="AW360" s="15" t="s">
        <v>35</v>
      </c>
      <c r="AX360" s="15" t="s">
        <v>75</v>
      </c>
      <c r="AY360" s="281" t="s">
        <v>150</v>
      </c>
    </row>
    <row r="361" s="13" customFormat="1">
      <c r="A361" s="13"/>
      <c r="B361" s="246"/>
      <c r="C361" s="247"/>
      <c r="D361" s="248" t="s">
        <v>196</v>
      </c>
      <c r="E361" s="249" t="s">
        <v>19</v>
      </c>
      <c r="F361" s="250" t="s">
        <v>1705</v>
      </c>
      <c r="G361" s="247"/>
      <c r="H361" s="251">
        <v>0.35599999999999998</v>
      </c>
      <c r="I361" s="252"/>
      <c r="J361" s="247"/>
      <c r="K361" s="247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196</v>
      </c>
      <c r="AU361" s="257" t="s">
        <v>95</v>
      </c>
      <c r="AV361" s="13" t="s">
        <v>95</v>
      </c>
      <c r="AW361" s="13" t="s">
        <v>35</v>
      </c>
      <c r="AX361" s="13" t="s">
        <v>75</v>
      </c>
      <c r="AY361" s="257" t="s">
        <v>150</v>
      </c>
    </row>
    <row r="362" s="15" customFormat="1">
      <c r="A362" s="15"/>
      <c r="B362" s="272"/>
      <c r="C362" s="273"/>
      <c r="D362" s="248" t="s">
        <v>196</v>
      </c>
      <c r="E362" s="274" t="s">
        <v>19</v>
      </c>
      <c r="F362" s="275" t="s">
        <v>1706</v>
      </c>
      <c r="G362" s="273"/>
      <c r="H362" s="274" t="s">
        <v>19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196</v>
      </c>
      <c r="AU362" s="281" t="s">
        <v>95</v>
      </c>
      <c r="AV362" s="15" t="s">
        <v>83</v>
      </c>
      <c r="AW362" s="15" t="s">
        <v>35</v>
      </c>
      <c r="AX362" s="15" t="s">
        <v>75</v>
      </c>
      <c r="AY362" s="281" t="s">
        <v>150</v>
      </c>
    </row>
    <row r="363" s="13" customFormat="1">
      <c r="A363" s="13"/>
      <c r="B363" s="246"/>
      <c r="C363" s="247"/>
      <c r="D363" s="248" t="s">
        <v>196</v>
      </c>
      <c r="E363" s="249" t="s">
        <v>19</v>
      </c>
      <c r="F363" s="250" t="s">
        <v>1707</v>
      </c>
      <c r="G363" s="247"/>
      <c r="H363" s="251">
        <v>0.63200000000000001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196</v>
      </c>
      <c r="AU363" s="257" t="s">
        <v>95</v>
      </c>
      <c r="AV363" s="13" t="s">
        <v>95</v>
      </c>
      <c r="AW363" s="13" t="s">
        <v>35</v>
      </c>
      <c r="AX363" s="13" t="s">
        <v>75</v>
      </c>
      <c r="AY363" s="257" t="s">
        <v>150</v>
      </c>
    </row>
    <row r="364" s="13" customFormat="1">
      <c r="A364" s="13"/>
      <c r="B364" s="246"/>
      <c r="C364" s="247"/>
      <c r="D364" s="248" t="s">
        <v>196</v>
      </c>
      <c r="E364" s="249" t="s">
        <v>19</v>
      </c>
      <c r="F364" s="250" t="s">
        <v>1708</v>
      </c>
      <c r="G364" s="247"/>
      <c r="H364" s="251">
        <v>1.2010000000000001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196</v>
      </c>
      <c r="AU364" s="257" t="s">
        <v>95</v>
      </c>
      <c r="AV364" s="13" t="s">
        <v>95</v>
      </c>
      <c r="AW364" s="13" t="s">
        <v>35</v>
      </c>
      <c r="AX364" s="13" t="s">
        <v>75</v>
      </c>
      <c r="AY364" s="257" t="s">
        <v>150</v>
      </c>
    </row>
    <row r="365" s="13" customFormat="1">
      <c r="A365" s="13"/>
      <c r="B365" s="246"/>
      <c r="C365" s="247"/>
      <c r="D365" s="248" t="s">
        <v>196</v>
      </c>
      <c r="E365" s="249" t="s">
        <v>19</v>
      </c>
      <c r="F365" s="250" t="s">
        <v>1709</v>
      </c>
      <c r="G365" s="247"/>
      <c r="H365" s="251">
        <v>1.256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196</v>
      </c>
      <c r="AU365" s="257" t="s">
        <v>95</v>
      </c>
      <c r="AV365" s="13" t="s">
        <v>95</v>
      </c>
      <c r="AW365" s="13" t="s">
        <v>35</v>
      </c>
      <c r="AX365" s="13" t="s">
        <v>75</v>
      </c>
      <c r="AY365" s="257" t="s">
        <v>150</v>
      </c>
    </row>
    <row r="366" s="15" customFormat="1">
      <c r="A366" s="15"/>
      <c r="B366" s="272"/>
      <c r="C366" s="273"/>
      <c r="D366" s="248" t="s">
        <v>196</v>
      </c>
      <c r="E366" s="274" t="s">
        <v>19</v>
      </c>
      <c r="F366" s="275" t="s">
        <v>1710</v>
      </c>
      <c r="G366" s="273"/>
      <c r="H366" s="274" t="s">
        <v>19</v>
      </c>
      <c r="I366" s="276"/>
      <c r="J366" s="273"/>
      <c r="K366" s="273"/>
      <c r="L366" s="277"/>
      <c r="M366" s="278"/>
      <c r="N366" s="279"/>
      <c r="O366" s="279"/>
      <c r="P366" s="279"/>
      <c r="Q366" s="279"/>
      <c r="R366" s="279"/>
      <c r="S366" s="279"/>
      <c r="T366" s="28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1" t="s">
        <v>196</v>
      </c>
      <c r="AU366" s="281" t="s">
        <v>95</v>
      </c>
      <c r="AV366" s="15" t="s">
        <v>83</v>
      </c>
      <c r="AW366" s="15" t="s">
        <v>35</v>
      </c>
      <c r="AX366" s="15" t="s">
        <v>75</v>
      </c>
      <c r="AY366" s="281" t="s">
        <v>150</v>
      </c>
    </row>
    <row r="367" s="13" customFormat="1">
      <c r="A367" s="13"/>
      <c r="B367" s="246"/>
      <c r="C367" s="247"/>
      <c r="D367" s="248" t="s">
        <v>196</v>
      </c>
      <c r="E367" s="249" t="s">
        <v>19</v>
      </c>
      <c r="F367" s="250" t="s">
        <v>1707</v>
      </c>
      <c r="G367" s="247"/>
      <c r="H367" s="251">
        <v>0.63200000000000001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196</v>
      </c>
      <c r="AU367" s="257" t="s">
        <v>95</v>
      </c>
      <c r="AV367" s="13" t="s">
        <v>95</v>
      </c>
      <c r="AW367" s="13" t="s">
        <v>35</v>
      </c>
      <c r="AX367" s="13" t="s">
        <v>75</v>
      </c>
      <c r="AY367" s="257" t="s">
        <v>150</v>
      </c>
    </row>
    <row r="368" s="13" customFormat="1">
      <c r="A368" s="13"/>
      <c r="B368" s="246"/>
      <c r="C368" s="247"/>
      <c r="D368" s="248" t="s">
        <v>196</v>
      </c>
      <c r="E368" s="249" t="s">
        <v>19</v>
      </c>
      <c r="F368" s="250" t="s">
        <v>1708</v>
      </c>
      <c r="G368" s="247"/>
      <c r="H368" s="251">
        <v>1.2010000000000001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196</v>
      </c>
      <c r="AU368" s="257" t="s">
        <v>95</v>
      </c>
      <c r="AV368" s="13" t="s">
        <v>95</v>
      </c>
      <c r="AW368" s="13" t="s">
        <v>35</v>
      </c>
      <c r="AX368" s="13" t="s">
        <v>75</v>
      </c>
      <c r="AY368" s="257" t="s">
        <v>150</v>
      </c>
    </row>
    <row r="369" s="13" customFormat="1">
      <c r="A369" s="13"/>
      <c r="B369" s="246"/>
      <c r="C369" s="247"/>
      <c r="D369" s="248" t="s">
        <v>196</v>
      </c>
      <c r="E369" s="249" t="s">
        <v>19</v>
      </c>
      <c r="F369" s="250" t="s">
        <v>1709</v>
      </c>
      <c r="G369" s="247"/>
      <c r="H369" s="251">
        <v>1.256</v>
      </c>
      <c r="I369" s="252"/>
      <c r="J369" s="247"/>
      <c r="K369" s="247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196</v>
      </c>
      <c r="AU369" s="257" t="s">
        <v>95</v>
      </c>
      <c r="AV369" s="13" t="s">
        <v>95</v>
      </c>
      <c r="AW369" s="13" t="s">
        <v>35</v>
      </c>
      <c r="AX369" s="13" t="s">
        <v>75</v>
      </c>
      <c r="AY369" s="257" t="s">
        <v>150</v>
      </c>
    </row>
    <row r="370" s="15" customFormat="1">
      <c r="A370" s="15"/>
      <c r="B370" s="272"/>
      <c r="C370" s="273"/>
      <c r="D370" s="248" t="s">
        <v>196</v>
      </c>
      <c r="E370" s="274" t="s">
        <v>19</v>
      </c>
      <c r="F370" s="275" t="s">
        <v>1711</v>
      </c>
      <c r="G370" s="273"/>
      <c r="H370" s="274" t="s">
        <v>19</v>
      </c>
      <c r="I370" s="276"/>
      <c r="J370" s="273"/>
      <c r="K370" s="273"/>
      <c r="L370" s="277"/>
      <c r="M370" s="278"/>
      <c r="N370" s="279"/>
      <c r="O370" s="279"/>
      <c r="P370" s="279"/>
      <c r="Q370" s="279"/>
      <c r="R370" s="279"/>
      <c r="S370" s="279"/>
      <c r="T370" s="28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1" t="s">
        <v>196</v>
      </c>
      <c r="AU370" s="281" t="s">
        <v>95</v>
      </c>
      <c r="AV370" s="15" t="s">
        <v>83</v>
      </c>
      <c r="AW370" s="15" t="s">
        <v>35</v>
      </c>
      <c r="AX370" s="15" t="s">
        <v>75</v>
      </c>
      <c r="AY370" s="281" t="s">
        <v>150</v>
      </c>
    </row>
    <row r="371" s="13" customFormat="1">
      <c r="A371" s="13"/>
      <c r="B371" s="246"/>
      <c r="C371" s="247"/>
      <c r="D371" s="248" t="s">
        <v>196</v>
      </c>
      <c r="E371" s="249" t="s">
        <v>19</v>
      </c>
      <c r="F371" s="250" t="s">
        <v>1712</v>
      </c>
      <c r="G371" s="247"/>
      <c r="H371" s="251">
        <v>1.5549999999999999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196</v>
      </c>
      <c r="AU371" s="257" t="s">
        <v>95</v>
      </c>
      <c r="AV371" s="13" t="s">
        <v>95</v>
      </c>
      <c r="AW371" s="13" t="s">
        <v>35</v>
      </c>
      <c r="AX371" s="13" t="s">
        <v>75</v>
      </c>
      <c r="AY371" s="257" t="s">
        <v>150</v>
      </c>
    </row>
    <row r="372" s="15" customFormat="1">
      <c r="A372" s="15"/>
      <c r="B372" s="272"/>
      <c r="C372" s="273"/>
      <c r="D372" s="248" t="s">
        <v>196</v>
      </c>
      <c r="E372" s="274" t="s">
        <v>19</v>
      </c>
      <c r="F372" s="275" t="s">
        <v>1713</v>
      </c>
      <c r="G372" s="273"/>
      <c r="H372" s="274" t="s">
        <v>19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196</v>
      </c>
      <c r="AU372" s="281" t="s">
        <v>95</v>
      </c>
      <c r="AV372" s="15" t="s">
        <v>83</v>
      </c>
      <c r="AW372" s="15" t="s">
        <v>35</v>
      </c>
      <c r="AX372" s="15" t="s">
        <v>75</v>
      </c>
      <c r="AY372" s="281" t="s">
        <v>150</v>
      </c>
    </row>
    <row r="373" s="13" customFormat="1">
      <c r="A373" s="13"/>
      <c r="B373" s="246"/>
      <c r="C373" s="247"/>
      <c r="D373" s="248" t="s">
        <v>196</v>
      </c>
      <c r="E373" s="249" t="s">
        <v>19</v>
      </c>
      <c r="F373" s="250" t="s">
        <v>1714</v>
      </c>
      <c r="G373" s="247"/>
      <c r="H373" s="251">
        <v>0.73499999999999999</v>
      </c>
      <c r="I373" s="252"/>
      <c r="J373" s="247"/>
      <c r="K373" s="247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196</v>
      </c>
      <c r="AU373" s="257" t="s">
        <v>95</v>
      </c>
      <c r="AV373" s="13" t="s">
        <v>95</v>
      </c>
      <c r="AW373" s="13" t="s">
        <v>35</v>
      </c>
      <c r="AX373" s="13" t="s">
        <v>75</v>
      </c>
      <c r="AY373" s="257" t="s">
        <v>150</v>
      </c>
    </row>
    <row r="374" s="13" customFormat="1">
      <c r="A374" s="13"/>
      <c r="B374" s="246"/>
      <c r="C374" s="247"/>
      <c r="D374" s="248" t="s">
        <v>196</v>
      </c>
      <c r="E374" s="249" t="s">
        <v>19</v>
      </c>
      <c r="F374" s="250" t="s">
        <v>1715</v>
      </c>
      <c r="G374" s="247"/>
      <c r="H374" s="251">
        <v>0.84999999999999998</v>
      </c>
      <c r="I374" s="252"/>
      <c r="J374" s="247"/>
      <c r="K374" s="247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196</v>
      </c>
      <c r="AU374" s="257" t="s">
        <v>95</v>
      </c>
      <c r="AV374" s="13" t="s">
        <v>95</v>
      </c>
      <c r="AW374" s="13" t="s">
        <v>35</v>
      </c>
      <c r="AX374" s="13" t="s">
        <v>75</v>
      </c>
      <c r="AY374" s="257" t="s">
        <v>150</v>
      </c>
    </row>
    <row r="375" s="13" customFormat="1">
      <c r="A375" s="13"/>
      <c r="B375" s="246"/>
      <c r="C375" s="247"/>
      <c r="D375" s="248" t="s">
        <v>196</v>
      </c>
      <c r="E375" s="249" t="s">
        <v>19</v>
      </c>
      <c r="F375" s="250" t="s">
        <v>1716</v>
      </c>
      <c r="G375" s="247"/>
      <c r="H375" s="251">
        <v>1.008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196</v>
      </c>
      <c r="AU375" s="257" t="s">
        <v>95</v>
      </c>
      <c r="AV375" s="13" t="s">
        <v>95</v>
      </c>
      <c r="AW375" s="13" t="s">
        <v>35</v>
      </c>
      <c r="AX375" s="13" t="s">
        <v>75</v>
      </c>
      <c r="AY375" s="257" t="s">
        <v>150</v>
      </c>
    </row>
    <row r="376" s="2" customFormat="1" ht="16.5" customHeight="1">
      <c r="A376" s="40"/>
      <c r="B376" s="41"/>
      <c r="C376" s="228" t="s">
        <v>1194</v>
      </c>
      <c r="D376" s="228" t="s">
        <v>153</v>
      </c>
      <c r="E376" s="229" t="s">
        <v>1366</v>
      </c>
      <c r="F376" s="230" t="s">
        <v>1367</v>
      </c>
      <c r="G376" s="231" t="s">
        <v>255</v>
      </c>
      <c r="H376" s="232">
        <v>4.8840000000000003</v>
      </c>
      <c r="I376" s="233"/>
      <c r="J376" s="234">
        <f>ROUND(I376*H376,2)</f>
        <v>0</v>
      </c>
      <c r="K376" s="230" t="s">
        <v>156</v>
      </c>
      <c r="L376" s="46"/>
      <c r="M376" s="235" t="s">
        <v>19</v>
      </c>
      <c r="N376" s="236" t="s">
        <v>47</v>
      </c>
      <c r="O376" s="86"/>
      <c r="P376" s="237">
        <f>O376*H376</f>
        <v>0</v>
      </c>
      <c r="Q376" s="237">
        <v>0.00012</v>
      </c>
      <c r="R376" s="237">
        <f>Q376*H376</f>
        <v>0.00058608000000000011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203</v>
      </c>
      <c r="AT376" s="239" t="s">
        <v>153</v>
      </c>
      <c r="AU376" s="239" t="s">
        <v>95</v>
      </c>
      <c r="AY376" s="19" t="s">
        <v>150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9" t="s">
        <v>95</v>
      </c>
      <c r="BK376" s="240">
        <f>ROUND(I376*H376,2)</f>
        <v>0</v>
      </c>
      <c r="BL376" s="19" t="s">
        <v>203</v>
      </c>
      <c r="BM376" s="239" t="s">
        <v>1717</v>
      </c>
    </row>
    <row r="377" s="2" customFormat="1" ht="16.5" customHeight="1">
      <c r="A377" s="40"/>
      <c r="B377" s="41"/>
      <c r="C377" s="228" t="s">
        <v>1198</v>
      </c>
      <c r="D377" s="228" t="s">
        <v>153</v>
      </c>
      <c r="E377" s="229" t="s">
        <v>1370</v>
      </c>
      <c r="F377" s="230" t="s">
        <v>1371</v>
      </c>
      <c r="G377" s="231" t="s">
        <v>255</v>
      </c>
      <c r="H377" s="232">
        <v>4.8840000000000003</v>
      </c>
      <c r="I377" s="233"/>
      <c r="J377" s="234">
        <f>ROUND(I377*H377,2)</f>
        <v>0</v>
      </c>
      <c r="K377" s="230" t="s">
        <v>156</v>
      </c>
      <c r="L377" s="46"/>
      <c r="M377" s="235" t="s">
        <v>19</v>
      </c>
      <c r="N377" s="236" t="s">
        <v>47</v>
      </c>
      <c r="O377" s="86"/>
      <c r="P377" s="237">
        <f>O377*H377</f>
        <v>0</v>
      </c>
      <c r="Q377" s="237">
        <v>0.00012</v>
      </c>
      <c r="R377" s="237">
        <f>Q377*H377</f>
        <v>0.00058608000000000011</v>
      </c>
      <c r="S377" s="237">
        <v>0</v>
      </c>
      <c r="T377" s="23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9" t="s">
        <v>203</v>
      </c>
      <c r="AT377" s="239" t="s">
        <v>153</v>
      </c>
      <c r="AU377" s="239" t="s">
        <v>95</v>
      </c>
      <c r="AY377" s="19" t="s">
        <v>150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9" t="s">
        <v>95</v>
      </c>
      <c r="BK377" s="240">
        <f>ROUND(I377*H377,2)</f>
        <v>0</v>
      </c>
      <c r="BL377" s="19" t="s">
        <v>203</v>
      </c>
      <c r="BM377" s="239" t="s">
        <v>1718</v>
      </c>
    </row>
    <row r="378" s="13" customFormat="1">
      <c r="A378" s="13"/>
      <c r="B378" s="246"/>
      <c r="C378" s="247"/>
      <c r="D378" s="248" t="s">
        <v>196</v>
      </c>
      <c r="E378" s="249" t="s">
        <v>19</v>
      </c>
      <c r="F378" s="250" t="s">
        <v>1719</v>
      </c>
      <c r="G378" s="247"/>
      <c r="H378" s="251">
        <v>1.98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196</v>
      </c>
      <c r="AU378" s="257" t="s">
        <v>95</v>
      </c>
      <c r="AV378" s="13" t="s">
        <v>95</v>
      </c>
      <c r="AW378" s="13" t="s">
        <v>35</v>
      </c>
      <c r="AX378" s="13" t="s">
        <v>75</v>
      </c>
      <c r="AY378" s="257" t="s">
        <v>150</v>
      </c>
    </row>
    <row r="379" s="13" customFormat="1">
      <c r="A379" s="13"/>
      <c r="B379" s="246"/>
      <c r="C379" s="247"/>
      <c r="D379" s="248" t="s">
        <v>196</v>
      </c>
      <c r="E379" s="249" t="s">
        <v>19</v>
      </c>
      <c r="F379" s="250" t="s">
        <v>1720</v>
      </c>
      <c r="G379" s="247"/>
      <c r="H379" s="251">
        <v>0.97999999999999998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196</v>
      </c>
      <c r="AU379" s="257" t="s">
        <v>95</v>
      </c>
      <c r="AV379" s="13" t="s">
        <v>95</v>
      </c>
      <c r="AW379" s="13" t="s">
        <v>35</v>
      </c>
      <c r="AX379" s="13" t="s">
        <v>75</v>
      </c>
      <c r="AY379" s="257" t="s">
        <v>150</v>
      </c>
    </row>
    <row r="380" s="13" customFormat="1">
      <c r="A380" s="13"/>
      <c r="B380" s="246"/>
      <c r="C380" s="247"/>
      <c r="D380" s="248" t="s">
        <v>196</v>
      </c>
      <c r="E380" s="249" t="s">
        <v>19</v>
      </c>
      <c r="F380" s="250" t="s">
        <v>1721</v>
      </c>
      <c r="G380" s="247"/>
      <c r="H380" s="251">
        <v>0.96199999999999997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196</v>
      </c>
      <c r="AU380" s="257" t="s">
        <v>95</v>
      </c>
      <c r="AV380" s="13" t="s">
        <v>95</v>
      </c>
      <c r="AW380" s="13" t="s">
        <v>35</v>
      </c>
      <c r="AX380" s="13" t="s">
        <v>75</v>
      </c>
      <c r="AY380" s="257" t="s">
        <v>150</v>
      </c>
    </row>
    <row r="381" s="13" customFormat="1">
      <c r="A381" s="13"/>
      <c r="B381" s="246"/>
      <c r="C381" s="247"/>
      <c r="D381" s="248" t="s">
        <v>196</v>
      </c>
      <c r="E381" s="249" t="s">
        <v>19</v>
      </c>
      <c r="F381" s="250" t="s">
        <v>1722</v>
      </c>
      <c r="G381" s="247"/>
      <c r="H381" s="251">
        <v>0.96199999999999997</v>
      </c>
      <c r="I381" s="252"/>
      <c r="J381" s="247"/>
      <c r="K381" s="247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196</v>
      </c>
      <c r="AU381" s="257" t="s">
        <v>95</v>
      </c>
      <c r="AV381" s="13" t="s">
        <v>95</v>
      </c>
      <c r="AW381" s="13" t="s">
        <v>35</v>
      </c>
      <c r="AX381" s="13" t="s">
        <v>75</v>
      </c>
      <c r="AY381" s="257" t="s">
        <v>150</v>
      </c>
    </row>
    <row r="382" s="12" customFormat="1" ht="22.8" customHeight="1">
      <c r="A382" s="12"/>
      <c r="B382" s="212"/>
      <c r="C382" s="213"/>
      <c r="D382" s="214" t="s">
        <v>74</v>
      </c>
      <c r="E382" s="226" t="s">
        <v>719</v>
      </c>
      <c r="F382" s="226" t="s">
        <v>720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SUM(P383:P421)</f>
        <v>0</v>
      </c>
      <c r="Q382" s="220"/>
      <c r="R382" s="221">
        <f>SUM(R383:R421)</f>
        <v>0.14475120000000002</v>
      </c>
      <c r="S382" s="220"/>
      <c r="T382" s="222">
        <f>SUM(T383:T421)</f>
        <v>0.0076780800000000003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95</v>
      </c>
      <c r="AT382" s="224" t="s">
        <v>74</v>
      </c>
      <c r="AU382" s="224" t="s">
        <v>83</v>
      </c>
      <c r="AY382" s="223" t="s">
        <v>150</v>
      </c>
      <c r="BK382" s="225">
        <f>SUM(BK383:BK421)</f>
        <v>0</v>
      </c>
    </row>
    <row r="383" s="2" customFormat="1" ht="16.5" customHeight="1">
      <c r="A383" s="40"/>
      <c r="B383" s="41"/>
      <c r="C383" s="228" t="s">
        <v>1202</v>
      </c>
      <c r="D383" s="228" t="s">
        <v>153</v>
      </c>
      <c r="E383" s="229" t="s">
        <v>721</v>
      </c>
      <c r="F383" s="230" t="s">
        <v>722</v>
      </c>
      <c r="G383" s="231" t="s">
        <v>255</v>
      </c>
      <c r="H383" s="232">
        <v>21.268000000000001</v>
      </c>
      <c r="I383" s="233"/>
      <c r="J383" s="234">
        <f>ROUND(I383*H383,2)</f>
        <v>0</v>
      </c>
      <c r="K383" s="230" t="s">
        <v>156</v>
      </c>
      <c r="L383" s="46"/>
      <c r="M383" s="235" t="s">
        <v>19</v>
      </c>
      <c r="N383" s="236" t="s">
        <v>47</v>
      </c>
      <c r="O383" s="86"/>
      <c r="P383" s="237">
        <f>O383*H383</f>
        <v>0</v>
      </c>
      <c r="Q383" s="237">
        <v>0.001</v>
      </c>
      <c r="R383" s="237">
        <f>Q383*H383</f>
        <v>0.021268000000000002</v>
      </c>
      <c r="S383" s="237">
        <v>0.00031</v>
      </c>
      <c r="T383" s="238">
        <f>S383*H383</f>
        <v>0.0065930800000000003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203</v>
      </c>
      <c r="AT383" s="239" t="s">
        <v>153</v>
      </c>
      <c r="AU383" s="239" t="s">
        <v>95</v>
      </c>
      <c r="AY383" s="19" t="s">
        <v>150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95</v>
      </c>
      <c r="BK383" s="240">
        <f>ROUND(I383*H383,2)</f>
        <v>0</v>
      </c>
      <c r="BL383" s="19" t="s">
        <v>203</v>
      </c>
      <c r="BM383" s="239" t="s">
        <v>1723</v>
      </c>
    </row>
    <row r="384" s="13" customFormat="1">
      <c r="A384" s="13"/>
      <c r="B384" s="246"/>
      <c r="C384" s="247"/>
      <c r="D384" s="248" t="s">
        <v>196</v>
      </c>
      <c r="E384" s="249" t="s">
        <v>19</v>
      </c>
      <c r="F384" s="250" t="s">
        <v>1724</v>
      </c>
      <c r="G384" s="247"/>
      <c r="H384" s="251">
        <v>21.268000000000001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196</v>
      </c>
      <c r="AU384" s="257" t="s">
        <v>95</v>
      </c>
      <c r="AV384" s="13" t="s">
        <v>95</v>
      </c>
      <c r="AW384" s="13" t="s">
        <v>35</v>
      </c>
      <c r="AX384" s="13" t="s">
        <v>75</v>
      </c>
      <c r="AY384" s="257" t="s">
        <v>150</v>
      </c>
    </row>
    <row r="385" s="2" customFormat="1" ht="16.5" customHeight="1">
      <c r="A385" s="40"/>
      <c r="B385" s="41"/>
      <c r="C385" s="228" t="s">
        <v>1206</v>
      </c>
      <c r="D385" s="228" t="s">
        <v>153</v>
      </c>
      <c r="E385" s="229" t="s">
        <v>731</v>
      </c>
      <c r="F385" s="230" t="s">
        <v>732</v>
      </c>
      <c r="G385" s="231" t="s">
        <v>255</v>
      </c>
      <c r="H385" s="232">
        <v>3.5</v>
      </c>
      <c r="I385" s="233"/>
      <c r="J385" s="234">
        <f>ROUND(I385*H385,2)</f>
        <v>0</v>
      </c>
      <c r="K385" s="230" t="s">
        <v>156</v>
      </c>
      <c r="L385" s="46"/>
      <c r="M385" s="235" t="s">
        <v>19</v>
      </c>
      <c r="N385" s="236" t="s">
        <v>47</v>
      </c>
      <c r="O385" s="86"/>
      <c r="P385" s="237">
        <f>O385*H385</f>
        <v>0</v>
      </c>
      <c r="Q385" s="237">
        <v>0.001</v>
      </c>
      <c r="R385" s="237">
        <f>Q385*H385</f>
        <v>0.0035000000000000001</v>
      </c>
      <c r="S385" s="237">
        <v>0.00031</v>
      </c>
      <c r="T385" s="238">
        <f>S385*H385</f>
        <v>0.001085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203</v>
      </c>
      <c r="AT385" s="239" t="s">
        <v>153</v>
      </c>
      <c r="AU385" s="239" t="s">
        <v>95</v>
      </c>
      <c r="AY385" s="19" t="s">
        <v>150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95</v>
      </c>
      <c r="BK385" s="240">
        <f>ROUND(I385*H385,2)</f>
        <v>0</v>
      </c>
      <c r="BL385" s="19" t="s">
        <v>203</v>
      </c>
      <c r="BM385" s="239" t="s">
        <v>1725</v>
      </c>
    </row>
    <row r="386" s="13" customFormat="1">
      <c r="A386" s="13"/>
      <c r="B386" s="246"/>
      <c r="C386" s="247"/>
      <c r="D386" s="248" t="s">
        <v>196</v>
      </c>
      <c r="E386" s="249" t="s">
        <v>19</v>
      </c>
      <c r="F386" s="250" t="s">
        <v>1726</v>
      </c>
      <c r="G386" s="247"/>
      <c r="H386" s="251">
        <v>3.5</v>
      </c>
      <c r="I386" s="252"/>
      <c r="J386" s="247"/>
      <c r="K386" s="247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196</v>
      </c>
      <c r="AU386" s="257" t="s">
        <v>95</v>
      </c>
      <c r="AV386" s="13" t="s">
        <v>95</v>
      </c>
      <c r="AW386" s="13" t="s">
        <v>35</v>
      </c>
      <c r="AX386" s="13" t="s">
        <v>75</v>
      </c>
      <c r="AY386" s="257" t="s">
        <v>150</v>
      </c>
    </row>
    <row r="387" s="2" customFormat="1" ht="16.5" customHeight="1">
      <c r="A387" s="40"/>
      <c r="B387" s="41"/>
      <c r="C387" s="228" t="s">
        <v>1210</v>
      </c>
      <c r="D387" s="228" t="s">
        <v>153</v>
      </c>
      <c r="E387" s="229" t="s">
        <v>737</v>
      </c>
      <c r="F387" s="230" t="s">
        <v>738</v>
      </c>
      <c r="G387" s="231" t="s">
        <v>255</v>
      </c>
      <c r="H387" s="232">
        <v>21.268000000000001</v>
      </c>
      <c r="I387" s="233"/>
      <c r="J387" s="234">
        <f>ROUND(I387*H387,2)</f>
        <v>0</v>
      </c>
      <c r="K387" s="230" t="s">
        <v>156</v>
      </c>
      <c r="L387" s="46"/>
      <c r="M387" s="235" t="s">
        <v>19</v>
      </c>
      <c r="N387" s="236" t="s">
        <v>47</v>
      </c>
      <c r="O387" s="86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203</v>
      </c>
      <c r="AT387" s="239" t="s">
        <v>153</v>
      </c>
      <c r="AU387" s="239" t="s">
        <v>95</v>
      </c>
      <c r="AY387" s="19" t="s">
        <v>150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9" t="s">
        <v>95</v>
      </c>
      <c r="BK387" s="240">
        <f>ROUND(I387*H387,2)</f>
        <v>0</v>
      </c>
      <c r="BL387" s="19" t="s">
        <v>203</v>
      </c>
      <c r="BM387" s="239" t="s">
        <v>1727</v>
      </c>
    </row>
    <row r="388" s="2" customFormat="1" ht="16.5" customHeight="1">
      <c r="A388" s="40"/>
      <c r="B388" s="41"/>
      <c r="C388" s="228" t="s">
        <v>1214</v>
      </c>
      <c r="D388" s="228" t="s">
        <v>153</v>
      </c>
      <c r="E388" s="229" t="s">
        <v>740</v>
      </c>
      <c r="F388" s="230" t="s">
        <v>741</v>
      </c>
      <c r="G388" s="231" t="s">
        <v>255</v>
      </c>
      <c r="H388" s="232">
        <v>3.5</v>
      </c>
      <c r="I388" s="233"/>
      <c r="J388" s="234">
        <f>ROUND(I388*H388,2)</f>
        <v>0</v>
      </c>
      <c r="K388" s="230" t="s">
        <v>156</v>
      </c>
      <c r="L388" s="46"/>
      <c r="M388" s="235" t="s">
        <v>19</v>
      </c>
      <c r="N388" s="236" t="s">
        <v>47</v>
      </c>
      <c r="O388" s="86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203</v>
      </c>
      <c r="AT388" s="239" t="s">
        <v>153</v>
      </c>
      <c r="AU388" s="239" t="s">
        <v>95</v>
      </c>
      <c r="AY388" s="19" t="s">
        <v>150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9" t="s">
        <v>95</v>
      </c>
      <c r="BK388" s="240">
        <f>ROUND(I388*H388,2)</f>
        <v>0</v>
      </c>
      <c r="BL388" s="19" t="s">
        <v>203</v>
      </c>
      <c r="BM388" s="239" t="s">
        <v>1728</v>
      </c>
    </row>
    <row r="389" s="2" customFormat="1" ht="16.5" customHeight="1">
      <c r="A389" s="40"/>
      <c r="B389" s="41"/>
      <c r="C389" s="228" t="s">
        <v>1219</v>
      </c>
      <c r="D389" s="228" t="s">
        <v>153</v>
      </c>
      <c r="E389" s="229" t="s">
        <v>743</v>
      </c>
      <c r="F389" s="230" t="s">
        <v>744</v>
      </c>
      <c r="G389" s="231" t="s">
        <v>255</v>
      </c>
      <c r="H389" s="232">
        <v>60.939999999999998</v>
      </c>
      <c r="I389" s="233"/>
      <c r="J389" s="234">
        <f>ROUND(I389*H389,2)</f>
        <v>0</v>
      </c>
      <c r="K389" s="230" t="s">
        <v>156</v>
      </c>
      <c r="L389" s="46"/>
      <c r="M389" s="235" t="s">
        <v>19</v>
      </c>
      <c r="N389" s="236" t="s">
        <v>47</v>
      </c>
      <c r="O389" s="86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170</v>
      </c>
      <c r="AT389" s="239" t="s">
        <v>153</v>
      </c>
      <c r="AU389" s="239" t="s">
        <v>95</v>
      </c>
      <c r="AY389" s="19" t="s">
        <v>150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95</v>
      </c>
      <c r="BK389" s="240">
        <f>ROUND(I389*H389,2)</f>
        <v>0</v>
      </c>
      <c r="BL389" s="19" t="s">
        <v>170</v>
      </c>
      <c r="BM389" s="239" t="s">
        <v>1729</v>
      </c>
    </row>
    <row r="390" s="13" customFormat="1">
      <c r="A390" s="13"/>
      <c r="B390" s="246"/>
      <c r="C390" s="247"/>
      <c r="D390" s="248" t="s">
        <v>196</v>
      </c>
      <c r="E390" s="249" t="s">
        <v>19</v>
      </c>
      <c r="F390" s="250" t="s">
        <v>1730</v>
      </c>
      <c r="G390" s="247"/>
      <c r="H390" s="251">
        <v>7.4199999999999999</v>
      </c>
      <c r="I390" s="252"/>
      <c r="J390" s="247"/>
      <c r="K390" s="247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196</v>
      </c>
      <c r="AU390" s="257" t="s">
        <v>95</v>
      </c>
      <c r="AV390" s="13" t="s">
        <v>95</v>
      </c>
      <c r="AW390" s="13" t="s">
        <v>35</v>
      </c>
      <c r="AX390" s="13" t="s">
        <v>75</v>
      </c>
      <c r="AY390" s="257" t="s">
        <v>150</v>
      </c>
    </row>
    <row r="391" s="13" customFormat="1">
      <c r="A391" s="13"/>
      <c r="B391" s="246"/>
      <c r="C391" s="247"/>
      <c r="D391" s="248" t="s">
        <v>196</v>
      </c>
      <c r="E391" s="249" t="s">
        <v>19</v>
      </c>
      <c r="F391" s="250" t="s">
        <v>1541</v>
      </c>
      <c r="G391" s="247"/>
      <c r="H391" s="251">
        <v>14.44</v>
      </c>
      <c r="I391" s="252"/>
      <c r="J391" s="247"/>
      <c r="K391" s="247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196</v>
      </c>
      <c r="AU391" s="257" t="s">
        <v>95</v>
      </c>
      <c r="AV391" s="13" t="s">
        <v>95</v>
      </c>
      <c r="AW391" s="13" t="s">
        <v>35</v>
      </c>
      <c r="AX391" s="13" t="s">
        <v>75</v>
      </c>
      <c r="AY391" s="257" t="s">
        <v>150</v>
      </c>
    </row>
    <row r="392" s="13" customFormat="1">
      <c r="A392" s="13"/>
      <c r="B392" s="246"/>
      <c r="C392" s="247"/>
      <c r="D392" s="248" t="s">
        <v>196</v>
      </c>
      <c r="E392" s="249" t="s">
        <v>19</v>
      </c>
      <c r="F392" s="250" t="s">
        <v>1542</v>
      </c>
      <c r="G392" s="247"/>
      <c r="H392" s="251">
        <v>14.44</v>
      </c>
      <c r="I392" s="252"/>
      <c r="J392" s="247"/>
      <c r="K392" s="247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196</v>
      </c>
      <c r="AU392" s="257" t="s">
        <v>95</v>
      </c>
      <c r="AV392" s="13" t="s">
        <v>95</v>
      </c>
      <c r="AW392" s="13" t="s">
        <v>35</v>
      </c>
      <c r="AX392" s="13" t="s">
        <v>75</v>
      </c>
      <c r="AY392" s="257" t="s">
        <v>150</v>
      </c>
    </row>
    <row r="393" s="13" customFormat="1">
      <c r="A393" s="13"/>
      <c r="B393" s="246"/>
      <c r="C393" s="247"/>
      <c r="D393" s="248" t="s">
        <v>196</v>
      </c>
      <c r="E393" s="249" t="s">
        <v>19</v>
      </c>
      <c r="F393" s="250" t="s">
        <v>1543</v>
      </c>
      <c r="G393" s="247"/>
      <c r="H393" s="251">
        <v>10.33</v>
      </c>
      <c r="I393" s="252"/>
      <c r="J393" s="247"/>
      <c r="K393" s="247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196</v>
      </c>
      <c r="AU393" s="257" t="s">
        <v>95</v>
      </c>
      <c r="AV393" s="13" t="s">
        <v>95</v>
      </c>
      <c r="AW393" s="13" t="s">
        <v>35</v>
      </c>
      <c r="AX393" s="13" t="s">
        <v>75</v>
      </c>
      <c r="AY393" s="257" t="s">
        <v>150</v>
      </c>
    </row>
    <row r="394" s="13" customFormat="1">
      <c r="A394" s="13"/>
      <c r="B394" s="246"/>
      <c r="C394" s="247"/>
      <c r="D394" s="248" t="s">
        <v>196</v>
      </c>
      <c r="E394" s="249" t="s">
        <v>19</v>
      </c>
      <c r="F394" s="250" t="s">
        <v>1443</v>
      </c>
      <c r="G394" s="247"/>
      <c r="H394" s="251">
        <v>4.4000000000000004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196</v>
      </c>
      <c r="AU394" s="257" t="s">
        <v>95</v>
      </c>
      <c r="AV394" s="13" t="s">
        <v>95</v>
      </c>
      <c r="AW394" s="13" t="s">
        <v>35</v>
      </c>
      <c r="AX394" s="13" t="s">
        <v>75</v>
      </c>
      <c r="AY394" s="257" t="s">
        <v>150</v>
      </c>
    </row>
    <row r="395" s="13" customFormat="1">
      <c r="A395" s="13"/>
      <c r="B395" s="246"/>
      <c r="C395" s="247"/>
      <c r="D395" s="248" t="s">
        <v>196</v>
      </c>
      <c r="E395" s="249" t="s">
        <v>19</v>
      </c>
      <c r="F395" s="250" t="s">
        <v>1544</v>
      </c>
      <c r="G395" s="247"/>
      <c r="H395" s="251">
        <v>3.1099999999999999</v>
      </c>
      <c r="I395" s="252"/>
      <c r="J395" s="247"/>
      <c r="K395" s="247"/>
      <c r="L395" s="253"/>
      <c r="M395" s="254"/>
      <c r="N395" s="255"/>
      <c r="O395" s="255"/>
      <c r="P395" s="255"/>
      <c r="Q395" s="255"/>
      <c r="R395" s="255"/>
      <c r="S395" s="255"/>
      <c r="T395" s="25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7" t="s">
        <v>196</v>
      </c>
      <c r="AU395" s="257" t="s">
        <v>95</v>
      </c>
      <c r="AV395" s="13" t="s">
        <v>95</v>
      </c>
      <c r="AW395" s="13" t="s">
        <v>35</v>
      </c>
      <c r="AX395" s="13" t="s">
        <v>75</v>
      </c>
      <c r="AY395" s="257" t="s">
        <v>150</v>
      </c>
    </row>
    <row r="396" s="13" customFormat="1">
      <c r="A396" s="13"/>
      <c r="B396" s="246"/>
      <c r="C396" s="247"/>
      <c r="D396" s="248" t="s">
        <v>196</v>
      </c>
      <c r="E396" s="249" t="s">
        <v>19</v>
      </c>
      <c r="F396" s="250" t="s">
        <v>1731</v>
      </c>
      <c r="G396" s="247"/>
      <c r="H396" s="251">
        <v>6.7999999999999998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196</v>
      </c>
      <c r="AU396" s="257" t="s">
        <v>95</v>
      </c>
      <c r="AV396" s="13" t="s">
        <v>95</v>
      </c>
      <c r="AW396" s="13" t="s">
        <v>35</v>
      </c>
      <c r="AX396" s="13" t="s">
        <v>75</v>
      </c>
      <c r="AY396" s="257" t="s">
        <v>150</v>
      </c>
    </row>
    <row r="397" s="2" customFormat="1" ht="16.5" customHeight="1">
      <c r="A397" s="40"/>
      <c r="B397" s="41"/>
      <c r="C397" s="296" t="s">
        <v>1224</v>
      </c>
      <c r="D397" s="296" t="s">
        <v>695</v>
      </c>
      <c r="E397" s="297" t="s">
        <v>749</v>
      </c>
      <c r="F397" s="298" t="s">
        <v>750</v>
      </c>
      <c r="G397" s="299" t="s">
        <v>255</v>
      </c>
      <c r="H397" s="300">
        <v>60.939999999999998</v>
      </c>
      <c r="I397" s="301"/>
      <c r="J397" s="302">
        <f>ROUND(I397*H397,2)</f>
        <v>0</v>
      </c>
      <c r="K397" s="298" t="s">
        <v>156</v>
      </c>
      <c r="L397" s="303"/>
      <c r="M397" s="304" t="s">
        <v>19</v>
      </c>
      <c r="N397" s="305" t="s">
        <v>47</v>
      </c>
      <c r="O397" s="86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225</v>
      </c>
      <c r="AT397" s="239" t="s">
        <v>695</v>
      </c>
      <c r="AU397" s="239" t="s">
        <v>95</v>
      </c>
      <c r="AY397" s="19" t="s">
        <v>150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9" t="s">
        <v>95</v>
      </c>
      <c r="BK397" s="240">
        <f>ROUND(I397*H397,2)</f>
        <v>0</v>
      </c>
      <c r="BL397" s="19" t="s">
        <v>170</v>
      </c>
      <c r="BM397" s="239" t="s">
        <v>1732</v>
      </c>
    </row>
    <row r="398" s="2" customFormat="1" ht="16.5" customHeight="1">
      <c r="A398" s="40"/>
      <c r="B398" s="41"/>
      <c r="C398" s="228" t="s">
        <v>1230</v>
      </c>
      <c r="D398" s="228" t="s">
        <v>153</v>
      </c>
      <c r="E398" s="229" t="s">
        <v>753</v>
      </c>
      <c r="F398" s="230" t="s">
        <v>754</v>
      </c>
      <c r="G398" s="231" t="s">
        <v>255</v>
      </c>
      <c r="H398" s="232">
        <v>181.43700000000001</v>
      </c>
      <c r="I398" s="233"/>
      <c r="J398" s="234">
        <f>ROUND(I398*H398,2)</f>
        <v>0</v>
      </c>
      <c r="K398" s="230" t="s">
        <v>156</v>
      </c>
      <c r="L398" s="46"/>
      <c r="M398" s="235" t="s">
        <v>19</v>
      </c>
      <c r="N398" s="236" t="s">
        <v>47</v>
      </c>
      <c r="O398" s="86"/>
      <c r="P398" s="237">
        <f>O398*H398</f>
        <v>0</v>
      </c>
      <c r="Q398" s="237">
        <v>0.00020000000000000001</v>
      </c>
      <c r="R398" s="237">
        <f>Q398*H398</f>
        <v>0.036287400000000004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203</v>
      </c>
      <c r="AT398" s="239" t="s">
        <v>153</v>
      </c>
      <c r="AU398" s="239" t="s">
        <v>95</v>
      </c>
      <c r="AY398" s="19" t="s">
        <v>150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9" t="s">
        <v>95</v>
      </c>
      <c r="BK398" s="240">
        <f>ROUND(I398*H398,2)</f>
        <v>0</v>
      </c>
      <c r="BL398" s="19" t="s">
        <v>203</v>
      </c>
      <c r="BM398" s="239" t="s">
        <v>1733</v>
      </c>
    </row>
    <row r="399" s="2" customFormat="1" ht="16.5" customHeight="1">
      <c r="A399" s="40"/>
      <c r="B399" s="41"/>
      <c r="C399" s="228" t="s">
        <v>1235</v>
      </c>
      <c r="D399" s="228" t="s">
        <v>153</v>
      </c>
      <c r="E399" s="229" t="s">
        <v>756</v>
      </c>
      <c r="F399" s="230" t="s">
        <v>757</v>
      </c>
      <c r="G399" s="231" t="s">
        <v>255</v>
      </c>
      <c r="H399" s="232">
        <v>18.535</v>
      </c>
      <c r="I399" s="233"/>
      <c r="J399" s="234">
        <f>ROUND(I399*H399,2)</f>
        <v>0</v>
      </c>
      <c r="K399" s="230" t="s">
        <v>156</v>
      </c>
      <c r="L399" s="46"/>
      <c r="M399" s="235" t="s">
        <v>19</v>
      </c>
      <c r="N399" s="236" t="s">
        <v>47</v>
      </c>
      <c r="O399" s="86"/>
      <c r="P399" s="237">
        <f>O399*H399</f>
        <v>0</v>
      </c>
      <c r="Q399" s="237">
        <v>0.00020000000000000001</v>
      </c>
      <c r="R399" s="237">
        <f>Q399*H399</f>
        <v>0.0037070000000000002</v>
      </c>
      <c r="S399" s="237">
        <v>0</v>
      </c>
      <c r="T399" s="23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203</v>
      </c>
      <c r="AT399" s="239" t="s">
        <v>153</v>
      </c>
      <c r="AU399" s="239" t="s">
        <v>95</v>
      </c>
      <c r="AY399" s="19" t="s">
        <v>150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9" t="s">
        <v>95</v>
      </c>
      <c r="BK399" s="240">
        <f>ROUND(I399*H399,2)</f>
        <v>0</v>
      </c>
      <c r="BL399" s="19" t="s">
        <v>203</v>
      </c>
      <c r="BM399" s="239" t="s">
        <v>1734</v>
      </c>
    </row>
    <row r="400" s="2" customFormat="1" ht="16.5" customHeight="1">
      <c r="A400" s="40"/>
      <c r="B400" s="41"/>
      <c r="C400" s="228" t="s">
        <v>1237</v>
      </c>
      <c r="D400" s="228" t="s">
        <v>153</v>
      </c>
      <c r="E400" s="229" t="s">
        <v>759</v>
      </c>
      <c r="F400" s="230" t="s">
        <v>760</v>
      </c>
      <c r="G400" s="231" t="s">
        <v>255</v>
      </c>
      <c r="H400" s="232">
        <v>181.43700000000001</v>
      </c>
      <c r="I400" s="233"/>
      <c r="J400" s="234">
        <f>ROUND(I400*H400,2)</f>
        <v>0</v>
      </c>
      <c r="K400" s="230" t="s">
        <v>156</v>
      </c>
      <c r="L400" s="46"/>
      <c r="M400" s="235" t="s">
        <v>19</v>
      </c>
      <c r="N400" s="236" t="s">
        <v>47</v>
      </c>
      <c r="O400" s="86"/>
      <c r="P400" s="237">
        <f>O400*H400</f>
        <v>0</v>
      </c>
      <c r="Q400" s="237">
        <v>0.00040000000000000002</v>
      </c>
      <c r="R400" s="237">
        <f>Q400*H400</f>
        <v>0.072574800000000009</v>
      </c>
      <c r="S400" s="237">
        <v>0</v>
      </c>
      <c r="T400" s="23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9" t="s">
        <v>203</v>
      </c>
      <c r="AT400" s="239" t="s">
        <v>153</v>
      </c>
      <c r="AU400" s="239" t="s">
        <v>95</v>
      </c>
      <c r="AY400" s="19" t="s">
        <v>150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9" t="s">
        <v>95</v>
      </c>
      <c r="BK400" s="240">
        <f>ROUND(I400*H400,2)</f>
        <v>0</v>
      </c>
      <c r="BL400" s="19" t="s">
        <v>203</v>
      </c>
      <c r="BM400" s="239" t="s">
        <v>1735</v>
      </c>
    </row>
    <row r="401" s="13" customFormat="1">
      <c r="A401" s="13"/>
      <c r="B401" s="246"/>
      <c r="C401" s="247"/>
      <c r="D401" s="248" t="s">
        <v>196</v>
      </c>
      <c r="E401" s="249" t="s">
        <v>19</v>
      </c>
      <c r="F401" s="250" t="s">
        <v>1736</v>
      </c>
      <c r="G401" s="247"/>
      <c r="H401" s="251">
        <v>7.4500000000000002</v>
      </c>
      <c r="I401" s="252"/>
      <c r="J401" s="247"/>
      <c r="K401" s="247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196</v>
      </c>
      <c r="AU401" s="257" t="s">
        <v>95</v>
      </c>
      <c r="AV401" s="13" t="s">
        <v>95</v>
      </c>
      <c r="AW401" s="13" t="s">
        <v>35</v>
      </c>
      <c r="AX401" s="13" t="s">
        <v>75</v>
      </c>
      <c r="AY401" s="257" t="s">
        <v>150</v>
      </c>
    </row>
    <row r="402" s="13" customFormat="1">
      <c r="A402" s="13"/>
      <c r="B402" s="246"/>
      <c r="C402" s="247"/>
      <c r="D402" s="248" t="s">
        <v>196</v>
      </c>
      <c r="E402" s="249" t="s">
        <v>19</v>
      </c>
      <c r="F402" s="250" t="s">
        <v>397</v>
      </c>
      <c r="G402" s="247"/>
      <c r="H402" s="251">
        <v>-2.1030000000000002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7" t="s">
        <v>196</v>
      </c>
      <c r="AU402" s="257" t="s">
        <v>95</v>
      </c>
      <c r="AV402" s="13" t="s">
        <v>95</v>
      </c>
      <c r="AW402" s="13" t="s">
        <v>35</v>
      </c>
      <c r="AX402" s="13" t="s">
        <v>75</v>
      </c>
      <c r="AY402" s="257" t="s">
        <v>150</v>
      </c>
    </row>
    <row r="403" s="13" customFormat="1">
      <c r="A403" s="13"/>
      <c r="B403" s="246"/>
      <c r="C403" s="247"/>
      <c r="D403" s="248" t="s">
        <v>196</v>
      </c>
      <c r="E403" s="249" t="s">
        <v>19</v>
      </c>
      <c r="F403" s="250" t="s">
        <v>1737</v>
      </c>
      <c r="G403" s="247"/>
      <c r="H403" s="251">
        <v>0.39200000000000002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196</v>
      </c>
      <c r="AU403" s="257" t="s">
        <v>95</v>
      </c>
      <c r="AV403" s="13" t="s">
        <v>95</v>
      </c>
      <c r="AW403" s="13" t="s">
        <v>35</v>
      </c>
      <c r="AX403" s="13" t="s">
        <v>75</v>
      </c>
      <c r="AY403" s="257" t="s">
        <v>150</v>
      </c>
    </row>
    <row r="404" s="13" customFormat="1">
      <c r="A404" s="13"/>
      <c r="B404" s="246"/>
      <c r="C404" s="247"/>
      <c r="D404" s="248" t="s">
        <v>196</v>
      </c>
      <c r="E404" s="249" t="s">
        <v>19</v>
      </c>
      <c r="F404" s="250" t="s">
        <v>1738</v>
      </c>
      <c r="G404" s="247"/>
      <c r="H404" s="251">
        <v>27.552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196</v>
      </c>
      <c r="AU404" s="257" t="s">
        <v>95</v>
      </c>
      <c r="AV404" s="13" t="s">
        <v>95</v>
      </c>
      <c r="AW404" s="13" t="s">
        <v>35</v>
      </c>
      <c r="AX404" s="13" t="s">
        <v>75</v>
      </c>
      <c r="AY404" s="257" t="s">
        <v>150</v>
      </c>
    </row>
    <row r="405" s="13" customFormat="1">
      <c r="A405" s="13"/>
      <c r="B405" s="246"/>
      <c r="C405" s="247"/>
      <c r="D405" s="248" t="s">
        <v>196</v>
      </c>
      <c r="E405" s="249" t="s">
        <v>19</v>
      </c>
      <c r="F405" s="250" t="s">
        <v>1739</v>
      </c>
      <c r="G405" s="247"/>
      <c r="H405" s="251">
        <v>-8.6430000000000007</v>
      </c>
      <c r="I405" s="252"/>
      <c r="J405" s="247"/>
      <c r="K405" s="247"/>
      <c r="L405" s="253"/>
      <c r="M405" s="254"/>
      <c r="N405" s="255"/>
      <c r="O405" s="255"/>
      <c r="P405" s="255"/>
      <c r="Q405" s="255"/>
      <c r="R405" s="255"/>
      <c r="S405" s="255"/>
      <c r="T405" s="25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7" t="s">
        <v>196</v>
      </c>
      <c r="AU405" s="257" t="s">
        <v>95</v>
      </c>
      <c r="AV405" s="13" t="s">
        <v>95</v>
      </c>
      <c r="AW405" s="13" t="s">
        <v>35</v>
      </c>
      <c r="AX405" s="13" t="s">
        <v>75</v>
      </c>
      <c r="AY405" s="257" t="s">
        <v>150</v>
      </c>
    </row>
    <row r="406" s="13" customFormat="1">
      <c r="A406" s="13"/>
      <c r="B406" s="246"/>
      <c r="C406" s="247"/>
      <c r="D406" s="248" t="s">
        <v>196</v>
      </c>
      <c r="E406" s="249" t="s">
        <v>19</v>
      </c>
      <c r="F406" s="250" t="s">
        <v>1740</v>
      </c>
      <c r="G406" s="247"/>
      <c r="H406" s="251">
        <v>29.064</v>
      </c>
      <c r="I406" s="252"/>
      <c r="J406" s="247"/>
      <c r="K406" s="247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196</v>
      </c>
      <c r="AU406" s="257" t="s">
        <v>95</v>
      </c>
      <c r="AV406" s="13" t="s">
        <v>95</v>
      </c>
      <c r="AW406" s="13" t="s">
        <v>35</v>
      </c>
      <c r="AX406" s="13" t="s">
        <v>75</v>
      </c>
      <c r="AY406" s="257" t="s">
        <v>150</v>
      </c>
    </row>
    <row r="407" s="13" customFormat="1">
      <c r="A407" s="13"/>
      <c r="B407" s="246"/>
      <c r="C407" s="247"/>
      <c r="D407" s="248" t="s">
        <v>196</v>
      </c>
      <c r="E407" s="249" t="s">
        <v>19</v>
      </c>
      <c r="F407" s="250" t="s">
        <v>1741</v>
      </c>
      <c r="G407" s="247"/>
      <c r="H407" s="251">
        <v>-3.1139999999999999</v>
      </c>
      <c r="I407" s="252"/>
      <c r="J407" s="247"/>
      <c r="K407" s="247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196</v>
      </c>
      <c r="AU407" s="257" t="s">
        <v>95</v>
      </c>
      <c r="AV407" s="13" t="s">
        <v>95</v>
      </c>
      <c r="AW407" s="13" t="s">
        <v>35</v>
      </c>
      <c r="AX407" s="13" t="s">
        <v>75</v>
      </c>
      <c r="AY407" s="257" t="s">
        <v>150</v>
      </c>
    </row>
    <row r="408" s="13" customFormat="1">
      <c r="A408" s="13"/>
      <c r="B408" s="246"/>
      <c r="C408" s="247"/>
      <c r="D408" s="248" t="s">
        <v>196</v>
      </c>
      <c r="E408" s="249" t="s">
        <v>19</v>
      </c>
      <c r="F408" s="250" t="s">
        <v>1742</v>
      </c>
      <c r="G408" s="247"/>
      <c r="H408" s="251">
        <v>0.34200000000000003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196</v>
      </c>
      <c r="AU408" s="257" t="s">
        <v>95</v>
      </c>
      <c r="AV408" s="13" t="s">
        <v>95</v>
      </c>
      <c r="AW408" s="13" t="s">
        <v>35</v>
      </c>
      <c r="AX408" s="13" t="s">
        <v>75</v>
      </c>
      <c r="AY408" s="257" t="s">
        <v>150</v>
      </c>
    </row>
    <row r="409" s="13" customFormat="1">
      <c r="A409" s="13"/>
      <c r="B409" s="246"/>
      <c r="C409" s="247"/>
      <c r="D409" s="248" t="s">
        <v>196</v>
      </c>
      <c r="E409" s="249" t="s">
        <v>19</v>
      </c>
      <c r="F409" s="250" t="s">
        <v>1743</v>
      </c>
      <c r="G409" s="247"/>
      <c r="H409" s="251">
        <v>29.064</v>
      </c>
      <c r="I409" s="252"/>
      <c r="J409" s="247"/>
      <c r="K409" s="247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196</v>
      </c>
      <c r="AU409" s="257" t="s">
        <v>95</v>
      </c>
      <c r="AV409" s="13" t="s">
        <v>95</v>
      </c>
      <c r="AW409" s="13" t="s">
        <v>35</v>
      </c>
      <c r="AX409" s="13" t="s">
        <v>75</v>
      </c>
      <c r="AY409" s="257" t="s">
        <v>150</v>
      </c>
    </row>
    <row r="410" s="13" customFormat="1">
      <c r="A410" s="13"/>
      <c r="B410" s="246"/>
      <c r="C410" s="247"/>
      <c r="D410" s="248" t="s">
        <v>196</v>
      </c>
      <c r="E410" s="249" t="s">
        <v>19</v>
      </c>
      <c r="F410" s="250" t="s">
        <v>1741</v>
      </c>
      <c r="G410" s="247"/>
      <c r="H410" s="251">
        <v>-3.1139999999999999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196</v>
      </c>
      <c r="AU410" s="257" t="s">
        <v>95</v>
      </c>
      <c r="AV410" s="13" t="s">
        <v>95</v>
      </c>
      <c r="AW410" s="13" t="s">
        <v>35</v>
      </c>
      <c r="AX410" s="13" t="s">
        <v>75</v>
      </c>
      <c r="AY410" s="257" t="s">
        <v>150</v>
      </c>
    </row>
    <row r="411" s="13" customFormat="1">
      <c r="A411" s="13"/>
      <c r="B411" s="246"/>
      <c r="C411" s="247"/>
      <c r="D411" s="248" t="s">
        <v>196</v>
      </c>
      <c r="E411" s="249" t="s">
        <v>19</v>
      </c>
      <c r="F411" s="250" t="s">
        <v>1742</v>
      </c>
      <c r="G411" s="247"/>
      <c r="H411" s="251">
        <v>0.34200000000000003</v>
      </c>
      <c r="I411" s="252"/>
      <c r="J411" s="247"/>
      <c r="K411" s="247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196</v>
      </c>
      <c r="AU411" s="257" t="s">
        <v>95</v>
      </c>
      <c r="AV411" s="13" t="s">
        <v>95</v>
      </c>
      <c r="AW411" s="13" t="s">
        <v>35</v>
      </c>
      <c r="AX411" s="13" t="s">
        <v>75</v>
      </c>
      <c r="AY411" s="257" t="s">
        <v>150</v>
      </c>
    </row>
    <row r="412" s="13" customFormat="1">
      <c r="A412" s="13"/>
      <c r="B412" s="246"/>
      <c r="C412" s="247"/>
      <c r="D412" s="248" t="s">
        <v>196</v>
      </c>
      <c r="E412" s="249" t="s">
        <v>19</v>
      </c>
      <c r="F412" s="250" t="s">
        <v>1744</v>
      </c>
      <c r="G412" s="247"/>
      <c r="H412" s="251">
        <v>21.068999999999999</v>
      </c>
      <c r="I412" s="252"/>
      <c r="J412" s="247"/>
      <c r="K412" s="247"/>
      <c r="L412" s="253"/>
      <c r="M412" s="254"/>
      <c r="N412" s="255"/>
      <c r="O412" s="255"/>
      <c r="P412" s="255"/>
      <c r="Q412" s="255"/>
      <c r="R412" s="255"/>
      <c r="S412" s="255"/>
      <c r="T412" s="25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7" t="s">
        <v>196</v>
      </c>
      <c r="AU412" s="257" t="s">
        <v>95</v>
      </c>
      <c r="AV412" s="13" t="s">
        <v>95</v>
      </c>
      <c r="AW412" s="13" t="s">
        <v>35</v>
      </c>
      <c r="AX412" s="13" t="s">
        <v>75</v>
      </c>
      <c r="AY412" s="257" t="s">
        <v>150</v>
      </c>
    </row>
    <row r="413" s="13" customFormat="1">
      <c r="A413" s="13"/>
      <c r="B413" s="246"/>
      <c r="C413" s="247"/>
      <c r="D413" s="248" t="s">
        <v>196</v>
      </c>
      <c r="E413" s="249" t="s">
        <v>19</v>
      </c>
      <c r="F413" s="250" t="s">
        <v>1745</v>
      </c>
      <c r="G413" s="247"/>
      <c r="H413" s="251">
        <v>-1.8089999999999999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196</v>
      </c>
      <c r="AU413" s="257" t="s">
        <v>95</v>
      </c>
      <c r="AV413" s="13" t="s">
        <v>95</v>
      </c>
      <c r="AW413" s="13" t="s">
        <v>35</v>
      </c>
      <c r="AX413" s="13" t="s">
        <v>75</v>
      </c>
      <c r="AY413" s="257" t="s">
        <v>150</v>
      </c>
    </row>
    <row r="414" s="13" customFormat="1">
      <c r="A414" s="13"/>
      <c r="B414" s="246"/>
      <c r="C414" s="247"/>
      <c r="D414" s="248" t="s">
        <v>196</v>
      </c>
      <c r="E414" s="249" t="s">
        <v>19</v>
      </c>
      <c r="F414" s="250" t="s">
        <v>1746</v>
      </c>
      <c r="G414" s="247"/>
      <c r="H414" s="251">
        <v>1.5149999999999999</v>
      </c>
      <c r="I414" s="252"/>
      <c r="J414" s="247"/>
      <c r="K414" s="247"/>
      <c r="L414" s="253"/>
      <c r="M414" s="254"/>
      <c r="N414" s="255"/>
      <c r="O414" s="255"/>
      <c r="P414" s="255"/>
      <c r="Q414" s="255"/>
      <c r="R414" s="255"/>
      <c r="S414" s="255"/>
      <c r="T414" s="25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7" t="s">
        <v>196</v>
      </c>
      <c r="AU414" s="257" t="s">
        <v>95</v>
      </c>
      <c r="AV414" s="13" t="s">
        <v>95</v>
      </c>
      <c r="AW414" s="13" t="s">
        <v>35</v>
      </c>
      <c r="AX414" s="13" t="s">
        <v>75</v>
      </c>
      <c r="AY414" s="257" t="s">
        <v>150</v>
      </c>
    </row>
    <row r="415" s="13" customFormat="1">
      <c r="A415" s="13"/>
      <c r="B415" s="246"/>
      <c r="C415" s="247"/>
      <c r="D415" s="248" t="s">
        <v>196</v>
      </c>
      <c r="E415" s="249" t="s">
        <v>19</v>
      </c>
      <c r="F415" s="250" t="s">
        <v>1747</v>
      </c>
      <c r="G415" s="247"/>
      <c r="H415" s="251">
        <v>16.271000000000001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196</v>
      </c>
      <c r="AU415" s="257" t="s">
        <v>95</v>
      </c>
      <c r="AV415" s="13" t="s">
        <v>95</v>
      </c>
      <c r="AW415" s="13" t="s">
        <v>35</v>
      </c>
      <c r="AX415" s="13" t="s">
        <v>75</v>
      </c>
      <c r="AY415" s="257" t="s">
        <v>150</v>
      </c>
    </row>
    <row r="416" s="13" customFormat="1">
      <c r="A416" s="13"/>
      <c r="B416" s="246"/>
      <c r="C416" s="247"/>
      <c r="D416" s="248" t="s">
        <v>196</v>
      </c>
      <c r="E416" s="249" t="s">
        <v>19</v>
      </c>
      <c r="F416" s="250" t="s">
        <v>1684</v>
      </c>
      <c r="G416" s="247"/>
      <c r="H416" s="251">
        <v>-1.6080000000000001</v>
      </c>
      <c r="I416" s="252"/>
      <c r="J416" s="247"/>
      <c r="K416" s="247"/>
      <c r="L416" s="253"/>
      <c r="M416" s="254"/>
      <c r="N416" s="255"/>
      <c r="O416" s="255"/>
      <c r="P416" s="255"/>
      <c r="Q416" s="255"/>
      <c r="R416" s="255"/>
      <c r="S416" s="255"/>
      <c r="T416" s="25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7" t="s">
        <v>196</v>
      </c>
      <c r="AU416" s="257" t="s">
        <v>95</v>
      </c>
      <c r="AV416" s="13" t="s">
        <v>95</v>
      </c>
      <c r="AW416" s="13" t="s">
        <v>35</v>
      </c>
      <c r="AX416" s="13" t="s">
        <v>75</v>
      </c>
      <c r="AY416" s="257" t="s">
        <v>150</v>
      </c>
    </row>
    <row r="417" s="13" customFormat="1">
      <c r="A417" s="13"/>
      <c r="B417" s="246"/>
      <c r="C417" s="247"/>
      <c r="D417" s="248" t="s">
        <v>196</v>
      </c>
      <c r="E417" s="249" t="s">
        <v>19</v>
      </c>
      <c r="F417" s="250" t="s">
        <v>1748</v>
      </c>
      <c r="G417" s="247"/>
      <c r="H417" s="251">
        <v>65.436999999999998</v>
      </c>
      <c r="I417" s="252"/>
      <c r="J417" s="247"/>
      <c r="K417" s="247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196</v>
      </c>
      <c r="AU417" s="257" t="s">
        <v>95</v>
      </c>
      <c r="AV417" s="13" t="s">
        <v>95</v>
      </c>
      <c r="AW417" s="13" t="s">
        <v>35</v>
      </c>
      <c r="AX417" s="13" t="s">
        <v>75</v>
      </c>
      <c r="AY417" s="257" t="s">
        <v>150</v>
      </c>
    </row>
    <row r="418" s="13" customFormat="1">
      <c r="A418" s="13"/>
      <c r="B418" s="246"/>
      <c r="C418" s="247"/>
      <c r="D418" s="248" t="s">
        <v>196</v>
      </c>
      <c r="E418" s="249" t="s">
        <v>19</v>
      </c>
      <c r="F418" s="250" t="s">
        <v>1749</v>
      </c>
      <c r="G418" s="247"/>
      <c r="H418" s="251">
        <v>1.8899999999999999</v>
      </c>
      <c r="I418" s="252"/>
      <c r="J418" s="247"/>
      <c r="K418" s="247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196</v>
      </c>
      <c r="AU418" s="257" t="s">
        <v>95</v>
      </c>
      <c r="AV418" s="13" t="s">
        <v>95</v>
      </c>
      <c r="AW418" s="13" t="s">
        <v>35</v>
      </c>
      <c r="AX418" s="13" t="s">
        <v>75</v>
      </c>
      <c r="AY418" s="257" t="s">
        <v>150</v>
      </c>
    </row>
    <row r="419" s="13" customFormat="1">
      <c r="A419" s="13"/>
      <c r="B419" s="246"/>
      <c r="C419" s="247"/>
      <c r="D419" s="248" t="s">
        <v>196</v>
      </c>
      <c r="E419" s="249" t="s">
        <v>19</v>
      </c>
      <c r="F419" s="250" t="s">
        <v>1750</v>
      </c>
      <c r="G419" s="247"/>
      <c r="H419" s="251">
        <v>1.44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196</v>
      </c>
      <c r="AU419" s="257" t="s">
        <v>95</v>
      </c>
      <c r="AV419" s="13" t="s">
        <v>95</v>
      </c>
      <c r="AW419" s="13" t="s">
        <v>35</v>
      </c>
      <c r="AX419" s="13" t="s">
        <v>75</v>
      </c>
      <c r="AY419" s="257" t="s">
        <v>150</v>
      </c>
    </row>
    <row r="420" s="2" customFormat="1" ht="16.5" customHeight="1">
      <c r="A420" s="40"/>
      <c r="B420" s="41"/>
      <c r="C420" s="228" t="s">
        <v>1241</v>
      </c>
      <c r="D420" s="228" t="s">
        <v>153</v>
      </c>
      <c r="E420" s="229" t="s">
        <v>762</v>
      </c>
      <c r="F420" s="230" t="s">
        <v>763</v>
      </c>
      <c r="G420" s="231" t="s">
        <v>255</v>
      </c>
      <c r="H420" s="232">
        <v>18.535</v>
      </c>
      <c r="I420" s="233"/>
      <c r="J420" s="234">
        <f>ROUND(I420*H420,2)</f>
        <v>0</v>
      </c>
      <c r="K420" s="230" t="s">
        <v>156</v>
      </c>
      <c r="L420" s="46"/>
      <c r="M420" s="235" t="s">
        <v>19</v>
      </c>
      <c r="N420" s="236" t="s">
        <v>47</v>
      </c>
      <c r="O420" s="86"/>
      <c r="P420" s="237">
        <f>O420*H420</f>
        <v>0</v>
      </c>
      <c r="Q420" s="237">
        <v>0.00040000000000000002</v>
      </c>
      <c r="R420" s="237">
        <f>Q420*H420</f>
        <v>0.0074140000000000005</v>
      </c>
      <c r="S420" s="237">
        <v>0</v>
      </c>
      <c r="T420" s="23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9" t="s">
        <v>203</v>
      </c>
      <c r="AT420" s="239" t="s">
        <v>153</v>
      </c>
      <c r="AU420" s="239" t="s">
        <v>95</v>
      </c>
      <c r="AY420" s="19" t="s">
        <v>150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9" t="s">
        <v>95</v>
      </c>
      <c r="BK420" s="240">
        <f>ROUND(I420*H420,2)</f>
        <v>0</v>
      </c>
      <c r="BL420" s="19" t="s">
        <v>203</v>
      </c>
      <c r="BM420" s="239" t="s">
        <v>1751</v>
      </c>
    </row>
    <row r="421" s="13" customFormat="1">
      <c r="A421" s="13"/>
      <c r="B421" s="246"/>
      <c r="C421" s="247"/>
      <c r="D421" s="248" t="s">
        <v>196</v>
      </c>
      <c r="E421" s="249" t="s">
        <v>19</v>
      </c>
      <c r="F421" s="250" t="s">
        <v>1752</v>
      </c>
      <c r="G421" s="247"/>
      <c r="H421" s="251">
        <v>18.535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196</v>
      </c>
      <c r="AU421" s="257" t="s">
        <v>95</v>
      </c>
      <c r="AV421" s="13" t="s">
        <v>95</v>
      </c>
      <c r="AW421" s="13" t="s">
        <v>35</v>
      </c>
      <c r="AX421" s="13" t="s">
        <v>75</v>
      </c>
      <c r="AY421" s="257" t="s">
        <v>150</v>
      </c>
    </row>
    <row r="422" s="12" customFormat="1" ht="22.8" customHeight="1">
      <c r="A422" s="12"/>
      <c r="B422" s="212"/>
      <c r="C422" s="213"/>
      <c r="D422" s="214" t="s">
        <v>74</v>
      </c>
      <c r="E422" s="226" t="s">
        <v>1753</v>
      </c>
      <c r="F422" s="226" t="s">
        <v>1754</v>
      </c>
      <c r="G422" s="213"/>
      <c r="H422" s="213"/>
      <c r="I422" s="216"/>
      <c r="J422" s="227">
        <f>BK422</f>
        <v>0</v>
      </c>
      <c r="K422" s="213"/>
      <c r="L422" s="218"/>
      <c r="M422" s="219"/>
      <c r="N422" s="220"/>
      <c r="O422" s="220"/>
      <c r="P422" s="221">
        <f>SUM(P423:P428)</f>
        <v>0</v>
      </c>
      <c r="Q422" s="220"/>
      <c r="R422" s="221">
        <f>SUM(R423:R428)</f>
        <v>0.12420000000000001</v>
      </c>
      <c r="S422" s="220"/>
      <c r="T422" s="222">
        <f>SUM(T423:T428)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23" t="s">
        <v>95</v>
      </c>
      <c r="AT422" s="224" t="s">
        <v>74</v>
      </c>
      <c r="AU422" s="224" t="s">
        <v>83</v>
      </c>
      <c r="AY422" s="223" t="s">
        <v>150</v>
      </c>
      <c r="BK422" s="225">
        <f>SUM(BK423:BK428)</f>
        <v>0</v>
      </c>
    </row>
    <row r="423" s="2" customFormat="1" ht="16.5" customHeight="1">
      <c r="A423" s="40"/>
      <c r="B423" s="41"/>
      <c r="C423" s="228" t="s">
        <v>1245</v>
      </c>
      <c r="D423" s="228" t="s">
        <v>153</v>
      </c>
      <c r="E423" s="229" t="s">
        <v>1694</v>
      </c>
      <c r="F423" s="230" t="s">
        <v>1695</v>
      </c>
      <c r="G423" s="231" t="s">
        <v>255</v>
      </c>
      <c r="H423" s="232">
        <v>270</v>
      </c>
      <c r="I423" s="233"/>
      <c r="J423" s="234">
        <f>ROUND(I423*H423,2)</f>
        <v>0</v>
      </c>
      <c r="K423" s="230" t="s">
        <v>156</v>
      </c>
      <c r="L423" s="46"/>
      <c r="M423" s="235" t="s">
        <v>19</v>
      </c>
      <c r="N423" s="236" t="s">
        <v>47</v>
      </c>
      <c r="O423" s="86"/>
      <c r="P423" s="237">
        <f>O423*H423</f>
        <v>0</v>
      </c>
      <c r="Q423" s="237">
        <v>2.0000000000000002E-05</v>
      </c>
      <c r="R423" s="237">
        <f>Q423*H423</f>
        <v>0.0054000000000000003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203</v>
      </c>
      <c r="AT423" s="239" t="s">
        <v>153</v>
      </c>
      <c r="AU423" s="239" t="s">
        <v>95</v>
      </c>
      <c r="AY423" s="19" t="s">
        <v>150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9" t="s">
        <v>95</v>
      </c>
      <c r="BK423" s="240">
        <f>ROUND(I423*H423,2)</f>
        <v>0</v>
      </c>
      <c r="BL423" s="19" t="s">
        <v>203</v>
      </c>
      <c r="BM423" s="239" t="s">
        <v>1755</v>
      </c>
    </row>
    <row r="424" s="2" customFormat="1" ht="16.5" customHeight="1">
      <c r="A424" s="40"/>
      <c r="B424" s="41"/>
      <c r="C424" s="228" t="s">
        <v>1250</v>
      </c>
      <c r="D424" s="228" t="s">
        <v>153</v>
      </c>
      <c r="E424" s="229" t="s">
        <v>1756</v>
      </c>
      <c r="F424" s="230" t="s">
        <v>1757</v>
      </c>
      <c r="G424" s="231" t="s">
        <v>255</v>
      </c>
      <c r="H424" s="232">
        <v>270</v>
      </c>
      <c r="I424" s="233"/>
      <c r="J424" s="234">
        <f>ROUND(I424*H424,2)</f>
        <v>0</v>
      </c>
      <c r="K424" s="230" t="s">
        <v>156</v>
      </c>
      <c r="L424" s="46"/>
      <c r="M424" s="235" t="s">
        <v>19</v>
      </c>
      <c r="N424" s="236" t="s">
        <v>47</v>
      </c>
      <c r="O424" s="86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9" t="s">
        <v>203</v>
      </c>
      <c r="AT424" s="239" t="s">
        <v>153</v>
      </c>
      <c r="AU424" s="239" t="s">
        <v>95</v>
      </c>
      <c r="AY424" s="19" t="s">
        <v>150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9" t="s">
        <v>95</v>
      </c>
      <c r="BK424" s="240">
        <f>ROUND(I424*H424,2)</f>
        <v>0</v>
      </c>
      <c r="BL424" s="19" t="s">
        <v>203</v>
      </c>
      <c r="BM424" s="239" t="s">
        <v>1758</v>
      </c>
    </row>
    <row r="425" s="2" customFormat="1" ht="21.75" customHeight="1">
      <c r="A425" s="40"/>
      <c r="B425" s="41"/>
      <c r="C425" s="228" t="s">
        <v>1256</v>
      </c>
      <c r="D425" s="228" t="s">
        <v>153</v>
      </c>
      <c r="E425" s="229" t="s">
        <v>1759</v>
      </c>
      <c r="F425" s="230" t="s">
        <v>1760</v>
      </c>
      <c r="G425" s="231" t="s">
        <v>255</v>
      </c>
      <c r="H425" s="232">
        <v>270</v>
      </c>
      <c r="I425" s="233"/>
      <c r="J425" s="234">
        <f>ROUND(I425*H425,2)</f>
        <v>0</v>
      </c>
      <c r="K425" s="230" t="s">
        <v>156</v>
      </c>
      <c r="L425" s="46"/>
      <c r="M425" s="235" t="s">
        <v>19</v>
      </c>
      <c r="N425" s="236" t="s">
        <v>47</v>
      </c>
      <c r="O425" s="86"/>
      <c r="P425" s="237">
        <f>O425*H425</f>
        <v>0</v>
      </c>
      <c r="Q425" s="237">
        <v>0.00044000000000000002</v>
      </c>
      <c r="R425" s="237">
        <f>Q425*H425</f>
        <v>0.1188</v>
      </c>
      <c r="S425" s="237">
        <v>0</v>
      </c>
      <c r="T425" s="23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9" t="s">
        <v>203</v>
      </c>
      <c r="AT425" s="239" t="s">
        <v>153</v>
      </c>
      <c r="AU425" s="239" t="s">
        <v>95</v>
      </c>
      <c r="AY425" s="19" t="s">
        <v>150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9" t="s">
        <v>95</v>
      </c>
      <c r="BK425" s="240">
        <f>ROUND(I425*H425,2)</f>
        <v>0</v>
      </c>
      <c r="BL425" s="19" t="s">
        <v>203</v>
      </c>
      <c r="BM425" s="239" t="s">
        <v>1761</v>
      </c>
    </row>
    <row r="426" s="2" customFormat="1">
      <c r="A426" s="40"/>
      <c r="B426" s="41"/>
      <c r="C426" s="42"/>
      <c r="D426" s="248" t="s">
        <v>205</v>
      </c>
      <c r="E426" s="42"/>
      <c r="F426" s="258" t="s">
        <v>1762</v>
      </c>
      <c r="G426" s="42"/>
      <c r="H426" s="42"/>
      <c r="I426" s="148"/>
      <c r="J426" s="42"/>
      <c r="K426" s="42"/>
      <c r="L426" s="46"/>
      <c r="M426" s="259"/>
      <c r="N426" s="260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205</v>
      </c>
      <c r="AU426" s="19" t="s">
        <v>95</v>
      </c>
    </row>
    <row r="427" s="13" customFormat="1">
      <c r="A427" s="13"/>
      <c r="B427" s="246"/>
      <c r="C427" s="247"/>
      <c r="D427" s="248" t="s">
        <v>196</v>
      </c>
      <c r="E427" s="249" t="s">
        <v>19</v>
      </c>
      <c r="F427" s="250" t="s">
        <v>1763</v>
      </c>
      <c r="G427" s="247"/>
      <c r="H427" s="251">
        <v>105</v>
      </c>
      <c r="I427" s="252"/>
      <c r="J427" s="247"/>
      <c r="K427" s="247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196</v>
      </c>
      <c r="AU427" s="257" t="s">
        <v>95</v>
      </c>
      <c r="AV427" s="13" t="s">
        <v>95</v>
      </c>
      <c r="AW427" s="13" t="s">
        <v>35</v>
      </c>
      <c r="AX427" s="13" t="s">
        <v>75</v>
      </c>
      <c r="AY427" s="257" t="s">
        <v>150</v>
      </c>
    </row>
    <row r="428" s="13" customFormat="1">
      <c r="A428" s="13"/>
      <c r="B428" s="246"/>
      <c r="C428" s="247"/>
      <c r="D428" s="248" t="s">
        <v>196</v>
      </c>
      <c r="E428" s="249" t="s">
        <v>19</v>
      </c>
      <c r="F428" s="250" t="s">
        <v>1764</v>
      </c>
      <c r="G428" s="247"/>
      <c r="H428" s="251">
        <v>165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196</v>
      </c>
      <c r="AU428" s="257" t="s">
        <v>95</v>
      </c>
      <c r="AV428" s="13" t="s">
        <v>95</v>
      </c>
      <c r="AW428" s="13" t="s">
        <v>35</v>
      </c>
      <c r="AX428" s="13" t="s">
        <v>75</v>
      </c>
      <c r="AY428" s="257" t="s">
        <v>150</v>
      </c>
    </row>
    <row r="429" s="12" customFormat="1" ht="25.92" customHeight="1">
      <c r="A429" s="12"/>
      <c r="B429" s="212"/>
      <c r="C429" s="213"/>
      <c r="D429" s="214" t="s">
        <v>74</v>
      </c>
      <c r="E429" s="215" t="s">
        <v>765</v>
      </c>
      <c r="F429" s="215" t="s">
        <v>766</v>
      </c>
      <c r="G429" s="213"/>
      <c r="H429" s="213"/>
      <c r="I429" s="216"/>
      <c r="J429" s="217">
        <f>BK429</f>
        <v>0</v>
      </c>
      <c r="K429" s="213"/>
      <c r="L429" s="218"/>
      <c r="M429" s="219"/>
      <c r="N429" s="220"/>
      <c r="O429" s="220"/>
      <c r="P429" s="221">
        <f>SUM(P430:P431)</f>
        <v>0</v>
      </c>
      <c r="Q429" s="220"/>
      <c r="R429" s="221">
        <f>SUM(R430:R431)</f>
        <v>0</v>
      </c>
      <c r="S429" s="220"/>
      <c r="T429" s="222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3" t="s">
        <v>170</v>
      </c>
      <c r="AT429" s="224" t="s">
        <v>74</v>
      </c>
      <c r="AU429" s="224" t="s">
        <v>75</v>
      </c>
      <c r="AY429" s="223" t="s">
        <v>150</v>
      </c>
      <c r="BK429" s="225">
        <f>SUM(BK430:BK431)</f>
        <v>0</v>
      </c>
    </row>
    <row r="430" s="2" customFormat="1" ht="16.5" customHeight="1">
      <c r="A430" s="40"/>
      <c r="B430" s="41"/>
      <c r="C430" s="228" t="s">
        <v>1262</v>
      </c>
      <c r="D430" s="228" t="s">
        <v>153</v>
      </c>
      <c r="E430" s="229" t="s">
        <v>767</v>
      </c>
      <c r="F430" s="230" t="s">
        <v>768</v>
      </c>
      <c r="G430" s="231" t="s">
        <v>769</v>
      </c>
      <c r="H430" s="232">
        <v>20</v>
      </c>
      <c r="I430" s="233"/>
      <c r="J430" s="234">
        <f>ROUND(I430*H430,2)</f>
        <v>0</v>
      </c>
      <c r="K430" s="230" t="s">
        <v>156</v>
      </c>
      <c r="L430" s="46"/>
      <c r="M430" s="235" t="s">
        <v>19</v>
      </c>
      <c r="N430" s="236" t="s">
        <v>47</v>
      </c>
      <c r="O430" s="86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770</v>
      </c>
      <c r="AT430" s="239" t="s">
        <v>153</v>
      </c>
      <c r="AU430" s="239" t="s">
        <v>83</v>
      </c>
      <c r="AY430" s="19" t="s">
        <v>150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9" t="s">
        <v>95</v>
      </c>
      <c r="BK430" s="240">
        <f>ROUND(I430*H430,2)</f>
        <v>0</v>
      </c>
      <c r="BL430" s="19" t="s">
        <v>770</v>
      </c>
      <c r="BM430" s="239" t="s">
        <v>1765</v>
      </c>
    </row>
    <row r="431" s="2" customFormat="1">
      <c r="A431" s="40"/>
      <c r="B431" s="41"/>
      <c r="C431" s="42"/>
      <c r="D431" s="248" t="s">
        <v>205</v>
      </c>
      <c r="E431" s="42"/>
      <c r="F431" s="258" t="s">
        <v>772</v>
      </c>
      <c r="G431" s="42"/>
      <c r="H431" s="42"/>
      <c r="I431" s="148"/>
      <c r="J431" s="42"/>
      <c r="K431" s="42"/>
      <c r="L431" s="46"/>
      <c r="M431" s="306"/>
      <c r="N431" s="307"/>
      <c r="O431" s="243"/>
      <c r="P431" s="243"/>
      <c r="Q431" s="243"/>
      <c r="R431" s="243"/>
      <c r="S431" s="243"/>
      <c r="T431" s="308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205</v>
      </c>
      <c r="AU431" s="19" t="s">
        <v>83</v>
      </c>
    </row>
    <row r="432" s="2" customFormat="1" ht="6.96" customHeight="1">
      <c r="A432" s="40"/>
      <c r="B432" s="61"/>
      <c r="C432" s="62"/>
      <c r="D432" s="62"/>
      <c r="E432" s="62"/>
      <c r="F432" s="62"/>
      <c r="G432" s="62"/>
      <c r="H432" s="62"/>
      <c r="I432" s="177"/>
      <c r="J432" s="62"/>
      <c r="K432" s="62"/>
      <c r="L432" s="46"/>
      <c r="M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</sheetData>
  <sheetProtection sheet="1" autoFilter="0" formatColumns="0" formatRows="0" objects="1" scenarios="1" spinCount="100000" saltValue="1lJtDCCB/SkDuU64cVt0qRZ74hVNq8eyAlgvikh/cH5YPF6o8O80WL9GrmtKWOuacjFRYVkF2Gx81uQJsTEisg==" hashValue="rej9j3i9Uv6T7QlLUMWvhExFmrCQf4fzRF1wlHTYeScI3G5/FsWfcQIPeoajAds6oZ/dk3DtshNBFb/ncJLLlA==" algorithmName="SHA-512" password="CC35"/>
  <autoFilter ref="C107:K4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613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1766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ROUND((SUM(BE96:BE191)),  2)</f>
        <v>0</v>
      </c>
      <c r="G35" s="40"/>
      <c r="H35" s="40"/>
      <c r="I35" s="166">
        <v>0.20999999999999999</v>
      </c>
      <c r="J35" s="165">
        <f>ROUND(((SUM(BE96:BE191))*I35),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ROUND((SUM(BF96:BF191)),  2)</f>
        <v>0</v>
      </c>
      <c r="G36" s="40"/>
      <c r="H36" s="40"/>
      <c r="I36" s="166">
        <v>0.14999999999999999</v>
      </c>
      <c r="J36" s="165">
        <f>ROUND(((SUM(BF96:BF191))*I36),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ROUND((SUM(BG96:BG191)),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ROUND((SUM(BH96:BH191)),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ROUND((SUM(BI96:BI191)),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613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040 - Fasáda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J97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1767</v>
      </c>
      <c r="E65" s="196"/>
      <c r="F65" s="196"/>
      <c r="G65" s="196"/>
      <c r="H65" s="196"/>
      <c r="I65" s="197"/>
      <c r="J65" s="198">
        <f>J98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774</v>
      </c>
      <c r="E66" s="196"/>
      <c r="F66" s="196"/>
      <c r="G66" s="196"/>
      <c r="H66" s="196"/>
      <c r="I66" s="197"/>
      <c r="J66" s="198">
        <f>J148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619</v>
      </c>
      <c r="E67" s="196"/>
      <c r="F67" s="196"/>
      <c r="G67" s="196"/>
      <c r="H67" s="196"/>
      <c r="I67" s="197"/>
      <c r="J67" s="198">
        <f>J152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178</v>
      </c>
      <c r="E68" s="196"/>
      <c r="F68" s="196"/>
      <c r="G68" s="196"/>
      <c r="H68" s="196"/>
      <c r="I68" s="197"/>
      <c r="J68" s="198">
        <f>J159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180</v>
      </c>
      <c r="E69" s="196"/>
      <c r="F69" s="196"/>
      <c r="G69" s="196"/>
      <c r="H69" s="196"/>
      <c r="I69" s="197"/>
      <c r="J69" s="198">
        <f>J172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7"/>
      <c r="C70" s="188"/>
      <c r="D70" s="189" t="s">
        <v>181</v>
      </c>
      <c r="E70" s="190"/>
      <c r="F70" s="190"/>
      <c r="G70" s="190"/>
      <c r="H70" s="190"/>
      <c r="I70" s="191"/>
      <c r="J70" s="192">
        <f>J174</f>
        <v>0</v>
      </c>
      <c r="K70" s="188"/>
      <c r="L70" s="19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4"/>
      <c r="C71" s="127"/>
      <c r="D71" s="195" t="s">
        <v>184</v>
      </c>
      <c r="E71" s="196"/>
      <c r="F71" s="196"/>
      <c r="G71" s="196"/>
      <c r="H71" s="196"/>
      <c r="I71" s="197"/>
      <c r="J71" s="198">
        <f>J175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778</v>
      </c>
      <c r="E72" s="196"/>
      <c r="F72" s="196"/>
      <c r="G72" s="196"/>
      <c r="H72" s="196"/>
      <c r="I72" s="197"/>
      <c r="J72" s="198">
        <f>J178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7"/>
      <c r="C73" s="188"/>
      <c r="D73" s="189" t="s">
        <v>1768</v>
      </c>
      <c r="E73" s="190"/>
      <c r="F73" s="190"/>
      <c r="G73" s="190"/>
      <c r="H73" s="190"/>
      <c r="I73" s="191"/>
      <c r="J73" s="192">
        <f>J187</f>
        <v>0</v>
      </c>
      <c r="K73" s="188"/>
      <c r="L73" s="19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94"/>
      <c r="C74" s="127"/>
      <c r="D74" s="195" t="s">
        <v>1769</v>
      </c>
      <c r="E74" s="196"/>
      <c r="F74" s="196"/>
      <c r="G74" s="196"/>
      <c r="H74" s="196"/>
      <c r="I74" s="197"/>
      <c r="J74" s="198">
        <f>J188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135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Rekonstrukce objektu č.p. 55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124</v>
      </c>
      <c r="D85" s="24"/>
      <c r="E85" s="24"/>
      <c r="F85" s="24"/>
      <c r="G85" s="24"/>
      <c r="H85" s="24"/>
      <c r="I85" s="140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81" t="s">
        <v>613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614</v>
      </c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040 - Fasáda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parc. st. 160 a parc. č. 65/9</v>
      </c>
      <c r="G90" s="42"/>
      <c r="H90" s="42"/>
      <c r="I90" s="151" t="s">
        <v>23</v>
      </c>
      <c r="J90" s="74" t="str">
        <f>IF(J14="","",J14)</f>
        <v>24. 2. 2020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54.45" customHeight="1">
      <c r="A92" s="40"/>
      <c r="B92" s="41"/>
      <c r="C92" s="34" t="s">
        <v>25</v>
      </c>
      <c r="D92" s="42"/>
      <c r="E92" s="42"/>
      <c r="F92" s="29" t="str">
        <f>E17</f>
        <v>ČZU v Praze, ŠLP v Kostelci n. Černýmim lesy</v>
      </c>
      <c r="G92" s="42"/>
      <c r="H92" s="42"/>
      <c r="I92" s="151" t="s">
        <v>32</v>
      </c>
      <c r="J92" s="38" t="str">
        <f>E23</f>
        <v>ing. arch. Tomáš Kužel, Ve Smrčinách 322, Jevany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151" t="s">
        <v>36</v>
      </c>
      <c r="J93" s="38" t="str">
        <f>E26</f>
        <v>NASTA GROUP s.r.o., Za Sokolovnou 92, Zdiby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200"/>
      <c r="B95" s="201"/>
      <c r="C95" s="202" t="s">
        <v>136</v>
      </c>
      <c r="D95" s="203" t="s">
        <v>60</v>
      </c>
      <c r="E95" s="203" t="s">
        <v>56</v>
      </c>
      <c r="F95" s="203" t="s">
        <v>57</v>
      </c>
      <c r="G95" s="203" t="s">
        <v>137</v>
      </c>
      <c r="H95" s="203" t="s">
        <v>138</v>
      </c>
      <c r="I95" s="204" t="s">
        <v>139</v>
      </c>
      <c r="J95" s="203" t="s">
        <v>128</v>
      </c>
      <c r="K95" s="205" t="s">
        <v>140</v>
      </c>
      <c r="L95" s="206"/>
      <c r="M95" s="94" t="s">
        <v>19</v>
      </c>
      <c r="N95" s="95" t="s">
        <v>45</v>
      </c>
      <c r="O95" s="95" t="s">
        <v>141</v>
      </c>
      <c r="P95" s="95" t="s">
        <v>142</v>
      </c>
      <c r="Q95" s="95" t="s">
        <v>143</v>
      </c>
      <c r="R95" s="95" t="s">
        <v>144</v>
      </c>
      <c r="S95" s="95" t="s">
        <v>145</v>
      </c>
      <c r="T95" s="96" t="s">
        <v>146</v>
      </c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s="2" customFormat="1" ht="22.8" customHeight="1">
      <c r="A96" s="40"/>
      <c r="B96" s="41"/>
      <c r="C96" s="101" t="s">
        <v>147</v>
      </c>
      <c r="D96" s="42"/>
      <c r="E96" s="42"/>
      <c r="F96" s="42"/>
      <c r="G96" s="42"/>
      <c r="H96" s="42"/>
      <c r="I96" s="148"/>
      <c r="J96" s="207">
        <f>BK96</f>
        <v>0</v>
      </c>
      <c r="K96" s="42"/>
      <c r="L96" s="46"/>
      <c r="M96" s="97"/>
      <c r="N96" s="208"/>
      <c r="O96" s="98"/>
      <c r="P96" s="209">
        <f>P97+P174+P187</f>
        <v>0</v>
      </c>
      <c r="Q96" s="98"/>
      <c r="R96" s="209">
        <f>R97+R174+R187</f>
        <v>12.321029520000003</v>
      </c>
      <c r="S96" s="98"/>
      <c r="T96" s="210">
        <f>T97+T174+T187</f>
        <v>0.037035999999999999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129</v>
      </c>
      <c r="BK96" s="211">
        <f>BK97+BK174+BK187</f>
        <v>0</v>
      </c>
    </row>
    <row r="97" s="12" customFormat="1" ht="25.92" customHeight="1">
      <c r="A97" s="12"/>
      <c r="B97" s="212"/>
      <c r="C97" s="213"/>
      <c r="D97" s="214" t="s">
        <v>74</v>
      </c>
      <c r="E97" s="215" t="s">
        <v>189</v>
      </c>
      <c r="F97" s="215" t="s">
        <v>190</v>
      </c>
      <c r="G97" s="213"/>
      <c r="H97" s="213"/>
      <c r="I97" s="216"/>
      <c r="J97" s="217">
        <f>BK97</f>
        <v>0</v>
      </c>
      <c r="K97" s="213"/>
      <c r="L97" s="218"/>
      <c r="M97" s="219"/>
      <c r="N97" s="220"/>
      <c r="O97" s="220"/>
      <c r="P97" s="221">
        <f>P98+P148+P152+P159+P172</f>
        <v>0</v>
      </c>
      <c r="Q97" s="220"/>
      <c r="R97" s="221">
        <f>R98+R148+R152+R159+R172</f>
        <v>12.212594000000003</v>
      </c>
      <c r="S97" s="220"/>
      <c r="T97" s="222">
        <f>T98+T148+T152+T159+T172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3" t="s">
        <v>83</v>
      </c>
      <c r="AT97" s="224" t="s">
        <v>74</v>
      </c>
      <c r="AU97" s="224" t="s">
        <v>75</v>
      </c>
      <c r="AY97" s="223" t="s">
        <v>150</v>
      </c>
      <c r="BK97" s="225">
        <f>BK98+BK148+BK152+BK159+BK172</f>
        <v>0</v>
      </c>
    </row>
    <row r="98" s="12" customFormat="1" ht="22.8" customHeight="1">
      <c r="A98" s="12"/>
      <c r="B98" s="212"/>
      <c r="C98" s="213"/>
      <c r="D98" s="214" t="s">
        <v>74</v>
      </c>
      <c r="E98" s="226" t="s">
        <v>562</v>
      </c>
      <c r="F98" s="226" t="s">
        <v>1770</v>
      </c>
      <c r="G98" s="213"/>
      <c r="H98" s="213"/>
      <c r="I98" s="216"/>
      <c r="J98" s="227">
        <f>BK98</f>
        <v>0</v>
      </c>
      <c r="K98" s="213"/>
      <c r="L98" s="218"/>
      <c r="M98" s="219"/>
      <c r="N98" s="220"/>
      <c r="O98" s="220"/>
      <c r="P98" s="221">
        <f>SUM(P99:P147)</f>
        <v>0</v>
      </c>
      <c r="Q98" s="220"/>
      <c r="R98" s="221">
        <f>SUM(R99:R147)</f>
        <v>10.591585480000003</v>
      </c>
      <c r="S98" s="220"/>
      <c r="T98" s="222">
        <f>SUM(T99:T147)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83</v>
      </c>
      <c r="AT98" s="224" t="s">
        <v>74</v>
      </c>
      <c r="AU98" s="224" t="s">
        <v>83</v>
      </c>
      <c r="AY98" s="223" t="s">
        <v>150</v>
      </c>
      <c r="BK98" s="225">
        <f>SUM(BK99:BK147)</f>
        <v>0</v>
      </c>
    </row>
    <row r="99" s="2" customFormat="1" ht="16.5" customHeight="1">
      <c r="A99" s="40"/>
      <c r="B99" s="41"/>
      <c r="C99" s="228" t="s">
        <v>83</v>
      </c>
      <c r="D99" s="228" t="s">
        <v>153</v>
      </c>
      <c r="E99" s="229" t="s">
        <v>1771</v>
      </c>
      <c r="F99" s="230" t="s">
        <v>1772</v>
      </c>
      <c r="G99" s="231" t="s">
        <v>255</v>
      </c>
      <c r="H99" s="232">
        <v>183.744</v>
      </c>
      <c r="I99" s="233"/>
      <c r="J99" s="234">
        <f>ROUND(I99*H99,2)</f>
        <v>0</v>
      </c>
      <c r="K99" s="230" t="s">
        <v>156</v>
      </c>
      <c r="L99" s="46"/>
      <c r="M99" s="235" t="s">
        <v>19</v>
      </c>
      <c r="N99" s="236" t="s">
        <v>47</v>
      </c>
      <c r="O99" s="86"/>
      <c r="P99" s="237">
        <f>O99*H99</f>
        <v>0</v>
      </c>
      <c r="Q99" s="237">
        <v>0.0073499999999999998</v>
      </c>
      <c r="R99" s="237">
        <f>Q99*H99</f>
        <v>1.3505183999999999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170</v>
      </c>
      <c r="AT99" s="239" t="s">
        <v>153</v>
      </c>
      <c r="AU99" s="239" t="s">
        <v>95</v>
      </c>
      <c r="AY99" s="19" t="s">
        <v>150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95</v>
      </c>
      <c r="BK99" s="240">
        <f>ROUND(I99*H99,2)</f>
        <v>0</v>
      </c>
      <c r="BL99" s="19" t="s">
        <v>170</v>
      </c>
      <c r="BM99" s="239" t="s">
        <v>1773</v>
      </c>
    </row>
    <row r="100" s="2" customFormat="1">
      <c r="A100" s="40"/>
      <c r="B100" s="41"/>
      <c r="C100" s="42"/>
      <c r="D100" s="248" t="s">
        <v>205</v>
      </c>
      <c r="E100" s="42"/>
      <c r="F100" s="258" t="s">
        <v>1774</v>
      </c>
      <c r="G100" s="42"/>
      <c r="H100" s="42"/>
      <c r="I100" s="148"/>
      <c r="J100" s="42"/>
      <c r="K100" s="42"/>
      <c r="L100" s="46"/>
      <c r="M100" s="259"/>
      <c r="N100" s="260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205</v>
      </c>
      <c r="AU100" s="19" t="s">
        <v>95</v>
      </c>
    </row>
    <row r="101" s="2" customFormat="1" ht="21.75" customHeight="1">
      <c r="A101" s="40"/>
      <c r="B101" s="41"/>
      <c r="C101" s="228" t="s">
        <v>95</v>
      </c>
      <c r="D101" s="228" t="s">
        <v>153</v>
      </c>
      <c r="E101" s="229" t="s">
        <v>1775</v>
      </c>
      <c r="F101" s="230" t="s">
        <v>1776</v>
      </c>
      <c r="G101" s="231" t="s">
        <v>255</v>
      </c>
      <c r="H101" s="232">
        <v>3.7000000000000002</v>
      </c>
      <c r="I101" s="233"/>
      <c r="J101" s="234">
        <f>ROUND(I101*H101,2)</f>
        <v>0</v>
      </c>
      <c r="K101" s="230" t="s">
        <v>156</v>
      </c>
      <c r="L101" s="46"/>
      <c r="M101" s="235" t="s">
        <v>19</v>
      </c>
      <c r="N101" s="236" t="s">
        <v>47</v>
      </c>
      <c r="O101" s="86"/>
      <c r="P101" s="237">
        <f>O101*H101</f>
        <v>0</v>
      </c>
      <c r="Q101" s="237">
        <v>0.0049399999999999999</v>
      </c>
      <c r="R101" s="237">
        <f>Q101*H101</f>
        <v>0.018277999999999999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170</v>
      </c>
      <c r="AT101" s="239" t="s">
        <v>153</v>
      </c>
      <c r="AU101" s="239" t="s">
        <v>95</v>
      </c>
      <c r="AY101" s="19" t="s">
        <v>150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95</v>
      </c>
      <c r="BK101" s="240">
        <f>ROUND(I101*H101,2)</f>
        <v>0</v>
      </c>
      <c r="BL101" s="19" t="s">
        <v>170</v>
      </c>
      <c r="BM101" s="239" t="s">
        <v>1777</v>
      </c>
    </row>
    <row r="102" s="2" customFormat="1" ht="21.75" customHeight="1">
      <c r="A102" s="40"/>
      <c r="B102" s="41"/>
      <c r="C102" s="228" t="s">
        <v>165</v>
      </c>
      <c r="D102" s="228" t="s">
        <v>153</v>
      </c>
      <c r="E102" s="229" t="s">
        <v>1778</v>
      </c>
      <c r="F102" s="230" t="s">
        <v>1779</v>
      </c>
      <c r="G102" s="231" t="s">
        <v>255</v>
      </c>
      <c r="H102" s="232">
        <v>183.744</v>
      </c>
      <c r="I102" s="233"/>
      <c r="J102" s="234">
        <f>ROUND(I102*H102,2)</f>
        <v>0</v>
      </c>
      <c r="K102" s="230" t="s">
        <v>156</v>
      </c>
      <c r="L102" s="46"/>
      <c r="M102" s="235" t="s">
        <v>19</v>
      </c>
      <c r="N102" s="236" t="s">
        <v>47</v>
      </c>
      <c r="O102" s="86"/>
      <c r="P102" s="237">
        <f>O102*H102</f>
        <v>0</v>
      </c>
      <c r="Q102" s="237">
        <v>0.0043800000000000002</v>
      </c>
      <c r="R102" s="237">
        <f>Q102*H102</f>
        <v>0.80479872000000008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170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170</v>
      </c>
      <c r="BM102" s="239" t="s">
        <v>1780</v>
      </c>
    </row>
    <row r="103" s="2" customFormat="1">
      <c r="A103" s="40"/>
      <c r="B103" s="41"/>
      <c r="C103" s="42"/>
      <c r="D103" s="248" t="s">
        <v>205</v>
      </c>
      <c r="E103" s="42"/>
      <c r="F103" s="258" t="s">
        <v>1781</v>
      </c>
      <c r="G103" s="42"/>
      <c r="H103" s="42"/>
      <c r="I103" s="148"/>
      <c r="J103" s="42"/>
      <c r="K103" s="42"/>
      <c r="L103" s="46"/>
      <c r="M103" s="259"/>
      <c r="N103" s="260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205</v>
      </c>
      <c r="AU103" s="19" t="s">
        <v>95</v>
      </c>
    </row>
    <row r="104" s="2" customFormat="1" ht="21.75" customHeight="1">
      <c r="A104" s="40"/>
      <c r="B104" s="41"/>
      <c r="C104" s="228" t="s">
        <v>170</v>
      </c>
      <c r="D104" s="228" t="s">
        <v>153</v>
      </c>
      <c r="E104" s="229" t="s">
        <v>1782</v>
      </c>
      <c r="F104" s="230" t="s">
        <v>1783</v>
      </c>
      <c r="G104" s="231" t="s">
        <v>339</v>
      </c>
      <c r="H104" s="232">
        <v>76</v>
      </c>
      <c r="I104" s="233"/>
      <c r="J104" s="234">
        <f>ROUND(I104*H104,2)</f>
        <v>0</v>
      </c>
      <c r="K104" s="230" t="s">
        <v>156</v>
      </c>
      <c r="L104" s="46"/>
      <c r="M104" s="235" t="s">
        <v>19</v>
      </c>
      <c r="N104" s="236" t="s">
        <v>47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170</v>
      </c>
      <c r="AT104" s="239" t="s">
        <v>153</v>
      </c>
      <c r="AU104" s="239" t="s">
        <v>95</v>
      </c>
      <c r="AY104" s="19" t="s">
        <v>150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95</v>
      </c>
      <c r="BK104" s="240">
        <f>ROUND(I104*H104,2)</f>
        <v>0</v>
      </c>
      <c r="BL104" s="19" t="s">
        <v>170</v>
      </c>
      <c r="BM104" s="239" t="s">
        <v>1784</v>
      </c>
    </row>
    <row r="105" s="2" customFormat="1" ht="16.5" customHeight="1">
      <c r="A105" s="40"/>
      <c r="B105" s="41"/>
      <c r="C105" s="296" t="s">
        <v>149</v>
      </c>
      <c r="D105" s="296" t="s">
        <v>695</v>
      </c>
      <c r="E105" s="297" t="s">
        <v>1785</v>
      </c>
      <c r="F105" s="298" t="s">
        <v>1786</v>
      </c>
      <c r="G105" s="299" t="s">
        <v>339</v>
      </c>
      <c r="H105" s="300">
        <v>79.799999999999997</v>
      </c>
      <c r="I105" s="301"/>
      <c r="J105" s="302">
        <f>ROUND(I105*H105,2)</f>
        <v>0</v>
      </c>
      <c r="K105" s="298" t="s">
        <v>156</v>
      </c>
      <c r="L105" s="303"/>
      <c r="M105" s="304" t="s">
        <v>19</v>
      </c>
      <c r="N105" s="305" t="s">
        <v>47</v>
      </c>
      <c r="O105" s="86"/>
      <c r="P105" s="237">
        <f>O105*H105</f>
        <v>0</v>
      </c>
      <c r="Q105" s="237">
        <v>3.0000000000000001E-05</v>
      </c>
      <c r="R105" s="237">
        <f>Q105*H105</f>
        <v>0.0023939999999999999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225</v>
      </c>
      <c r="AT105" s="239" t="s">
        <v>695</v>
      </c>
      <c r="AU105" s="239" t="s">
        <v>95</v>
      </c>
      <c r="AY105" s="19" t="s">
        <v>150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95</v>
      </c>
      <c r="BK105" s="240">
        <f>ROUND(I105*H105,2)</f>
        <v>0</v>
      </c>
      <c r="BL105" s="19" t="s">
        <v>170</v>
      </c>
      <c r="BM105" s="239" t="s">
        <v>1787</v>
      </c>
    </row>
    <row r="106" s="13" customFormat="1">
      <c r="A106" s="13"/>
      <c r="B106" s="246"/>
      <c r="C106" s="247"/>
      <c r="D106" s="248" t="s">
        <v>196</v>
      </c>
      <c r="E106" s="247"/>
      <c r="F106" s="250" t="s">
        <v>1788</v>
      </c>
      <c r="G106" s="247"/>
      <c r="H106" s="251">
        <v>79.799999999999997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7" t="s">
        <v>196</v>
      </c>
      <c r="AU106" s="257" t="s">
        <v>95</v>
      </c>
      <c r="AV106" s="13" t="s">
        <v>95</v>
      </c>
      <c r="AW106" s="13" t="s">
        <v>4</v>
      </c>
      <c r="AX106" s="13" t="s">
        <v>83</v>
      </c>
      <c r="AY106" s="257" t="s">
        <v>150</v>
      </c>
    </row>
    <row r="107" s="2" customFormat="1" ht="21.75" customHeight="1">
      <c r="A107" s="40"/>
      <c r="B107" s="41"/>
      <c r="C107" s="228" t="s">
        <v>217</v>
      </c>
      <c r="D107" s="228" t="s">
        <v>153</v>
      </c>
      <c r="E107" s="229" t="s">
        <v>1789</v>
      </c>
      <c r="F107" s="230" t="s">
        <v>1790</v>
      </c>
      <c r="G107" s="231" t="s">
        <v>339</v>
      </c>
      <c r="H107" s="232">
        <v>48</v>
      </c>
      <c r="I107" s="233"/>
      <c r="J107" s="234">
        <f>ROUND(I107*H107,2)</f>
        <v>0</v>
      </c>
      <c r="K107" s="230" t="s">
        <v>156</v>
      </c>
      <c r="L107" s="46"/>
      <c r="M107" s="235" t="s">
        <v>19</v>
      </c>
      <c r="N107" s="236" t="s">
        <v>47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170</v>
      </c>
      <c r="AT107" s="239" t="s">
        <v>153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170</v>
      </c>
      <c r="BM107" s="239" t="s">
        <v>1791</v>
      </c>
    </row>
    <row r="108" s="2" customFormat="1" ht="16.5" customHeight="1">
      <c r="A108" s="40"/>
      <c r="B108" s="41"/>
      <c r="C108" s="296" t="s">
        <v>221</v>
      </c>
      <c r="D108" s="296" t="s">
        <v>695</v>
      </c>
      <c r="E108" s="297" t="s">
        <v>1792</v>
      </c>
      <c r="F108" s="298" t="s">
        <v>1793</v>
      </c>
      <c r="G108" s="299" t="s">
        <v>339</v>
      </c>
      <c r="H108" s="300">
        <v>50.399999999999999</v>
      </c>
      <c r="I108" s="301"/>
      <c r="J108" s="302">
        <f>ROUND(I108*H108,2)</f>
        <v>0</v>
      </c>
      <c r="K108" s="298" t="s">
        <v>156</v>
      </c>
      <c r="L108" s="303"/>
      <c r="M108" s="304" t="s">
        <v>19</v>
      </c>
      <c r="N108" s="305" t="s">
        <v>47</v>
      </c>
      <c r="O108" s="86"/>
      <c r="P108" s="237">
        <f>O108*H108</f>
        <v>0</v>
      </c>
      <c r="Q108" s="237">
        <v>4.0000000000000003E-05</v>
      </c>
      <c r="R108" s="237">
        <f>Q108*H108</f>
        <v>0.002016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225</v>
      </c>
      <c r="AT108" s="239" t="s">
        <v>695</v>
      </c>
      <c r="AU108" s="239" t="s">
        <v>95</v>
      </c>
      <c r="AY108" s="19" t="s">
        <v>150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95</v>
      </c>
      <c r="BK108" s="240">
        <f>ROUND(I108*H108,2)</f>
        <v>0</v>
      </c>
      <c r="BL108" s="19" t="s">
        <v>170</v>
      </c>
      <c r="BM108" s="239" t="s">
        <v>1794</v>
      </c>
    </row>
    <row r="109" s="13" customFormat="1">
      <c r="A109" s="13"/>
      <c r="B109" s="246"/>
      <c r="C109" s="247"/>
      <c r="D109" s="248" t="s">
        <v>196</v>
      </c>
      <c r="E109" s="247"/>
      <c r="F109" s="250" t="s">
        <v>1795</v>
      </c>
      <c r="G109" s="247"/>
      <c r="H109" s="251">
        <v>50.399999999999999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7" t="s">
        <v>196</v>
      </c>
      <c r="AU109" s="257" t="s">
        <v>95</v>
      </c>
      <c r="AV109" s="13" t="s">
        <v>95</v>
      </c>
      <c r="AW109" s="13" t="s">
        <v>4</v>
      </c>
      <c r="AX109" s="13" t="s">
        <v>83</v>
      </c>
      <c r="AY109" s="257" t="s">
        <v>150</v>
      </c>
    </row>
    <row r="110" s="2" customFormat="1" ht="16.5" customHeight="1">
      <c r="A110" s="40"/>
      <c r="B110" s="41"/>
      <c r="C110" s="228" t="s">
        <v>225</v>
      </c>
      <c r="D110" s="228" t="s">
        <v>153</v>
      </c>
      <c r="E110" s="229" t="s">
        <v>1796</v>
      </c>
      <c r="F110" s="230" t="s">
        <v>1797</v>
      </c>
      <c r="G110" s="231" t="s">
        <v>255</v>
      </c>
      <c r="H110" s="232">
        <v>183.744</v>
      </c>
      <c r="I110" s="233"/>
      <c r="J110" s="234">
        <f>ROUND(I110*H110,2)</f>
        <v>0</v>
      </c>
      <c r="K110" s="230" t="s">
        <v>156</v>
      </c>
      <c r="L110" s="46"/>
      <c r="M110" s="235" t="s">
        <v>19</v>
      </c>
      <c r="N110" s="236" t="s">
        <v>47</v>
      </c>
      <c r="O110" s="86"/>
      <c r="P110" s="237">
        <f>O110*H110</f>
        <v>0</v>
      </c>
      <c r="Q110" s="237">
        <v>0.023630000000000002</v>
      </c>
      <c r="R110" s="237">
        <f>Q110*H110</f>
        <v>4.3418707200000002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170</v>
      </c>
      <c r="AT110" s="239" t="s">
        <v>153</v>
      </c>
      <c r="AU110" s="239" t="s">
        <v>95</v>
      </c>
      <c r="AY110" s="19" t="s">
        <v>150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95</v>
      </c>
      <c r="BK110" s="240">
        <f>ROUND(I110*H110,2)</f>
        <v>0</v>
      </c>
      <c r="BL110" s="19" t="s">
        <v>170</v>
      </c>
      <c r="BM110" s="239" t="s">
        <v>1798</v>
      </c>
    </row>
    <row r="111" s="2" customFormat="1">
      <c r="A111" s="40"/>
      <c r="B111" s="41"/>
      <c r="C111" s="42"/>
      <c r="D111" s="248" t="s">
        <v>205</v>
      </c>
      <c r="E111" s="42"/>
      <c r="F111" s="258" t="s">
        <v>1799</v>
      </c>
      <c r="G111" s="42"/>
      <c r="H111" s="42"/>
      <c r="I111" s="148"/>
      <c r="J111" s="42"/>
      <c r="K111" s="42"/>
      <c r="L111" s="46"/>
      <c r="M111" s="259"/>
      <c r="N111" s="260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205</v>
      </c>
      <c r="AU111" s="19" t="s">
        <v>95</v>
      </c>
    </row>
    <row r="112" s="2" customFormat="1" ht="16.5" customHeight="1">
      <c r="A112" s="40"/>
      <c r="B112" s="41"/>
      <c r="C112" s="228" t="s">
        <v>198</v>
      </c>
      <c r="D112" s="228" t="s">
        <v>153</v>
      </c>
      <c r="E112" s="229" t="s">
        <v>1800</v>
      </c>
      <c r="F112" s="230" t="s">
        <v>1801</v>
      </c>
      <c r="G112" s="231" t="s">
        <v>255</v>
      </c>
      <c r="H112" s="232">
        <v>3.7000000000000002</v>
      </c>
      <c r="I112" s="233"/>
      <c r="J112" s="234">
        <f>ROUND(I112*H112,2)</f>
        <v>0</v>
      </c>
      <c r="K112" s="230" t="s">
        <v>156</v>
      </c>
      <c r="L112" s="46"/>
      <c r="M112" s="235" t="s">
        <v>19</v>
      </c>
      <c r="N112" s="236" t="s">
        <v>47</v>
      </c>
      <c r="O112" s="86"/>
      <c r="P112" s="237">
        <f>O112*H112</f>
        <v>0</v>
      </c>
      <c r="Q112" s="237">
        <v>0.023099999999999999</v>
      </c>
      <c r="R112" s="237">
        <f>Q112*H112</f>
        <v>0.085470000000000004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170</v>
      </c>
      <c r="AT112" s="239" t="s">
        <v>153</v>
      </c>
      <c r="AU112" s="239" t="s">
        <v>95</v>
      </c>
      <c r="AY112" s="19" t="s">
        <v>150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95</v>
      </c>
      <c r="BK112" s="240">
        <f>ROUND(I112*H112,2)</f>
        <v>0</v>
      </c>
      <c r="BL112" s="19" t="s">
        <v>170</v>
      </c>
      <c r="BM112" s="239" t="s">
        <v>1802</v>
      </c>
    </row>
    <row r="113" s="13" customFormat="1">
      <c r="A113" s="13"/>
      <c r="B113" s="246"/>
      <c r="C113" s="247"/>
      <c r="D113" s="248" t="s">
        <v>196</v>
      </c>
      <c r="E113" s="249" t="s">
        <v>19</v>
      </c>
      <c r="F113" s="250" t="s">
        <v>1803</v>
      </c>
      <c r="G113" s="247"/>
      <c r="H113" s="251">
        <v>1.3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7" t="s">
        <v>196</v>
      </c>
      <c r="AU113" s="257" t="s">
        <v>95</v>
      </c>
      <c r="AV113" s="13" t="s">
        <v>95</v>
      </c>
      <c r="AW113" s="13" t="s">
        <v>35</v>
      </c>
      <c r="AX113" s="13" t="s">
        <v>75</v>
      </c>
      <c r="AY113" s="257" t="s">
        <v>150</v>
      </c>
    </row>
    <row r="114" s="13" customFormat="1">
      <c r="A114" s="13"/>
      <c r="B114" s="246"/>
      <c r="C114" s="247"/>
      <c r="D114" s="248" t="s">
        <v>196</v>
      </c>
      <c r="E114" s="249" t="s">
        <v>19</v>
      </c>
      <c r="F114" s="250" t="s">
        <v>1804</v>
      </c>
      <c r="G114" s="247"/>
      <c r="H114" s="251">
        <v>1.1439999999999999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7" t="s">
        <v>196</v>
      </c>
      <c r="AU114" s="257" t="s">
        <v>95</v>
      </c>
      <c r="AV114" s="13" t="s">
        <v>95</v>
      </c>
      <c r="AW114" s="13" t="s">
        <v>35</v>
      </c>
      <c r="AX114" s="13" t="s">
        <v>75</v>
      </c>
      <c r="AY114" s="257" t="s">
        <v>150</v>
      </c>
    </row>
    <row r="115" s="13" customFormat="1">
      <c r="A115" s="13"/>
      <c r="B115" s="246"/>
      <c r="C115" s="247"/>
      <c r="D115" s="248" t="s">
        <v>196</v>
      </c>
      <c r="E115" s="249" t="s">
        <v>19</v>
      </c>
      <c r="F115" s="250" t="s">
        <v>1805</v>
      </c>
      <c r="G115" s="247"/>
      <c r="H115" s="251">
        <v>0.92000000000000004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7" t="s">
        <v>196</v>
      </c>
      <c r="AU115" s="257" t="s">
        <v>95</v>
      </c>
      <c r="AV115" s="13" t="s">
        <v>95</v>
      </c>
      <c r="AW115" s="13" t="s">
        <v>35</v>
      </c>
      <c r="AX115" s="13" t="s">
        <v>75</v>
      </c>
      <c r="AY115" s="257" t="s">
        <v>150</v>
      </c>
    </row>
    <row r="116" s="13" customFormat="1">
      <c r="A116" s="13"/>
      <c r="B116" s="246"/>
      <c r="C116" s="247"/>
      <c r="D116" s="248" t="s">
        <v>196</v>
      </c>
      <c r="E116" s="249" t="s">
        <v>19</v>
      </c>
      <c r="F116" s="250" t="s">
        <v>1806</v>
      </c>
      <c r="G116" s="247"/>
      <c r="H116" s="251">
        <v>0.33600000000000002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7" t="s">
        <v>196</v>
      </c>
      <c r="AU116" s="257" t="s">
        <v>95</v>
      </c>
      <c r="AV116" s="13" t="s">
        <v>95</v>
      </c>
      <c r="AW116" s="13" t="s">
        <v>35</v>
      </c>
      <c r="AX116" s="13" t="s">
        <v>75</v>
      </c>
      <c r="AY116" s="257" t="s">
        <v>150</v>
      </c>
    </row>
    <row r="117" s="2" customFormat="1" ht="21.75" customHeight="1">
      <c r="A117" s="40"/>
      <c r="B117" s="41"/>
      <c r="C117" s="228" t="s">
        <v>232</v>
      </c>
      <c r="D117" s="228" t="s">
        <v>153</v>
      </c>
      <c r="E117" s="229" t="s">
        <v>1807</v>
      </c>
      <c r="F117" s="230" t="s">
        <v>1808</v>
      </c>
      <c r="G117" s="231" t="s">
        <v>255</v>
      </c>
      <c r="H117" s="232">
        <v>183.744</v>
      </c>
      <c r="I117" s="233"/>
      <c r="J117" s="234">
        <f>ROUND(I117*H117,2)</f>
        <v>0</v>
      </c>
      <c r="K117" s="230" t="s">
        <v>156</v>
      </c>
      <c r="L117" s="46"/>
      <c r="M117" s="235" t="s">
        <v>19</v>
      </c>
      <c r="N117" s="236" t="s">
        <v>47</v>
      </c>
      <c r="O117" s="86"/>
      <c r="P117" s="237">
        <f>O117*H117</f>
        <v>0</v>
      </c>
      <c r="Q117" s="237">
        <v>0.0079000000000000008</v>
      </c>
      <c r="R117" s="237">
        <f>Q117*H117</f>
        <v>1.4515776000000003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170</v>
      </c>
      <c r="AT117" s="239" t="s">
        <v>153</v>
      </c>
      <c r="AU117" s="239" t="s">
        <v>95</v>
      </c>
      <c r="AY117" s="19" t="s">
        <v>150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95</v>
      </c>
      <c r="BK117" s="240">
        <f>ROUND(I117*H117,2)</f>
        <v>0</v>
      </c>
      <c r="BL117" s="19" t="s">
        <v>170</v>
      </c>
      <c r="BM117" s="239" t="s">
        <v>1809</v>
      </c>
    </row>
    <row r="118" s="2" customFormat="1" ht="21.75" customHeight="1">
      <c r="A118" s="40"/>
      <c r="B118" s="41"/>
      <c r="C118" s="228" t="s">
        <v>236</v>
      </c>
      <c r="D118" s="228" t="s">
        <v>153</v>
      </c>
      <c r="E118" s="229" t="s">
        <v>1810</v>
      </c>
      <c r="F118" s="230" t="s">
        <v>1811</v>
      </c>
      <c r="G118" s="231" t="s">
        <v>255</v>
      </c>
      <c r="H118" s="232">
        <v>183.744</v>
      </c>
      <c r="I118" s="233"/>
      <c r="J118" s="234">
        <f>ROUND(I118*H118,2)</f>
        <v>0</v>
      </c>
      <c r="K118" s="230" t="s">
        <v>156</v>
      </c>
      <c r="L118" s="46"/>
      <c r="M118" s="235" t="s">
        <v>19</v>
      </c>
      <c r="N118" s="236" t="s">
        <v>47</v>
      </c>
      <c r="O118" s="86"/>
      <c r="P118" s="237">
        <f>O118*H118</f>
        <v>0</v>
      </c>
      <c r="Q118" s="237">
        <v>0.01146</v>
      </c>
      <c r="R118" s="237">
        <f>Q118*H118</f>
        <v>2.10570624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574</v>
      </c>
      <c r="AT118" s="239" t="s">
        <v>153</v>
      </c>
      <c r="AU118" s="239" t="s">
        <v>95</v>
      </c>
      <c r="AY118" s="19" t="s">
        <v>150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95</v>
      </c>
      <c r="BK118" s="240">
        <f>ROUND(I118*H118,2)</f>
        <v>0</v>
      </c>
      <c r="BL118" s="19" t="s">
        <v>574</v>
      </c>
      <c r="BM118" s="239" t="s">
        <v>1812</v>
      </c>
    </row>
    <row r="119" s="13" customFormat="1">
      <c r="A119" s="13"/>
      <c r="B119" s="246"/>
      <c r="C119" s="247"/>
      <c r="D119" s="248" t="s">
        <v>196</v>
      </c>
      <c r="E119" s="249" t="s">
        <v>19</v>
      </c>
      <c r="F119" s="250" t="s">
        <v>396</v>
      </c>
      <c r="G119" s="247"/>
      <c r="H119" s="251">
        <v>58.700000000000003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7" t="s">
        <v>196</v>
      </c>
      <c r="AU119" s="257" t="s">
        <v>95</v>
      </c>
      <c r="AV119" s="13" t="s">
        <v>95</v>
      </c>
      <c r="AW119" s="13" t="s">
        <v>35</v>
      </c>
      <c r="AX119" s="13" t="s">
        <v>75</v>
      </c>
      <c r="AY119" s="257" t="s">
        <v>150</v>
      </c>
    </row>
    <row r="120" s="13" customFormat="1">
      <c r="A120" s="13"/>
      <c r="B120" s="246"/>
      <c r="C120" s="247"/>
      <c r="D120" s="248" t="s">
        <v>196</v>
      </c>
      <c r="E120" s="249" t="s">
        <v>19</v>
      </c>
      <c r="F120" s="250" t="s">
        <v>397</v>
      </c>
      <c r="G120" s="247"/>
      <c r="H120" s="251">
        <v>-2.1030000000000002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7" t="s">
        <v>196</v>
      </c>
      <c r="AU120" s="257" t="s">
        <v>95</v>
      </c>
      <c r="AV120" s="13" t="s">
        <v>95</v>
      </c>
      <c r="AW120" s="13" t="s">
        <v>35</v>
      </c>
      <c r="AX120" s="13" t="s">
        <v>75</v>
      </c>
      <c r="AY120" s="257" t="s">
        <v>150</v>
      </c>
    </row>
    <row r="121" s="13" customFormat="1">
      <c r="A121" s="13"/>
      <c r="B121" s="246"/>
      <c r="C121" s="247"/>
      <c r="D121" s="248" t="s">
        <v>196</v>
      </c>
      <c r="E121" s="249" t="s">
        <v>19</v>
      </c>
      <c r="F121" s="250" t="s">
        <v>398</v>
      </c>
      <c r="G121" s="247"/>
      <c r="H121" s="251">
        <v>1.4730000000000001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7" t="s">
        <v>196</v>
      </c>
      <c r="AU121" s="257" t="s">
        <v>95</v>
      </c>
      <c r="AV121" s="13" t="s">
        <v>95</v>
      </c>
      <c r="AW121" s="13" t="s">
        <v>35</v>
      </c>
      <c r="AX121" s="13" t="s">
        <v>75</v>
      </c>
      <c r="AY121" s="257" t="s">
        <v>150</v>
      </c>
    </row>
    <row r="122" s="13" customFormat="1">
      <c r="A122" s="13"/>
      <c r="B122" s="246"/>
      <c r="C122" s="247"/>
      <c r="D122" s="248" t="s">
        <v>196</v>
      </c>
      <c r="E122" s="249" t="s">
        <v>19</v>
      </c>
      <c r="F122" s="250" t="s">
        <v>399</v>
      </c>
      <c r="G122" s="247"/>
      <c r="H122" s="251">
        <v>34.875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7" t="s">
        <v>196</v>
      </c>
      <c r="AU122" s="257" t="s">
        <v>95</v>
      </c>
      <c r="AV122" s="13" t="s">
        <v>95</v>
      </c>
      <c r="AW122" s="13" t="s">
        <v>35</v>
      </c>
      <c r="AX122" s="13" t="s">
        <v>75</v>
      </c>
      <c r="AY122" s="257" t="s">
        <v>150</v>
      </c>
    </row>
    <row r="123" s="13" customFormat="1">
      <c r="A123" s="13"/>
      <c r="B123" s="246"/>
      <c r="C123" s="247"/>
      <c r="D123" s="248" t="s">
        <v>196</v>
      </c>
      <c r="E123" s="249" t="s">
        <v>19</v>
      </c>
      <c r="F123" s="250" t="s">
        <v>400</v>
      </c>
      <c r="G123" s="247"/>
      <c r="H123" s="251">
        <v>-5.0049999999999999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196</v>
      </c>
      <c r="AU123" s="257" t="s">
        <v>95</v>
      </c>
      <c r="AV123" s="13" t="s">
        <v>95</v>
      </c>
      <c r="AW123" s="13" t="s">
        <v>35</v>
      </c>
      <c r="AX123" s="13" t="s">
        <v>75</v>
      </c>
      <c r="AY123" s="257" t="s">
        <v>150</v>
      </c>
    </row>
    <row r="124" s="13" customFormat="1">
      <c r="A124" s="13"/>
      <c r="B124" s="246"/>
      <c r="C124" s="247"/>
      <c r="D124" s="248" t="s">
        <v>196</v>
      </c>
      <c r="E124" s="249" t="s">
        <v>19</v>
      </c>
      <c r="F124" s="250" t="s">
        <v>401</v>
      </c>
      <c r="G124" s="247"/>
      <c r="H124" s="251">
        <v>1.71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196</v>
      </c>
      <c r="AU124" s="257" t="s">
        <v>95</v>
      </c>
      <c r="AV124" s="13" t="s">
        <v>95</v>
      </c>
      <c r="AW124" s="13" t="s">
        <v>35</v>
      </c>
      <c r="AX124" s="13" t="s">
        <v>75</v>
      </c>
      <c r="AY124" s="257" t="s">
        <v>150</v>
      </c>
    </row>
    <row r="125" s="13" customFormat="1">
      <c r="A125" s="13"/>
      <c r="B125" s="246"/>
      <c r="C125" s="247"/>
      <c r="D125" s="248" t="s">
        <v>196</v>
      </c>
      <c r="E125" s="249" t="s">
        <v>19</v>
      </c>
      <c r="F125" s="250" t="s">
        <v>402</v>
      </c>
      <c r="G125" s="247"/>
      <c r="H125" s="251">
        <v>42.5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7" t="s">
        <v>196</v>
      </c>
      <c r="AU125" s="257" t="s">
        <v>95</v>
      </c>
      <c r="AV125" s="13" t="s">
        <v>95</v>
      </c>
      <c r="AW125" s="13" t="s">
        <v>35</v>
      </c>
      <c r="AX125" s="13" t="s">
        <v>75</v>
      </c>
      <c r="AY125" s="257" t="s">
        <v>150</v>
      </c>
    </row>
    <row r="126" s="13" customFormat="1">
      <c r="A126" s="13"/>
      <c r="B126" s="246"/>
      <c r="C126" s="247"/>
      <c r="D126" s="248" t="s">
        <v>196</v>
      </c>
      <c r="E126" s="249" t="s">
        <v>19</v>
      </c>
      <c r="F126" s="250" t="s">
        <v>403</v>
      </c>
      <c r="G126" s="247"/>
      <c r="H126" s="251">
        <v>-3.3999999999999999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7" t="s">
        <v>196</v>
      </c>
      <c r="AU126" s="257" t="s">
        <v>95</v>
      </c>
      <c r="AV126" s="13" t="s">
        <v>95</v>
      </c>
      <c r="AW126" s="13" t="s">
        <v>35</v>
      </c>
      <c r="AX126" s="13" t="s">
        <v>75</v>
      </c>
      <c r="AY126" s="257" t="s">
        <v>150</v>
      </c>
    </row>
    <row r="127" s="13" customFormat="1">
      <c r="A127" s="13"/>
      <c r="B127" s="246"/>
      <c r="C127" s="247"/>
      <c r="D127" s="248" t="s">
        <v>196</v>
      </c>
      <c r="E127" s="249" t="s">
        <v>19</v>
      </c>
      <c r="F127" s="250" t="s">
        <v>404</v>
      </c>
      <c r="G127" s="247"/>
      <c r="H127" s="251">
        <v>1.3200000000000001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35</v>
      </c>
      <c r="AX127" s="13" t="s">
        <v>75</v>
      </c>
      <c r="AY127" s="257" t="s">
        <v>150</v>
      </c>
    </row>
    <row r="128" s="13" customFormat="1">
      <c r="A128" s="13"/>
      <c r="B128" s="246"/>
      <c r="C128" s="247"/>
      <c r="D128" s="248" t="s">
        <v>196</v>
      </c>
      <c r="E128" s="249" t="s">
        <v>19</v>
      </c>
      <c r="F128" s="250" t="s">
        <v>405</v>
      </c>
      <c r="G128" s="247"/>
      <c r="H128" s="251">
        <v>58.700000000000003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196</v>
      </c>
      <c r="AU128" s="257" t="s">
        <v>95</v>
      </c>
      <c r="AV128" s="13" t="s">
        <v>95</v>
      </c>
      <c r="AW128" s="13" t="s">
        <v>35</v>
      </c>
      <c r="AX128" s="13" t="s">
        <v>75</v>
      </c>
      <c r="AY128" s="257" t="s">
        <v>150</v>
      </c>
    </row>
    <row r="129" s="13" customFormat="1">
      <c r="A129" s="13"/>
      <c r="B129" s="246"/>
      <c r="C129" s="247"/>
      <c r="D129" s="248" t="s">
        <v>196</v>
      </c>
      <c r="E129" s="249" t="s">
        <v>19</v>
      </c>
      <c r="F129" s="250" t="s">
        <v>406</v>
      </c>
      <c r="G129" s="247"/>
      <c r="H129" s="251">
        <v>-8.1099999999999994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196</v>
      </c>
      <c r="AU129" s="257" t="s">
        <v>95</v>
      </c>
      <c r="AV129" s="13" t="s">
        <v>95</v>
      </c>
      <c r="AW129" s="13" t="s">
        <v>35</v>
      </c>
      <c r="AX129" s="13" t="s">
        <v>75</v>
      </c>
      <c r="AY129" s="257" t="s">
        <v>150</v>
      </c>
    </row>
    <row r="130" s="13" customFormat="1">
      <c r="A130" s="13"/>
      <c r="B130" s="246"/>
      <c r="C130" s="247"/>
      <c r="D130" s="248" t="s">
        <v>196</v>
      </c>
      <c r="E130" s="249" t="s">
        <v>19</v>
      </c>
      <c r="F130" s="250" t="s">
        <v>407</v>
      </c>
      <c r="G130" s="247"/>
      <c r="H130" s="251">
        <v>3.0840000000000001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196</v>
      </c>
      <c r="AU130" s="257" t="s">
        <v>95</v>
      </c>
      <c r="AV130" s="13" t="s">
        <v>95</v>
      </c>
      <c r="AW130" s="13" t="s">
        <v>35</v>
      </c>
      <c r="AX130" s="13" t="s">
        <v>75</v>
      </c>
      <c r="AY130" s="257" t="s">
        <v>150</v>
      </c>
    </row>
    <row r="131" s="2" customFormat="1" ht="21.75" customHeight="1">
      <c r="A131" s="40"/>
      <c r="B131" s="41"/>
      <c r="C131" s="228" t="s">
        <v>240</v>
      </c>
      <c r="D131" s="228" t="s">
        <v>153</v>
      </c>
      <c r="E131" s="229" t="s">
        <v>1813</v>
      </c>
      <c r="F131" s="230" t="s">
        <v>1814</v>
      </c>
      <c r="G131" s="231" t="s">
        <v>255</v>
      </c>
      <c r="H131" s="232">
        <v>67.340000000000003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0.0063699999999999998</v>
      </c>
      <c r="R131" s="237">
        <f>Q131*H131</f>
        <v>0.4289558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170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170</v>
      </c>
      <c r="BM131" s="239" t="s">
        <v>1815</v>
      </c>
    </row>
    <row r="132" s="2" customFormat="1">
      <c r="A132" s="40"/>
      <c r="B132" s="41"/>
      <c r="C132" s="42"/>
      <c r="D132" s="248" t="s">
        <v>205</v>
      </c>
      <c r="E132" s="42"/>
      <c r="F132" s="258" t="s">
        <v>1816</v>
      </c>
      <c r="G132" s="42"/>
      <c r="H132" s="42"/>
      <c r="I132" s="148"/>
      <c r="J132" s="42"/>
      <c r="K132" s="42"/>
      <c r="L132" s="46"/>
      <c r="M132" s="259"/>
      <c r="N132" s="26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205</v>
      </c>
      <c r="AU132" s="19" t="s">
        <v>95</v>
      </c>
    </row>
    <row r="133" s="13" customFormat="1">
      <c r="A133" s="13"/>
      <c r="B133" s="246"/>
      <c r="C133" s="247"/>
      <c r="D133" s="248" t="s">
        <v>196</v>
      </c>
      <c r="E133" s="249" t="s">
        <v>19</v>
      </c>
      <c r="F133" s="250" t="s">
        <v>1817</v>
      </c>
      <c r="G133" s="247"/>
      <c r="H133" s="251">
        <v>36.600000000000001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196</v>
      </c>
      <c r="AU133" s="257" t="s">
        <v>95</v>
      </c>
      <c r="AV133" s="13" t="s">
        <v>95</v>
      </c>
      <c r="AW133" s="13" t="s">
        <v>35</v>
      </c>
      <c r="AX133" s="13" t="s">
        <v>75</v>
      </c>
      <c r="AY133" s="257" t="s">
        <v>150</v>
      </c>
    </row>
    <row r="134" s="13" customFormat="1">
      <c r="A134" s="13"/>
      <c r="B134" s="246"/>
      <c r="C134" s="247"/>
      <c r="D134" s="248" t="s">
        <v>196</v>
      </c>
      <c r="E134" s="249" t="s">
        <v>19</v>
      </c>
      <c r="F134" s="250" t="s">
        <v>1818</v>
      </c>
      <c r="G134" s="247"/>
      <c r="H134" s="251">
        <v>-4.9829999999999997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196</v>
      </c>
      <c r="AU134" s="257" t="s">
        <v>95</v>
      </c>
      <c r="AV134" s="13" t="s">
        <v>95</v>
      </c>
      <c r="AW134" s="13" t="s">
        <v>35</v>
      </c>
      <c r="AX134" s="13" t="s">
        <v>75</v>
      </c>
      <c r="AY134" s="257" t="s">
        <v>150</v>
      </c>
    </row>
    <row r="135" s="13" customFormat="1">
      <c r="A135" s="13"/>
      <c r="B135" s="246"/>
      <c r="C135" s="247"/>
      <c r="D135" s="248" t="s">
        <v>196</v>
      </c>
      <c r="E135" s="249" t="s">
        <v>19</v>
      </c>
      <c r="F135" s="250" t="s">
        <v>398</v>
      </c>
      <c r="G135" s="247"/>
      <c r="H135" s="251">
        <v>1.4730000000000001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196</v>
      </c>
      <c r="AU135" s="257" t="s">
        <v>95</v>
      </c>
      <c r="AV135" s="13" t="s">
        <v>95</v>
      </c>
      <c r="AW135" s="13" t="s">
        <v>35</v>
      </c>
      <c r="AX135" s="13" t="s">
        <v>75</v>
      </c>
      <c r="AY135" s="257" t="s">
        <v>150</v>
      </c>
    </row>
    <row r="136" s="13" customFormat="1">
      <c r="A136" s="13"/>
      <c r="B136" s="246"/>
      <c r="C136" s="247"/>
      <c r="D136" s="248" t="s">
        <v>196</v>
      </c>
      <c r="E136" s="249" t="s">
        <v>19</v>
      </c>
      <c r="F136" s="250" t="s">
        <v>1819</v>
      </c>
      <c r="G136" s="247"/>
      <c r="H136" s="251">
        <v>1.2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196</v>
      </c>
      <c r="AU136" s="257" t="s">
        <v>95</v>
      </c>
      <c r="AV136" s="13" t="s">
        <v>95</v>
      </c>
      <c r="AW136" s="13" t="s">
        <v>35</v>
      </c>
      <c r="AX136" s="13" t="s">
        <v>75</v>
      </c>
      <c r="AY136" s="257" t="s">
        <v>150</v>
      </c>
    </row>
    <row r="137" s="13" customFormat="1">
      <c r="A137" s="13"/>
      <c r="B137" s="246"/>
      <c r="C137" s="247"/>
      <c r="D137" s="248" t="s">
        <v>196</v>
      </c>
      <c r="E137" s="249" t="s">
        <v>19</v>
      </c>
      <c r="F137" s="250" t="s">
        <v>1820</v>
      </c>
      <c r="G137" s="247"/>
      <c r="H137" s="251">
        <v>36.600000000000001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196</v>
      </c>
      <c r="AU137" s="257" t="s">
        <v>95</v>
      </c>
      <c r="AV137" s="13" t="s">
        <v>95</v>
      </c>
      <c r="AW137" s="13" t="s">
        <v>35</v>
      </c>
      <c r="AX137" s="13" t="s">
        <v>75</v>
      </c>
      <c r="AY137" s="257" t="s">
        <v>150</v>
      </c>
    </row>
    <row r="138" s="13" customFormat="1">
      <c r="A138" s="13"/>
      <c r="B138" s="246"/>
      <c r="C138" s="247"/>
      <c r="D138" s="248" t="s">
        <v>196</v>
      </c>
      <c r="E138" s="249" t="s">
        <v>19</v>
      </c>
      <c r="F138" s="250" t="s">
        <v>1821</v>
      </c>
      <c r="G138" s="247"/>
      <c r="H138" s="251">
        <v>-6.0099999999999998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196</v>
      </c>
      <c r="AU138" s="257" t="s">
        <v>95</v>
      </c>
      <c r="AV138" s="13" t="s">
        <v>95</v>
      </c>
      <c r="AW138" s="13" t="s">
        <v>35</v>
      </c>
      <c r="AX138" s="13" t="s">
        <v>75</v>
      </c>
      <c r="AY138" s="257" t="s">
        <v>150</v>
      </c>
    </row>
    <row r="139" s="13" customFormat="1">
      <c r="A139" s="13"/>
      <c r="B139" s="246"/>
      <c r="C139" s="247"/>
      <c r="D139" s="248" t="s">
        <v>196</v>
      </c>
      <c r="E139" s="249" t="s">
        <v>19</v>
      </c>
      <c r="F139" s="250" t="s">
        <v>1822</v>
      </c>
      <c r="G139" s="247"/>
      <c r="H139" s="251">
        <v>2.46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196</v>
      </c>
      <c r="AU139" s="257" t="s">
        <v>95</v>
      </c>
      <c r="AV139" s="13" t="s">
        <v>95</v>
      </c>
      <c r="AW139" s="13" t="s">
        <v>35</v>
      </c>
      <c r="AX139" s="13" t="s">
        <v>75</v>
      </c>
      <c r="AY139" s="257" t="s">
        <v>150</v>
      </c>
    </row>
    <row r="140" s="2" customFormat="1" ht="21.75" customHeight="1">
      <c r="A140" s="40"/>
      <c r="B140" s="41"/>
      <c r="C140" s="228" t="s">
        <v>244</v>
      </c>
      <c r="D140" s="228" t="s">
        <v>153</v>
      </c>
      <c r="E140" s="229" t="s">
        <v>1823</v>
      </c>
      <c r="F140" s="230" t="s">
        <v>1824</v>
      </c>
      <c r="G140" s="231" t="s">
        <v>255</v>
      </c>
      <c r="H140" s="232">
        <v>100</v>
      </c>
      <c r="I140" s="233"/>
      <c r="J140" s="234">
        <f>ROUND(I140*H140,2)</f>
        <v>0</v>
      </c>
      <c r="K140" s="230" t="s">
        <v>156</v>
      </c>
      <c r="L140" s="46"/>
      <c r="M140" s="235" t="s">
        <v>19</v>
      </c>
      <c r="N140" s="236" t="s">
        <v>47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170</v>
      </c>
      <c r="AT140" s="239" t="s">
        <v>153</v>
      </c>
      <c r="AU140" s="239" t="s">
        <v>95</v>
      </c>
      <c r="AY140" s="19" t="s">
        <v>150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95</v>
      </c>
      <c r="BK140" s="240">
        <f>ROUND(I140*H140,2)</f>
        <v>0</v>
      </c>
      <c r="BL140" s="19" t="s">
        <v>170</v>
      </c>
      <c r="BM140" s="239" t="s">
        <v>1825</v>
      </c>
    </row>
    <row r="141" s="13" customFormat="1">
      <c r="A141" s="13"/>
      <c r="B141" s="246"/>
      <c r="C141" s="247"/>
      <c r="D141" s="248" t="s">
        <v>196</v>
      </c>
      <c r="E141" s="249" t="s">
        <v>19</v>
      </c>
      <c r="F141" s="250" t="s">
        <v>1826</v>
      </c>
      <c r="G141" s="247"/>
      <c r="H141" s="251">
        <v>100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196</v>
      </c>
      <c r="AU141" s="257" t="s">
        <v>95</v>
      </c>
      <c r="AV141" s="13" t="s">
        <v>95</v>
      </c>
      <c r="AW141" s="13" t="s">
        <v>35</v>
      </c>
      <c r="AX141" s="13" t="s">
        <v>83</v>
      </c>
      <c r="AY141" s="257" t="s">
        <v>150</v>
      </c>
    </row>
    <row r="142" s="2" customFormat="1" ht="21.75" customHeight="1">
      <c r="A142" s="40"/>
      <c r="B142" s="41"/>
      <c r="C142" s="228" t="s">
        <v>248</v>
      </c>
      <c r="D142" s="228" t="s">
        <v>153</v>
      </c>
      <c r="E142" s="229" t="s">
        <v>1827</v>
      </c>
      <c r="F142" s="230" t="s">
        <v>1828</v>
      </c>
      <c r="G142" s="231" t="s">
        <v>255</v>
      </c>
      <c r="H142" s="232">
        <v>68.688000000000002</v>
      </c>
      <c r="I142" s="233"/>
      <c r="J142" s="234">
        <f>ROUND(I142*H142,2)</f>
        <v>0</v>
      </c>
      <c r="K142" s="230" t="s">
        <v>156</v>
      </c>
      <c r="L142" s="46"/>
      <c r="M142" s="235" t="s">
        <v>19</v>
      </c>
      <c r="N142" s="236" t="s">
        <v>47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170</v>
      </c>
      <c r="AT142" s="239" t="s">
        <v>153</v>
      </c>
      <c r="AU142" s="239" t="s">
        <v>95</v>
      </c>
      <c r="AY142" s="19" t="s">
        <v>150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95</v>
      </c>
      <c r="BK142" s="240">
        <f>ROUND(I142*H142,2)</f>
        <v>0</v>
      </c>
      <c r="BL142" s="19" t="s">
        <v>170</v>
      </c>
      <c r="BM142" s="239" t="s">
        <v>1829</v>
      </c>
    </row>
    <row r="143" s="13" customFormat="1">
      <c r="A143" s="13"/>
      <c r="B143" s="246"/>
      <c r="C143" s="247"/>
      <c r="D143" s="248" t="s">
        <v>196</v>
      </c>
      <c r="E143" s="249" t="s">
        <v>19</v>
      </c>
      <c r="F143" s="250" t="s">
        <v>1830</v>
      </c>
      <c r="G143" s="247"/>
      <c r="H143" s="251">
        <v>48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196</v>
      </c>
      <c r="AU143" s="257" t="s">
        <v>95</v>
      </c>
      <c r="AV143" s="13" t="s">
        <v>95</v>
      </c>
      <c r="AW143" s="13" t="s">
        <v>35</v>
      </c>
      <c r="AX143" s="13" t="s">
        <v>75</v>
      </c>
      <c r="AY143" s="257" t="s">
        <v>150</v>
      </c>
    </row>
    <row r="144" s="13" customFormat="1">
      <c r="A144" s="13"/>
      <c r="B144" s="246"/>
      <c r="C144" s="247"/>
      <c r="D144" s="248" t="s">
        <v>196</v>
      </c>
      <c r="E144" s="249" t="s">
        <v>19</v>
      </c>
      <c r="F144" s="250" t="s">
        <v>1831</v>
      </c>
      <c r="G144" s="247"/>
      <c r="H144" s="251">
        <v>20.687999999999999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196</v>
      </c>
      <c r="AU144" s="257" t="s">
        <v>95</v>
      </c>
      <c r="AV144" s="13" t="s">
        <v>95</v>
      </c>
      <c r="AW144" s="13" t="s">
        <v>35</v>
      </c>
      <c r="AX144" s="13" t="s">
        <v>75</v>
      </c>
      <c r="AY144" s="257" t="s">
        <v>150</v>
      </c>
    </row>
    <row r="145" s="2" customFormat="1" ht="16.5" customHeight="1">
      <c r="A145" s="40"/>
      <c r="B145" s="41"/>
      <c r="C145" s="228" t="s">
        <v>8</v>
      </c>
      <c r="D145" s="228" t="s">
        <v>153</v>
      </c>
      <c r="E145" s="229" t="s">
        <v>1832</v>
      </c>
      <c r="F145" s="230" t="s">
        <v>1833</v>
      </c>
      <c r="G145" s="231" t="s">
        <v>255</v>
      </c>
      <c r="H145" s="232">
        <v>183.744</v>
      </c>
      <c r="I145" s="233"/>
      <c r="J145" s="234">
        <f>ROUND(I145*H145,2)</f>
        <v>0</v>
      </c>
      <c r="K145" s="230" t="s">
        <v>156</v>
      </c>
      <c r="L145" s="46"/>
      <c r="M145" s="235" t="s">
        <v>19</v>
      </c>
      <c r="N145" s="236" t="s">
        <v>47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170</v>
      </c>
      <c r="AT145" s="239" t="s">
        <v>153</v>
      </c>
      <c r="AU145" s="239" t="s">
        <v>95</v>
      </c>
      <c r="AY145" s="19" t="s">
        <v>150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95</v>
      </c>
      <c r="BK145" s="240">
        <f>ROUND(I145*H145,2)</f>
        <v>0</v>
      </c>
      <c r="BL145" s="19" t="s">
        <v>170</v>
      </c>
      <c r="BM145" s="239" t="s">
        <v>1834</v>
      </c>
    </row>
    <row r="146" s="2" customFormat="1" ht="16.5" customHeight="1">
      <c r="A146" s="40"/>
      <c r="B146" s="41"/>
      <c r="C146" s="228" t="s">
        <v>203</v>
      </c>
      <c r="D146" s="228" t="s">
        <v>153</v>
      </c>
      <c r="E146" s="229" t="s">
        <v>1835</v>
      </c>
      <c r="F146" s="230" t="s">
        <v>1836</v>
      </c>
      <c r="G146" s="231" t="s">
        <v>339</v>
      </c>
      <c r="H146" s="232">
        <v>104</v>
      </c>
      <c r="I146" s="233"/>
      <c r="J146" s="234">
        <f>ROUND(I146*H146,2)</f>
        <v>0</v>
      </c>
      <c r="K146" s="230" t="s">
        <v>156</v>
      </c>
      <c r="L146" s="46"/>
      <c r="M146" s="235" t="s">
        <v>19</v>
      </c>
      <c r="N146" s="236" t="s">
        <v>47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170</v>
      </c>
      <c r="AT146" s="239" t="s">
        <v>153</v>
      </c>
      <c r="AU146" s="239" t="s">
        <v>95</v>
      </c>
      <c r="AY146" s="19" t="s">
        <v>150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95</v>
      </c>
      <c r="BK146" s="240">
        <f>ROUND(I146*H146,2)</f>
        <v>0</v>
      </c>
      <c r="BL146" s="19" t="s">
        <v>170</v>
      </c>
      <c r="BM146" s="239" t="s">
        <v>1837</v>
      </c>
    </row>
    <row r="147" s="13" customFormat="1">
      <c r="A147" s="13"/>
      <c r="B147" s="246"/>
      <c r="C147" s="247"/>
      <c r="D147" s="248" t="s">
        <v>196</v>
      </c>
      <c r="E147" s="249" t="s">
        <v>19</v>
      </c>
      <c r="F147" s="250" t="s">
        <v>1838</v>
      </c>
      <c r="G147" s="247"/>
      <c r="H147" s="251">
        <v>104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196</v>
      </c>
      <c r="AU147" s="257" t="s">
        <v>95</v>
      </c>
      <c r="AV147" s="13" t="s">
        <v>95</v>
      </c>
      <c r="AW147" s="13" t="s">
        <v>35</v>
      </c>
      <c r="AX147" s="13" t="s">
        <v>83</v>
      </c>
      <c r="AY147" s="257" t="s">
        <v>150</v>
      </c>
    </row>
    <row r="148" s="12" customFormat="1" ht="22.8" customHeight="1">
      <c r="A148" s="12"/>
      <c r="B148" s="212"/>
      <c r="C148" s="213"/>
      <c r="D148" s="214" t="s">
        <v>74</v>
      </c>
      <c r="E148" s="226" t="s">
        <v>574</v>
      </c>
      <c r="F148" s="226" t="s">
        <v>925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0.00060000000000000006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74</v>
      </c>
      <c r="AU148" s="224" t="s">
        <v>83</v>
      </c>
      <c r="AY148" s="223" t="s">
        <v>150</v>
      </c>
      <c r="BK148" s="225">
        <f>SUM(BK149:BK151)</f>
        <v>0</v>
      </c>
    </row>
    <row r="149" s="2" customFormat="1" ht="16.5" customHeight="1">
      <c r="A149" s="40"/>
      <c r="B149" s="41"/>
      <c r="C149" s="228" t="s">
        <v>269</v>
      </c>
      <c r="D149" s="228" t="s">
        <v>153</v>
      </c>
      <c r="E149" s="229" t="s">
        <v>1839</v>
      </c>
      <c r="F149" s="230" t="s">
        <v>1840</v>
      </c>
      <c r="G149" s="231" t="s">
        <v>531</v>
      </c>
      <c r="H149" s="232">
        <v>3</v>
      </c>
      <c r="I149" s="233"/>
      <c r="J149" s="234">
        <f>ROUND(I149*H149,2)</f>
        <v>0</v>
      </c>
      <c r="K149" s="230" t="s">
        <v>156</v>
      </c>
      <c r="L149" s="46"/>
      <c r="M149" s="235" t="s">
        <v>19</v>
      </c>
      <c r="N149" s="236" t="s">
        <v>47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170</v>
      </c>
      <c r="AT149" s="239" t="s">
        <v>153</v>
      </c>
      <c r="AU149" s="239" t="s">
        <v>95</v>
      </c>
      <c r="AY149" s="19" t="s">
        <v>150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95</v>
      </c>
      <c r="BK149" s="240">
        <f>ROUND(I149*H149,2)</f>
        <v>0</v>
      </c>
      <c r="BL149" s="19" t="s">
        <v>170</v>
      </c>
      <c r="BM149" s="239" t="s">
        <v>1841</v>
      </c>
    </row>
    <row r="150" s="13" customFormat="1">
      <c r="A150" s="13"/>
      <c r="B150" s="246"/>
      <c r="C150" s="247"/>
      <c r="D150" s="248" t="s">
        <v>196</v>
      </c>
      <c r="E150" s="249" t="s">
        <v>19</v>
      </c>
      <c r="F150" s="250" t="s">
        <v>1842</v>
      </c>
      <c r="G150" s="247"/>
      <c r="H150" s="251">
        <v>3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196</v>
      </c>
      <c r="AU150" s="257" t="s">
        <v>95</v>
      </c>
      <c r="AV150" s="13" t="s">
        <v>95</v>
      </c>
      <c r="AW150" s="13" t="s">
        <v>35</v>
      </c>
      <c r="AX150" s="13" t="s">
        <v>83</v>
      </c>
      <c r="AY150" s="257" t="s">
        <v>150</v>
      </c>
    </row>
    <row r="151" s="2" customFormat="1" ht="16.5" customHeight="1">
      <c r="A151" s="40"/>
      <c r="B151" s="41"/>
      <c r="C151" s="296" t="s">
        <v>274</v>
      </c>
      <c r="D151" s="296" t="s">
        <v>695</v>
      </c>
      <c r="E151" s="297" t="s">
        <v>1843</v>
      </c>
      <c r="F151" s="298" t="s">
        <v>1844</v>
      </c>
      <c r="G151" s="299" t="s">
        <v>531</v>
      </c>
      <c r="H151" s="300">
        <v>3</v>
      </c>
      <c r="I151" s="301"/>
      <c r="J151" s="302">
        <f>ROUND(I151*H151,2)</f>
        <v>0</v>
      </c>
      <c r="K151" s="298" t="s">
        <v>156</v>
      </c>
      <c r="L151" s="303"/>
      <c r="M151" s="304" t="s">
        <v>19</v>
      </c>
      <c r="N151" s="305" t="s">
        <v>47</v>
      </c>
      <c r="O151" s="86"/>
      <c r="P151" s="237">
        <f>O151*H151</f>
        <v>0</v>
      </c>
      <c r="Q151" s="237">
        <v>0.00020000000000000001</v>
      </c>
      <c r="R151" s="237">
        <f>Q151*H151</f>
        <v>0.00060000000000000006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225</v>
      </c>
      <c r="AT151" s="239" t="s">
        <v>695</v>
      </c>
      <c r="AU151" s="239" t="s">
        <v>95</v>
      </c>
      <c r="AY151" s="19" t="s">
        <v>150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95</v>
      </c>
      <c r="BK151" s="240">
        <f>ROUND(I151*H151,2)</f>
        <v>0</v>
      </c>
      <c r="BL151" s="19" t="s">
        <v>170</v>
      </c>
      <c r="BM151" s="239" t="s">
        <v>1845</v>
      </c>
    </row>
    <row r="152" s="12" customFormat="1" ht="22.8" customHeight="1">
      <c r="A152" s="12"/>
      <c r="B152" s="212"/>
      <c r="C152" s="213"/>
      <c r="D152" s="214" t="s">
        <v>74</v>
      </c>
      <c r="E152" s="226" t="s">
        <v>674</v>
      </c>
      <c r="F152" s="226" t="s">
        <v>675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SUM(P153:P158)</f>
        <v>0</v>
      </c>
      <c r="Q152" s="220"/>
      <c r="R152" s="221">
        <f>SUM(R153:R158)</f>
        <v>0.0042000000000000006</v>
      </c>
      <c r="S152" s="220"/>
      <c r="T152" s="222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74</v>
      </c>
      <c r="AU152" s="224" t="s">
        <v>83</v>
      </c>
      <c r="AY152" s="223" t="s">
        <v>150</v>
      </c>
      <c r="BK152" s="225">
        <f>SUM(BK153:BK158)</f>
        <v>0</v>
      </c>
    </row>
    <row r="153" s="2" customFormat="1" ht="21.75" customHeight="1">
      <c r="A153" s="40"/>
      <c r="B153" s="41"/>
      <c r="C153" s="228" t="s">
        <v>279</v>
      </c>
      <c r="D153" s="228" t="s">
        <v>153</v>
      </c>
      <c r="E153" s="229" t="s">
        <v>1846</v>
      </c>
      <c r="F153" s="230" t="s">
        <v>1847</v>
      </c>
      <c r="G153" s="231" t="s">
        <v>255</v>
      </c>
      <c r="H153" s="232">
        <v>268</v>
      </c>
      <c r="I153" s="233"/>
      <c r="J153" s="234">
        <f>ROUND(I153*H153,2)</f>
        <v>0</v>
      </c>
      <c r="K153" s="230" t="s">
        <v>156</v>
      </c>
      <c r="L153" s="46"/>
      <c r="M153" s="235" t="s">
        <v>19</v>
      </c>
      <c r="N153" s="236" t="s">
        <v>47</v>
      </c>
      <c r="O153" s="86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170</v>
      </c>
      <c r="AT153" s="239" t="s">
        <v>153</v>
      </c>
      <c r="AU153" s="239" t="s">
        <v>95</v>
      </c>
      <c r="AY153" s="19" t="s">
        <v>150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95</v>
      </c>
      <c r="BK153" s="240">
        <f>ROUND(I153*H153,2)</f>
        <v>0</v>
      </c>
      <c r="BL153" s="19" t="s">
        <v>170</v>
      </c>
      <c r="BM153" s="239" t="s">
        <v>1848</v>
      </c>
    </row>
    <row r="154" s="2" customFormat="1" ht="21.75" customHeight="1">
      <c r="A154" s="40"/>
      <c r="B154" s="41"/>
      <c r="C154" s="228" t="s">
        <v>285</v>
      </c>
      <c r="D154" s="228" t="s">
        <v>153</v>
      </c>
      <c r="E154" s="229" t="s">
        <v>1849</v>
      </c>
      <c r="F154" s="230" t="s">
        <v>1850</v>
      </c>
      <c r="G154" s="231" t="s">
        <v>255</v>
      </c>
      <c r="H154" s="232">
        <v>9380</v>
      </c>
      <c r="I154" s="233"/>
      <c r="J154" s="234">
        <f>ROUND(I154*H154,2)</f>
        <v>0</v>
      </c>
      <c r="K154" s="230" t="s">
        <v>156</v>
      </c>
      <c r="L154" s="46"/>
      <c r="M154" s="235" t="s">
        <v>19</v>
      </c>
      <c r="N154" s="236" t="s">
        <v>47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170</v>
      </c>
      <c r="AT154" s="239" t="s">
        <v>153</v>
      </c>
      <c r="AU154" s="239" t="s">
        <v>95</v>
      </c>
      <c r="AY154" s="19" t="s">
        <v>150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95</v>
      </c>
      <c r="BK154" s="240">
        <f>ROUND(I154*H154,2)</f>
        <v>0</v>
      </c>
      <c r="BL154" s="19" t="s">
        <v>170</v>
      </c>
      <c r="BM154" s="239" t="s">
        <v>1851</v>
      </c>
    </row>
    <row r="155" s="2" customFormat="1">
      <c r="A155" s="40"/>
      <c r="B155" s="41"/>
      <c r="C155" s="42"/>
      <c r="D155" s="248" t="s">
        <v>205</v>
      </c>
      <c r="E155" s="42"/>
      <c r="F155" s="258" t="s">
        <v>1852</v>
      </c>
      <c r="G155" s="42"/>
      <c r="H155" s="42"/>
      <c r="I155" s="148"/>
      <c r="J155" s="42"/>
      <c r="K155" s="42"/>
      <c r="L155" s="46"/>
      <c r="M155" s="259"/>
      <c r="N155" s="26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205</v>
      </c>
      <c r="AU155" s="19" t="s">
        <v>95</v>
      </c>
    </row>
    <row r="156" s="13" customFormat="1">
      <c r="A156" s="13"/>
      <c r="B156" s="246"/>
      <c r="C156" s="247"/>
      <c r="D156" s="248" t="s">
        <v>196</v>
      </c>
      <c r="E156" s="247"/>
      <c r="F156" s="250" t="s">
        <v>1853</v>
      </c>
      <c r="G156" s="247"/>
      <c r="H156" s="251">
        <v>9380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196</v>
      </c>
      <c r="AU156" s="257" t="s">
        <v>95</v>
      </c>
      <c r="AV156" s="13" t="s">
        <v>95</v>
      </c>
      <c r="AW156" s="13" t="s">
        <v>4</v>
      </c>
      <c r="AX156" s="13" t="s">
        <v>83</v>
      </c>
      <c r="AY156" s="257" t="s">
        <v>150</v>
      </c>
    </row>
    <row r="157" s="2" customFormat="1" ht="21.75" customHeight="1">
      <c r="A157" s="40"/>
      <c r="B157" s="41"/>
      <c r="C157" s="228" t="s">
        <v>7</v>
      </c>
      <c r="D157" s="228" t="s">
        <v>153</v>
      </c>
      <c r="E157" s="229" t="s">
        <v>1854</v>
      </c>
      <c r="F157" s="230" t="s">
        <v>1855</v>
      </c>
      <c r="G157" s="231" t="s">
        <v>255</v>
      </c>
      <c r="H157" s="232">
        <v>268</v>
      </c>
      <c r="I157" s="233"/>
      <c r="J157" s="234">
        <f>ROUND(I157*H157,2)</f>
        <v>0</v>
      </c>
      <c r="K157" s="230" t="s">
        <v>156</v>
      </c>
      <c r="L157" s="46"/>
      <c r="M157" s="235" t="s">
        <v>19</v>
      </c>
      <c r="N157" s="236" t="s">
        <v>47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170</v>
      </c>
      <c r="AT157" s="239" t="s">
        <v>153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170</v>
      </c>
      <c r="BM157" s="239" t="s">
        <v>1856</v>
      </c>
    </row>
    <row r="158" s="2" customFormat="1" ht="21.75" customHeight="1">
      <c r="A158" s="40"/>
      <c r="B158" s="41"/>
      <c r="C158" s="228" t="s">
        <v>297</v>
      </c>
      <c r="D158" s="228" t="s">
        <v>153</v>
      </c>
      <c r="E158" s="229" t="s">
        <v>1857</v>
      </c>
      <c r="F158" s="230" t="s">
        <v>1858</v>
      </c>
      <c r="G158" s="231" t="s">
        <v>255</v>
      </c>
      <c r="H158" s="232">
        <v>20</v>
      </c>
      <c r="I158" s="233"/>
      <c r="J158" s="234">
        <f>ROUND(I158*H158,2)</f>
        <v>0</v>
      </c>
      <c r="K158" s="230" t="s">
        <v>156</v>
      </c>
      <c r="L158" s="46"/>
      <c r="M158" s="235" t="s">
        <v>19</v>
      </c>
      <c r="N158" s="236" t="s">
        <v>47</v>
      </c>
      <c r="O158" s="86"/>
      <c r="P158" s="237">
        <f>O158*H158</f>
        <v>0</v>
      </c>
      <c r="Q158" s="237">
        <v>0.00021000000000000001</v>
      </c>
      <c r="R158" s="237">
        <f>Q158*H158</f>
        <v>0.0042000000000000006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170</v>
      </c>
      <c r="AT158" s="239" t="s">
        <v>153</v>
      </c>
      <c r="AU158" s="239" t="s">
        <v>95</v>
      </c>
      <c r="AY158" s="19" t="s">
        <v>150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95</v>
      </c>
      <c r="BK158" s="240">
        <f>ROUND(I158*H158,2)</f>
        <v>0</v>
      </c>
      <c r="BL158" s="19" t="s">
        <v>170</v>
      </c>
      <c r="BM158" s="239" t="s">
        <v>1859</v>
      </c>
    </row>
    <row r="159" s="12" customFormat="1" ht="22.8" customHeight="1">
      <c r="A159" s="12"/>
      <c r="B159" s="212"/>
      <c r="C159" s="213"/>
      <c r="D159" s="214" t="s">
        <v>74</v>
      </c>
      <c r="E159" s="226" t="s">
        <v>416</v>
      </c>
      <c r="F159" s="226" t="s">
        <v>417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SUM(P160:P171)</f>
        <v>0</v>
      </c>
      <c r="Q159" s="220"/>
      <c r="R159" s="221">
        <f>SUM(R160:R171)</f>
        <v>1.6162085199999998</v>
      </c>
      <c r="S159" s="220"/>
      <c r="T159" s="222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74</v>
      </c>
      <c r="AU159" s="224" t="s">
        <v>83</v>
      </c>
      <c r="AY159" s="223" t="s">
        <v>150</v>
      </c>
      <c r="BK159" s="225">
        <f>SUM(BK160:BK171)</f>
        <v>0</v>
      </c>
    </row>
    <row r="160" s="2" customFormat="1" ht="16.5" customHeight="1">
      <c r="A160" s="40"/>
      <c r="B160" s="41"/>
      <c r="C160" s="228" t="s">
        <v>303</v>
      </c>
      <c r="D160" s="228" t="s">
        <v>153</v>
      </c>
      <c r="E160" s="229" t="s">
        <v>1860</v>
      </c>
      <c r="F160" s="230" t="s">
        <v>1861</v>
      </c>
      <c r="G160" s="231" t="s">
        <v>255</v>
      </c>
      <c r="H160" s="232">
        <v>1.3280000000000001</v>
      </c>
      <c r="I160" s="233"/>
      <c r="J160" s="234">
        <f>ROUND(I160*H160,2)</f>
        <v>0</v>
      </c>
      <c r="K160" s="230" t="s">
        <v>156</v>
      </c>
      <c r="L160" s="46"/>
      <c r="M160" s="235" t="s">
        <v>19</v>
      </c>
      <c r="N160" s="236" t="s">
        <v>47</v>
      </c>
      <c r="O160" s="86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170</v>
      </c>
      <c r="AT160" s="239" t="s">
        <v>153</v>
      </c>
      <c r="AU160" s="239" t="s">
        <v>95</v>
      </c>
      <c r="AY160" s="19" t="s">
        <v>150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95</v>
      </c>
      <c r="BK160" s="240">
        <f>ROUND(I160*H160,2)</f>
        <v>0</v>
      </c>
      <c r="BL160" s="19" t="s">
        <v>170</v>
      </c>
      <c r="BM160" s="239" t="s">
        <v>1862</v>
      </c>
    </row>
    <row r="161" s="2" customFormat="1" ht="16.5" customHeight="1">
      <c r="A161" s="40"/>
      <c r="B161" s="41"/>
      <c r="C161" s="228" t="s">
        <v>311</v>
      </c>
      <c r="D161" s="228" t="s">
        <v>153</v>
      </c>
      <c r="E161" s="229" t="s">
        <v>1863</v>
      </c>
      <c r="F161" s="230" t="s">
        <v>1864</v>
      </c>
      <c r="G161" s="231" t="s">
        <v>255</v>
      </c>
      <c r="H161" s="232">
        <v>1.3280000000000001</v>
      </c>
      <c r="I161" s="233"/>
      <c r="J161" s="234">
        <f>ROUND(I161*H161,2)</f>
        <v>0</v>
      </c>
      <c r="K161" s="230" t="s">
        <v>156</v>
      </c>
      <c r="L161" s="46"/>
      <c r="M161" s="235" t="s">
        <v>19</v>
      </c>
      <c r="N161" s="236" t="s">
        <v>47</v>
      </c>
      <c r="O161" s="86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170</v>
      </c>
      <c r="AT161" s="239" t="s">
        <v>153</v>
      </c>
      <c r="AU161" s="239" t="s">
        <v>95</v>
      </c>
      <c r="AY161" s="19" t="s">
        <v>150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95</v>
      </c>
      <c r="BK161" s="240">
        <f>ROUND(I161*H161,2)</f>
        <v>0</v>
      </c>
      <c r="BL161" s="19" t="s">
        <v>170</v>
      </c>
      <c r="BM161" s="239" t="s">
        <v>1865</v>
      </c>
    </row>
    <row r="162" s="2" customFormat="1" ht="16.5" customHeight="1">
      <c r="A162" s="40"/>
      <c r="B162" s="41"/>
      <c r="C162" s="228" t="s">
        <v>317</v>
      </c>
      <c r="D162" s="228" t="s">
        <v>153</v>
      </c>
      <c r="E162" s="229" t="s">
        <v>1866</v>
      </c>
      <c r="F162" s="230" t="s">
        <v>1867</v>
      </c>
      <c r="G162" s="231" t="s">
        <v>255</v>
      </c>
      <c r="H162" s="232">
        <v>41.799999999999997</v>
      </c>
      <c r="I162" s="233"/>
      <c r="J162" s="234">
        <f>ROUND(I162*H162,2)</f>
        <v>0</v>
      </c>
      <c r="K162" s="230" t="s">
        <v>156</v>
      </c>
      <c r="L162" s="46"/>
      <c r="M162" s="235" t="s">
        <v>19</v>
      </c>
      <c r="N162" s="236" t="s">
        <v>47</v>
      </c>
      <c r="O162" s="86"/>
      <c r="P162" s="237">
        <f>O162*H162</f>
        <v>0</v>
      </c>
      <c r="Q162" s="237">
        <v>0.037199999999999997</v>
      </c>
      <c r="R162" s="237">
        <f>Q162*H162</f>
        <v>1.5549599999999997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170</v>
      </c>
      <c r="AT162" s="239" t="s">
        <v>153</v>
      </c>
      <c r="AU162" s="239" t="s">
        <v>95</v>
      </c>
      <c r="AY162" s="19" t="s">
        <v>150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95</v>
      </c>
      <c r="BK162" s="240">
        <f>ROUND(I162*H162,2)</f>
        <v>0</v>
      </c>
      <c r="BL162" s="19" t="s">
        <v>170</v>
      </c>
      <c r="BM162" s="239" t="s">
        <v>1868</v>
      </c>
    </row>
    <row r="163" s="2" customFormat="1">
      <c r="A163" s="40"/>
      <c r="B163" s="41"/>
      <c r="C163" s="42"/>
      <c r="D163" s="248" t="s">
        <v>205</v>
      </c>
      <c r="E163" s="42"/>
      <c r="F163" s="258" t="s">
        <v>1869</v>
      </c>
      <c r="G163" s="42"/>
      <c r="H163" s="42"/>
      <c r="I163" s="148"/>
      <c r="J163" s="42"/>
      <c r="K163" s="42"/>
      <c r="L163" s="46"/>
      <c r="M163" s="259"/>
      <c r="N163" s="260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205</v>
      </c>
      <c r="AU163" s="19" t="s">
        <v>95</v>
      </c>
    </row>
    <row r="164" s="2" customFormat="1" ht="21.75" customHeight="1">
      <c r="A164" s="40"/>
      <c r="B164" s="41"/>
      <c r="C164" s="228" t="s">
        <v>326</v>
      </c>
      <c r="D164" s="228" t="s">
        <v>153</v>
      </c>
      <c r="E164" s="229" t="s">
        <v>1870</v>
      </c>
      <c r="F164" s="230" t="s">
        <v>1871</v>
      </c>
      <c r="G164" s="231" t="s">
        <v>255</v>
      </c>
      <c r="H164" s="232">
        <v>41.799999999999997</v>
      </c>
      <c r="I164" s="233"/>
      <c r="J164" s="234">
        <f>ROUND(I164*H164,2)</f>
        <v>0</v>
      </c>
      <c r="K164" s="230" t="s">
        <v>156</v>
      </c>
      <c r="L164" s="46"/>
      <c r="M164" s="235" t="s">
        <v>19</v>
      </c>
      <c r="N164" s="236" t="s">
        <v>47</v>
      </c>
      <c r="O164" s="86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170</v>
      </c>
      <c r="AT164" s="239" t="s">
        <v>153</v>
      </c>
      <c r="AU164" s="239" t="s">
        <v>95</v>
      </c>
      <c r="AY164" s="19" t="s">
        <v>150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95</v>
      </c>
      <c r="BK164" s="240">
        <f>ROUND(I164*H164,2)</f>
        <v>0</v>
      </c>
      <c r="BL164" s="19" t="s">
        <v>170</v>
      </c>
      <c r="BM164" s="239" t="s">
        <v>1872</v>
      </c>
    </row>
    <row r="165" s="2" customFormat="1" ht="21.75" customHeight="1">
      <c r="A165" s="40"/>
      <c r="B165" s="41"/>
      <c r="C165" s="228" t="s">
        <v>330</v>
      </c>
      <c r="D165" s="228" t="s">
        <v>153</v>
      </c>
      <c r="E165" s="229" t="s">
        <v>1873</v>
      </c>
      <c r="F165" s="230" t="s">
        <v>1874</v>
      </c>
      <c r="G165" s="231" t="s">
        <v>255</v>
      </c>
      <c r="H165" s="232">
        <v>1.3280000000000001</v>
      </c>
      <c r="I165" s="233"/>
      <c r="J165" s="234">
        <f>ROUND(I165*H165,2)</f>
        <v>0</v>
      </c>
      <c r="K165" s="230" t="s">
        <v>156</v>
      </c>
      <c r="L165" s="46"/>
      <c r="M165" s="235" t="s">
        <v>19</v>
      </c>
      <c r="N165" s="236" t="s">
        <v>47</v>
      </c>
      <c r="O165" s="86"/>
      <c r="P165" s="237">
        <f>O165*H165</f>
        <v>0</v>
      </c>
      <c r="Q165" s="237">
        <v>0.039899999999999998</v>
      </c>
      <c r="R165" s="237">
        <f>Q165*H165</f>
        <v>0.052987199999999998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170</v>
      </c>
      <c r="AT165" s="239" t="s">
        <v>153</v>
      </c>
      <c r="AU165" s="239" t="s">
        <v>95</v>
      </c>
      <c r="AY165" s="19" t="s">
        <v>150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95</v>
      </c>
      <c r="BK165" s="240">
        <f>ROUND(I165*H165,2)</f>
        <v>0</v>
      </c>
      <c r="BL165" s="19" t="s">
        <v>170</v>
      </c>
      <c r="BM165" s="239" t="s">
        <v>1875</v>
      </c>
    </row>
    <row r="166" s="2" customFormat="1" ht="21.75" customHeight="1">
      <c r="A166" s="40"/>
      <c r="B166" s="41"/>
      <c r="C166" s="228" t="s">
        <v>336</v>
      </c>
      <c r="D166" s="228" t="s">
        <v>153</v>
      </c>
      <c r="E166" s="229" t="s">
        <v>1876</v>
      </c>
      <c r="F166" s="230" t="s">
        <v>1877</v>
      </c>
      <c r="G166" s="231" t="s">
        <v>255</v>
      </c>
      <c r="H166" s="232">
        <v>1.3280000000000001</v>
      </c>
      <c r="I166" s="233"/>
      <c r="J166" s="234">
        <f>ROUND(I166*H166,2)</f>
        <v>0</v>
      </c>
      <c r="K166" s="230" t="s">
        <v>156</v>
      </c>
      <c r="L166" s="46"/>
      <c r="M166" s="235" t="s">
        <v>19</v>
      </c>
      <c r="N166" s="236" t="s">
        <v>47</v>
      </c>
      <c r="O166" s="86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170</v>
      </c>
      <c r="AT166" s="239" t="s">
        <v>153</v>
      </c>
      <c r="AU166" s="239" t="s">
        <v>95</v>
      </c>
      <c r="AY166" s="19" t="s">
        <v>150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95</v>
      </c>
      <c r="BK166" s="240">
        <f>ROUND(I166*H166,2)</f>
        <v>0</v>
      </c>
      <c r="BL166" s="19" t="s">
        <v>170</v>
      </c>
      <c r="BM166" s="239" t="s">
        <v>1878</v>
      </c>
    </row>
    <row r="167" s="2" customFormat="1" ht="21.75" customHeight="1">
      <c r="A167" s="40"/>
      <c r="B167" s="41"/>
      <c r="C167" s="228" t="s">
        <v>342</v>
      </c>
      <c r="D167" s="228" t="s">
        <v>153</v>
      </c>
      <c r="E167" s="229" t="s">
        <v>1879</v>
      </c>
      <c r="F167" s="230" t="s">
        <v>1880</v>
      </c>
      <c r="G167" s="231" t="s">
        <v>255</v>
      </c>
      <c r="H167" s="232">
        <v>1.3280000000000001</v>
      </c>
      <c r="I167" s="233"/>
      <c r="J167" s="234">
        <f>ROUND(I167*H167,2)</f>
        <v>0</v>
      </c>
      <c r="K167" s="230" t="s">
        <v>156</v>
      </c>
      <c r="L167" s="46"/>
      <c r="M167" s="235" t="s">
        <v>19</v>
      </c>
      <c r="N167" s="236" t="s">
        <v>47</v>
      </c>
      <c r="O167" s="86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170</v>
      </c>
      <c r="AT167" s="239" t="s">
        <v>153</v>
      </c>
      <c r="AU167" s="239" t="s">
        <v>95</v>
      </c>
      <c r="AY167" s="19" t="s">
        <v>150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95</v>
      </c>
      <c r="BK167" s="240">
        <f>ROUND(I167*H167,2)</f>
        <v>0</v>
      </c>
      <c r="BL167" s="19" t="s">
        <v>170</v>
      </c>
      <c r="BM167" s="239" t="s">
        <v>1881</v>
      </c>
    </row>
    <row r="168" s="2" customFormat="1" ht="16.5" customHeight="1">
      <c r="A168" s="40"/>
      <c r="B168" s="41"/>
      <c r="C168" s="228" t="s">
        <v>347</v>
      </c>
      <c r="D168" s="228" t="s">
        <v>153</v>
      </c>
      <c r="E168" s="229" t="s">
        <v>1882</v>
      </c>
      <c r="F168" s="230" t="s">
        <v>1883</v>
      </c>
      <c r="G168" s="231" t="s">
        <v>255</v>
      </c>
      <c r="H168" s="232">
        <v>1.3280000000000001</v>
      </c>
      <c r="I168" s="233"/>
      <c r="J168" s="234">
        <f>ROUND(I168*H168,2)</f>
        <v>0</v>
      </c>
      <c r="K168" s="230" t="s">
        <v>156</v>
      </c>
      <c r="L168" s="46"/>
      <c r="M168" s="235" t="s">
        <v>19</v>
      </c>
      <c r="N168" s="236" t="s">
        <v>47</v>
      </c>
      <c r="O168" s="86"/>
      <c r="P168" s="237">
        <f>O168*H168</f>
        <v>0</v>
      </c>
      <c r="Q168" s="237">
        <v>0.00158</v>
      </c>
      <c r="R168" s="237">
        <f>Q168*H168</f>
        <v>0.0020982400000000003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170</v>
      </c>
      <c r="AT168" s="239" t="s">
        <v>153</v>
      </c>
      <c r="AU168" s="239" t="s">
        <v>95</v>
      </c>
      <c r="AY168" s="19" t="s">
        <v>150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95</v>
      </c>
      <c r="BK168" s="240">
        <f>ROUND(I168*H168,2)</f>
        <v>0</v>
      </c>
      <c r="BL168" s="19" t="s">
        <v>170</v>
      </c>
      <c r="BM168" s="239" t="s">
        <v>1884</v>
      </c>
    </row>
    <row r="169" s="2" customFormat="1" ht="16.5" customHeight="1">
      <c r="A169" s="40"/>
      <c r="B169" s="41"/>
      <c r="C169" s="228" t="s">
        <v>355</v>
      </c>
      <c r="D169" s="228" t="s">
        <v>153</v>
      </c>
      <c r="E169" s="229" t="s">
        <v>1885</v>
      </c>
      <c r="F169" s="230" t="s">
        <v>1886</v>
      </c>
      <c r="G169" s="231" t="s">
        <v>255</v>
      </c>
      <c r="H169" s="232">
        <v>1.3280000000000001</v>
      </c>
      <c r="I169" s="233"/>
      <c r="J169" s="234">
        <f>ROUND(I169*H169,2)</f>
        <v>0</v>
      </c>
      <c r="K169" s="230" t="s">
        <v>156</v>
      </c>
      <c r="L169" s="46"/>
      <c r="M169" s="235" t="s">
        <v>19</v>
      </c>
      <c r="N169" s="236" t="s">
        <v>47</v>
      </c>
      <c r="O169" s="86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170</v>
      </c>
      <c r="AT169" s="239" t="s">
        <v>153</v>
      </c>
      <c r="AU169" s="239" t="s">
        <v>95</v>
      </c>
      <c r="AY169" s="19" t="s">
        <v>150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95</v>
      </c>
      <c r="BK169" s="240">
        <f>ROUND(I169*H169,2)</f>
        <v>0</v>
      </c>
      <c r="BL169" s="19" t="s">
        <v>170</v>
      </c>
      <c r="BM169" s="239" t="s">
        <v>1887</v>
      </c>
    </row>
    <row r="170" s="2" customFormat="1" ht="16.5" customHeight="1">
      <c r="A170" s="40"/>
      <c r="B170" s="41"/>
      <c r="C170" s="228" t="s">
        <v>392</v>
      </c>
      <c r="D170" s="228" t="s">
        <v>153</v>
      </c>
      <c r="E170" s="229" t="s">
        <v>1888</v>
      </c>
      <c r="F170" s="230" t="s">
        <v>1889</v>
      </c>
      <c r="G170" s="231" t="s">
        <v>255</v>
      </c>
      <c r="H170" s="232">
        <v>5.3129999999999997</v>
      </c>
      <c r="I170" s="233"/>
      <c r="J170" s="234">
        <f>ROUND(I170*H170,2)</f>
        <v>0</v>
      </c>
      <c r="K170" s="230" t="s">
        <v>156</v>
      </c>
      <c r="L170" s="46"/>
      <c r="M170" s="235" t="s">
        <v>19</v>
      </c>
      <c r="N170" s="236" t="s">
        <v>47</v>
      </c>
      <c r="O170" s="86"/>
      <c r="P170" s="237">
        <f>O170*H170</f>
        <v>0</v>
      </c>
      <c r="Q170" s="237">
        <v>0.00116</v>
      </c>
      <c r="R170" s="237">
        <f>Q170*H170</f>
        <v>0.0061630799999999996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170</v>
      </c>
      <c r="AT170" s="239" t="s">
        <v>153</v>
      </c>
      <c r="AU170" s="239" t="s">
        <v>95</v>
      </c>
      <c r="AY170" s="19" t="s">
        <v>150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95</v>
      </c>
      <c r="BK170" s="240">
        <f>ROUND(I170*H170,2)</f>
        <v>0</v>
      </c>
      <c r="BL170" s="19" t="s">
        <v>170</v>
      </c>
      <c r="BM170" s="239" t="s">
        <v>1890</v>
      </c>
    </row>
    <row r="171" s="13" customFormat="1">
      <c r="A171" s="13"/>
      <c r="B171" s="246"/>
      <c r="C171" s="247"/>
      <c r="D171" s="248" t="s">
        <v>196</v>
      </c>
      <c r="E171" s="249" t="s">
        <v>19</v>
      </c>
      <c r="F171" s="250" t="s">
        <v>1891</v>
      </c>
      <c r="G171" s="247"/>
      <c r="H171" s="251">
        <v>5.3129999999999997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196</v>
      </c>
      <c r="AU171" s="257" t="s">
        <v>95</v>
      </c>
      <c r="AV171" s="13" t="s">
        <v>95</v>
      </c>
      <c r="AW171" s="13" t="s">
        <v>35</v>
      </c>
      <c r="AX171" s="13" t="s">
        <v>83</v>
      </c>
      <c r="AY171" s="257" t="s">
        <v>150</v>
      </c>
    </row>
    <row r="172" s="12" customFormat="1" ht="22.8" customHeight="1">
      <c r="A172" s="12"/>
      <c r="B172" s="212"/>
      <c r="C172" s="213"/>
      <c r="D172" s="214" t="s">
        <v>74</v>
      </c>
      <c r="E172" s="226" t="s">
        <v>474</v>
      </c>
      <c r="F172" s="226" t="s">
        <v>475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</v>
      </c>
      <c r="S172" s="220"/>
      <c r="T172" s="22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83</v>
      </c>
      <c r="AT172" s="224" t="s">
        <v>74</v>
      </c>
      <c r="AU172" s="224" t="s">
        <v>83</v>
      </c>
      <c r="AY172" s="223" t="s">
        <v>150</v>
      </c>
      <c r="BK172" s="225">
        <f>BK173</f>
        <v>0</v>
      </c>
    </row>
    <row r="173" s="2" customFormat="1" ht="21.75" customHeight="1">
      <c r="A173" s="40"/>
      <c r="B173" s="41"/>
      <c r="C173" s="228" t="s">
        <v>408</v>
      </c>
      <c r="D173" s="228" t="s">
        <v>153</v>
      </c>
      <c r="E173" s="229" t="s">
        <v>477</v>
      </c>
      <c r="F173" s="230" t="s">
        <v>478</v>
      </c>
      <c r="G173" s="231" t="s">
        <v>194</v>
      </c>
      <c r="H173" s="232">
        <v>10.106999999999999</v>
      </c>
      <c r="I173" s="233"/>
      <c r="J173" s="234">
        <f>ROUND(I173*H173,2)</f>
        <v>0</v>
      </c>
      <c r="K173" s="230" t="s">
        <v>156</v>
      </c>
      <c r="L173" s="46"/>
      <c r="M173" s="235" t="s">
        <v>19</v>
      </c>
      <c r="N173" s="236" t="s">
        <v>47</v>
      </c>
      <c r="O173" s="86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170</v>
      </c>
      <c r="AT173" s="239" t="s">
        <v>153</v>
      </c>
      <c r="AU173" s="239" t="s">
        <v>95</v>
      </c>
      <c r="AY173" s="19" t="s">
        <v>150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95</v>
      </c>
      <c r="BK173" s="240">
        <f>ROUND(I173*H173,2)</f>
        <v>0</v>
      </c>
      <c r="BL173" s="19" t="s">
        <v>170</v>
      </c>
      <c r="BM173" s="239" t="s">
        <v>1892</v>
      </c>
    </row>
    <row r="174" s="12" customFormat="1" ht="25.92" customHeight="1">
      <c r="A174" s="12"/>
      <c r="B174" s="212"/>
      <c r="C174" s="213"/>
      <c r="D174" s="214" t="s">
        <v>74</v>
      </c>
      <c r="E174" s="215" t="s">
        <v>480</v>
      </c>
      <c r="F174" s="215" t="s">
        <v>481</v>
      </c>
      <c r="G174" s="213"/>
      <c r="H174" s="213"/>
      <c r="I174" s="216"/>
      <c r="J174" s="217">
        <f>BK174</f>
        <v>0</v>
      </c>
      <c r="K174" s="213"/>
      <c r="L174" s="218"/>
      <c r="M174" s="219"/>
      <c r="N174" s="220"/>
      <c r="O174" s="220"/>
      <c r="P174" s="221">
        <f>P175+P178</f>
        <v>0</v>
      </c>
      <c r="Q174" s="220"/>
      <c r="R174" s="221">
        <f>R175+R178</f>
        <v>0.10243552</v>
      </c>
      <c r="S174" s="220"/>
      <c r="T174" s="222">
        <f>T175+T178</f>
        <v>0.037035999999999999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95</v>
      </c>
      <c r="AT174" s="224" t="s">
        <v>74</v>
      </c>
      <c r="AU174" s="224" t="s">
        <v>75</v>
      </c>
      <c r="AY174" s="223" t="s">
        <v>150</v>
      </c>
      <c r="BK174" s="225">
        <f>BK175+BK178</f>
        <v>0</v>
      </c>
    </row>
    <row r="175" s="12" customFormat="1" ht="22.8" customHeight="1">
      <c r="A175" s="12"/>
      <c r="B175" s="212"/>
      <c r="C175" s="213"/>
      <c r="D175" s="214" t="s">
        <v>74</v>
      </c>
      <c r="E175" s="226" t="s">
        <v>518</v>
      </c>
      <c r="F175" s="226" t="s">
        <v>519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SUM(P176:P177)</f>
        <v>0</v>
      </c>
      <c r="Q175" s="220"/>
      <c r="R175" s="221">
        <f>SUM(R176:R177)</f>
        <v>0</v>
      </c>
      <c r="S175" s="220"/>
      <c r="T175" s="222">
        <f>SUM(T176:T177)</f>
        <v>0.037035999999999999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95</v>
      </c>
      <c r="AT175" s="224" t="s">
        <v>74</v>
      </c>
      <c r="AU175" s="224" t="s">
        <v>83</v>
      </c>
      <c r="AY175" s="223" t="s">
        <v>150</v>
      </c>
      <c r="BK175" s="225">
        <f>SUM(BK176:BK177)</f>
        <v>0</v>
      </c>
    </row>
    <row r="176" s="2" customFormat="1" ht="16.5" customHeight="1">
      <c r="A176" s="40"/>
      <c r="B176" s="41"/>
      <c r="C176" s="228" t="s">
        <v>412</v>
      </c>
      <c r="D176" s="228" t="s">
        <v>153</v>
      </c>
      <c r="E176" s="229" t="s">
        <v>1893</v>
      </c>
      <c r="F176" s="230" t="s">
        <v>1894</v>
      </c>
      <c r="G176" s="231" t="s">
        <v>339</v>
      </c>
      <c r="H176" s="232">
        <v>9.4000000000000004</v>
      </c>
      <c r="I176" s="233"/>
      <c r="J176" s="234">
        <f>ROUND(I176*H176,2)</f>
        <v>0</v>
      </c>
      <c r="K176" s="230" t="s">
        <v>156</v>
      </c>
      <c r="L176" s="46"/>
      <c r="M176" s="235" t="s">
        <v>19</v>
      </c>
      <c r="N176" s="236" t="s">
        <v>47</v>
      </c>
      <c r="O176" s="86"/>
      <c r="P176" s="237">
        <f>O176*H176</f>
        <v>0</v>
      </c>
      <c r="Q176" s="237">
        <v>0</v>
      </c>
      <c r="R176" s="237">
        <f>Q176*H176</f>
        <v>0</v>
      </c>
      <c r="S176" s="237">
        <v>0.0039399999999999999</v>
      </c>
      <c r="T176" s="238">
        <f>S176*H176</f>
        <v>0.037035999999999999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203</v>
      </c>
      <c r="AT176" s="239" t="s">
        <v>153</v>
      </c>
      <c r="AU176" s="239" t="s">
        <v>95</v>
      </c>
      <c r="AY176" s="19" t="s">
        <v>150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95</v>
      </c>
      <c r="BK176" s="240">
        <f>ROUND(I176*H176,2)</f>
        <v>0</v>
      </c>
      <c r="BL176" s="19" t="s">
        <v>203</v>
      </c>
      <c r="BM176" s="239" t="s">
        <v>1895</v>
      </c>
    </row>
    <row r="177" s="2" customFormat="1" ht="16.5" customHeight="1">
      <c r="A177" s="40"/>
      <c r="B177" s="41"/>
      <c r="C177" s="228" t="s">
        <v>418</v>
      </c>
      <c r="D177" s="228" t="s">
        <v>153</v>
      </c>
      <c r="E177" s="229" t="s">
        <v>1896</v>
      </c>
      <c r="F177" s="230" t="s">
        <v>1897</v>
      </c>
      <c r="G177" s="231" t="s">
        <v>339</v>
      </c>
      <c r="H177" s="232">
        <v>9.4000000000000004</v>
      </c>
      <c r="I177" s="233"/>
      <c r="J177" s="234">
        <f>ROUND(I177*H177,2)</f>
        <v>0</v>
      </c>
      <c r="K177" s="230" t="s">
        <v>156</v>
      </c>
      <c r="L177" s="46"/>
      <c r="M177" s="235" t="s">
        <v>19</v>
      </c>
      <c r="N177" s="236" t="s">
        <v>47</v>
      </c>
      <c r="O177" s="86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203</v>
      </c>
      <c r="AT177" s="239" t="s">
        <v>153</v>
      </c>
      <c r="AU177" s="239" t="s">
        <v>95</v>
      </c>
      <c r="AY177" s="19" t="s">
        <v>150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95</v>
      </c>
      <c r="BK177" s="240">
        <f>ROUND(I177*H177,2)</f>
        <v>0</v>
      </c>
      <c r="BL177" s="19" t="s">
        <v>203</v>
      </c>
      <c r="BM177" s="239" t="s">
        <v>1898</v>
      </c>
    </row>
    <row r="178" s="12" customFormat="1" ht="22.8" customHeight="1">
      <c r="A178" s="12"/>
      <c r="B178" s="212"/>
      <c r="C178" s="213"/>
      <c r="D178" s="214" t="s">
        <v>74</v>
      </c>
      <c r="E178" s="226" t="s">
        <v>1352</v>
      </c>
      <c r="F178" s="226" t="s">
        <v>1353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SUM(P179:P186)</f>
        <v>0</v>
      </c>
      <c r="Q178" s="220"/>
      <c r="R178" s="221">
        <f>SUM(R179:R186)</f>
        <v>0.10243552</v>
      </c>
      <c r="S178" s="220"/>
      <c r="T178" s="222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95</v>
      </c>
      <c r="AT178" s="224" t="s">
        <v>74</v>
      </c>
      <c r="AU178" s="224" t="s">
        <v>83</v>
      </c>
      <c r="AY178" s="223" t="s">
        <v>150</v>
      </c>
      <c r="BK178" s="225">
        <f>SUM(BK179:BK186)</f>
        <v>0</v>
      </c>
    </row>
    <row r="179" s="2" customFormat="1" ht="16.5" customHeight="1">
      <c r="A179" s="40"/>
      <c r="B179" s="41"/>
      <c r="C179" s="228" t="s">
        <v>423</v>
      </c>
      <c r="D179" s="228" t="s">
        <v>153</v>
      </c>
      <c r="E179" s="229" t="s">
        <v>1899</v>
      </c>
      <c r="F179" s="230" t="s">
        <v>1900</v>
      </c>
      <c r="G179" s="231" t="s">
        <v>255</v>
      </c>
      <c r="H179" s="232">
        <v>183.744</v>
      </c>
      <c r="I179" s="233"/>
      <c r="J179" s="234">
        <f>ROUND(I179*H179,2)</f>
        <v>0</v>
      </c>
      <c r="K179" s="230" t="s">
        <v>156</v>
      </c>
      <c r="L179" s="46"/>
      <c r="M179" s="235" t="s">
        <v>19</v>
      </c>
      <c r="N179" s="236" t="s">
        <v>47</v>
      </c>
      <c r="O179" s="86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203</v>
      </c>
      <c r="AT179" s="239" t="s">
        <v>153</v>
      </c>
      <c r="AU179" s="239" t="s">
        <v>95</v>
      </c>
      <c r="AY179" s="19" t="s">
        <v>150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95</v>
      </c>
      <c r="BK179" s="240">
        <f>ROUND(I179*H179,2)</f>
        <v>0</v>
      </c>
      <c r="BL179" s="19" t="s">
        <v>203</v>
      </c>
      <c r="BM179" s="239" t="s">
        <v>1901</v>
      </c>
    </row>
    <row r="180" s="2" customFormat="1" ht="21.75" customHeight="1">
      <c r="A180" s="40"/>
      <c r="B180" s="41"/>
      <c r="C180" s="228" t="s">
        <v>429</v>
      </c>
      <c r="D180" s="228" t="s">
        <v>153</v>
      </c>
      <c r="E180" s="229" t="s">
        <v>1902</v>
      </c>
      <c r="F180" s="230" t="s">
        <v>1903</v>
      </c>
      <c r="G180" s="231" t="s">
        <v>255</v>
      </c>
      <c r="H180" s="232">
        <v>116.404</v>
      </c>
      <c r="I180" s="233"/>
      <c r="J180" s="234">
        <f>ROUND(I180*H180,2)</f>
        <v>0</v>
      </c>
      <c r="K180" s="230" t="s">
        <v>156</v>
      </c>
      <c r="L180" s="46"/>
      <c r="M180" s="235" t="s">
        <v>19</v>
      </c>
      <c r="N180" s="236" t="s">
        <v>47</v>
      </c>
      <c r="O180" s="86"/>
      <c r="P180" s="237">
        <f>O180*H180</f>
        <v>0</v>
      </c>
      <c r="Q180" s="237">
        <v>0.00010000000000000001</v>
      </c>
      <c r="R180" s="237">
        <f>Q180*H180</f>
        <v>0.0116404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203</v>
      </c>
      <c r="AT180" s="239" t="s">
        <v>153</v>
      </c>
      <c r="AU180" s="239" t="s">
        <v>95</v>
      </c>
      <c r="AY180" s="19" t="s">
        <v>150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95</v>
      </c>
      <c r="BK180" s="240">
        <f>ROUND(I180*H180,2)</f>
        <v>0</v>
      </c>
      <c r="BL180" s="19" t="s">
        <v>203</v>
      </c>
      <c r="BM180" s="239" t="s">
        <v>1904</v>
      </c>
    </row>
    <row r="181" s="2" customFormat="1">
      <c r="A181" s="40"/>
      <c r="B181" s="41"/>
      <c r="C181" s="42"/>
      <c r="D181" s="248" t="s">
        <v>205</v>
      </c>
      <c r="E181" s="42"/>
      <c r="F181" s="258" t="s">
        <v>1905</v>
      </c>
      <c r="G181" s="42"/>
      <c r="H181" s="42"/>
      <c r="I181" s="148"/>
      <c r="J181" s="42"/>
      <c r="K181" s="42"/>
      <c r="L181" s="46"/>
      <c r="M181" s="259"/>
      <c r="N181" s="260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205</v>
      </c>
      <c r="AU181" s="19" t="s">
        <v>95</v>
      </c>
    </row>
    <row r="182" s="2" customFormat="1" ht="21.75" customHeight="1">
      <c r="A182" s="40"/>
      <c r="B182" s="41"/>
      <c r="C182" s="228" t="s">
        <v>433</v>
      </c>
      <c r="D182" s="228" t="s">
        <v>153</v>
      </c>
      <c r="E182" s="229" t="s">
        <v>1906</v>
      </c>
      <c r="F182" s="230" t="s">
        <v>1907</v>
      </c>
      <c r="G182" s="231" t="s">
        <v>255</v>
      </c>
      <c r="H182" s="232">
        <v>116.404</v>
      </c>
      <c r="I182" s="233"/>
      <c r="J182" s="234">
        <f>ROUND(I182*H182,2)</f>
        <v>0</v>
      </c>
      <c r="K182" s="230" t="s">
        <v>156</v>
      </c>
      <c r="L182" s="46"/>
      <c r="M182" s="235" t="s">
        <v>19</v>
      </c>
      <c r="N182" s="236" t="s">
        <v>47</v>
      </c>
      <c r="O182" s="86"/>
      <c r="P182" s="237">
        <f>O182*H182</f>
        <v>0</v>
      </c>
      <c r="Q182" s="237">
        <v>0.00072000000000000005</v>
      </c>
      <c r="R182" s="237">
        <f>Q182*H182</f>
        <v>0.083810880000000004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203</v>
      </c>
      <c r="AT182" s="239" t="s">
        <v>153</v>
      </c>
      <c r="AU182" s="239" t="s">
        <v>95</v>
      </c>
      <c r="AY182" s="19" t="s">
        <v>150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95</v>
      </c>
      <c r="BK182" s="240">
        <f>ROUND(I182*H182,2)</f>
        <v>0</v>
      </c>
      <c r="BL182" s="19" t="s">
        <v>203</v>
      </c>
      <c r="BM182" s="239" t="s">
        <v>1908</v>
      </c>
    </row>
    <row r="183" s="2" customFormat="1">
      <c r="A183" s="40"/>
      <c r="B183" s="41"/>
      <c r="C183" s="42"/>
      <c r="D183" s="248" t="s">
        <v>205</v>
      </c>
      <c r="E183" s="42"/>
      <c r="F183" s="258" t="s">
        <v>1909</v>
      </c>
      <c r="G183" s="42"/>
      <c r="H183" s="42"/>
      <c r="I183" s="148"/>
      <c r="J183" s="42"/>
      <c r="K183" s="42"/>
      <c r="L183" s="46"/>
      <c r="M183" s="259"/>
      <c r="N183" s="26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205</v>
      </c>
      <c r="AU183" s="19" t="s">
        <v>95</v>
      </c>
    </row>
    <row r="184" s="13" customFormat="1">
      <c r="A184" s="13"/>
      <c r="B184" s="246"/>
      <c r="C184" s="247"/>
      <c r="D184" s="248" t="s">
        <v>196</v>
      </c>
      <c r="E184" s="249" t="s">
        <v>19</v>
      </c>
      <c r="F184" s="250" t="s">
        <v>1910</v>
      </c>
      <c r="G184" s="247"/>
      <c r="H184" s="251">
        <v>116.404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196</v>
      </c>
      <c r="AU184" s="257" t="s">
        <v>95</v>
      </c>
      <c r="AV184" s="13" t="s">
        <v>95</v>
      </c>
      <c r="AW184" s="13" t="s">
        <v>35</v>
      </c>
      <c r="AX184" s="13" t="s">
        <v>83</v>
      </c>
      <c r="AY184" s="257" t="s">
        <v>150</v>
      </c>
    </row>
    <row r="185" s="2" customFormat="1" ht="21.75" customHeight="1">
      <c r="A185" s="40"/>
      <c r="B185" s="41"/>
      <c r="C185" s="228" t="s">
        <v>437</v>
      </c>
      <c r="D185" s="228" t="s">
        <v>153</v>
      </c>
      <c r="E185" s="229" t="s">
        <v>1911</v>
      </c>
      <c r="F185" s="230" t="s">
        <v>1912</v>
      </c>
      <c r="G185" s="231" t="s">
        <v>255</v>
      </c>
      <c r="H185" s="232">
        <v>116.404</v>
      </c>
      <c r="I185" s="233"/>
      <c r="J185" s="234">
        <f>ROUND(I185*H185,2)</f>
        <v>0</v>
      </c>
      <c r="K185" s="230" t="s">
        <v>156</v>
      </c>
      <c r="L185" s="46"/>
      <c r="M185" s="235" t="s">
        <v>19</v>
      </c>
      <c r="N185" s="236" t="s">
        <v>47</v>
      </c>
      <c r="O185" s="86"/>
      <c r="P185" s="237">
        <f>O185*H185</f>
        <v>0</v>
      </c>
      <c r="Q185" s="237">
        <v>5.0000000000000002E-05</v>
      </c>
      <c r="R185" s="237">
        <f>Q185*H185</f>
        <v>0.0058202000000000002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203</v>
      </c>
      <c r="AT185" s="239" t="s">
        <v>153</v>
      </c>
      <c r="AU185" s="239" t="s">
        <v>95</v>
      </c>
      <c r="AY185" s="19" t="s">
        <v>150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95</v>
      </c>
      <c r="BK185" s="240">
        <f>ROUND(I185*H185,2)</f>
        <v>0</v>
      </c>
      <c r="BL185" s="19" t="s">
        <v>203</v>
      </c>
      <c r="BM185" s="239" t="s">
        <v>1913</v>
      </c>
    </row>
    <row r="186" s="2" customFormat="1" ht="21.75" customHeight="1">
      <c r="A186" s="40"/>
      <c r="B186" s="41"/>
      <c r="C186" s="228" t="s">
        <v>442</v>
      </c>
      <c r="D186" s="228" t="s">
        <v>153</v>
      </c>
      <c r="E186" s="229" t="s">
        <v>1914</v>
      </c>
      <c r="F186" s="230" t="s">
        <v>1915</v>
      </c>
      <c r="G186" s="231" t="s">
        <v>255</v>
      </c>
      <c r="H186" s="232">
        <v>116.404</v>
      </c>
      <c r="I186" s="233"/>
      <c r="J186" s="234">
        <f>ROUND(I186*H186,2)</f>
        <v>0</v>
      </c>
      <c r="K186" s="230" t="s">
        <v>156</v>
      </c>
      <c r="L186" s="46"/>
      <c r="M186" s="235" t="s">
        <v>19</v>
      </c>
      <c r="N186" s="236" t="s">
        <v>47</v>
      </c>
      <c r="O186" s="86"/>
      <c r="P186" s="237">
        <f>O186*H186</f>
        <v>0</v>
      </c>
      <c r="Q186" s="237">
        <v>1.0000000000000001E-05</v>
      </c>
      <c r="R186" s="237">
        <f>Q186*H186</f>
        <v>0.0011640400000000001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203</v>
      </c>
      <c r="AT186" s="239" t="s">
        <v>153</v>
      </c>
      <c r="AU186" s="239" t="s">
        <v>95</v>
      </c>
      <c r="AY186" s="19" t="s">
        <v>150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95</v>
      </c>
      <c r="BK186" s="240">
        <f>ROUND(I186*H186,2)</f>
        <v>0</v>
      </c>
      <c r="BL186" s="19" t="s">
        <v>203</v>
      </c>
      <c r="BM186" s="239" t="s">
        <v>1916</v>
      </c>
    </row>
    <row r="187" s="12" customFormat="1" ht="25.92" customHeight="1">
      <c r="A187" s="12"/>
      <c r="B187" s="212"/>
      <c r="C187" s="213"/>
      <c r="D187" s="214" t="s">
        <v>74</v>
      </c>
      <c r="E187" s="215" t="s">
        <v>695</v>
      </c>
      <c r="F187" s="215" t="s">
        <v>1917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P188</f>
        <v>0</v>
      </c>
      <c r="Q187" s="220"/>
      <c r="R187" s="221">
        <f>R188</f>
        <v>0.0060000000000000001</v>
      </c>
      <c r="S187" s="220"/>
      <c r="T187" s="22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165</v>
      </c>
      <c r="AT187" s="224" t="s">
        <v>74</v>
      </c>
      <c r="AU187" s="224" t="s">
        <v>75</v>
      </c>
      <c r="AY187" s="223" t="s">
        <v>150</v>
      </c>
      <c r="BK187" s="225">
        <f>BK188</f>
        <v>0</v>
      </c>
    </row>
    <row r="188" s="12" customFormat="1" ht="22.8" customHeight="1">
      <c r="A188" s="12"/>
      <c r="B188" s="212"/>
      <c r="C188" s="213"/>
      <c r="D188" s="214" t="s">
        <v>74</v>
      </c>
      <c r="E188" s="226" t="s">
        <v>1918</v>
      </c>
      <c r="F188" s="226" t="s">
        <v>1919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0.0060000000000000001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165</v>
      </c>
      <c r="AT188" s="224" t="s">
        <v>74</v>
      </c>
      <c r="AU188" s="224" t="s">
        <v>83</v>
      </c>
      <c r="AY188" s="223" t="s">
        <v>150</v>
      </c>
      <c r="BK188" s="225">
        <f>SUM(BK189:BK191)</f>
        <v>0</v>
      </c>
    </row>
    <row r="189" s="2" customFormat="1" ht="16.5" customHeight="1">
      <c r="A189" s="40"/>
      <c r="B189" s="41"/>
      <c r="C189" s="228" t="s">
        <v>446</v>
      </c>
      <c r="D189" s="228" t="s">
        <v>153</v>
      </c>
      <c r="E189" s="229" t="s">
        <v>1920</v>
      </c>
      <c r="F189" s="230" t="s">
        <v>1921</v>
      </c>
      <c r="G189" s="231" t="s">
        <v>255</v>
      </c>
      <c r="H189" s="232">
        <v>200</v>
      </c>
      <c r="I189" s="233"/>
      <c r="J189" s="234">
        <f>ROUND(I189*H189,2)</f>
        <v>0</v>
      </c>
      <c r="K189" s="230" t="s">
        <v>156</v>
      </c>
      <c r="L189" s="46"/>
      <c r="M189" s="235" t="s">
        <v>19</v>
      </c>
      <c r="N189" s="236" t="s">
        <v>47</v>
      </c>
      <c r="O189" s="86"/>
      <c r="P189" s="237">
        <f>O189*H189</f>
        <v>0</v>
      </c>
      <c r="Q189" s="237">
        <v>3.0000000000000001E-05</v>
      </c>
      <c r="R189" s="237">
        <f>Q189*H189</f>
        <v>0.0060000000000000001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574</v>
      </c>
      <c r="AT189" s="239" t="s">
        <v>153</v>
      </c>
      <c r="AU189" s="239" t="s">
        <v>95</v>
      </c>
      <c r="AY189" s="19" t="s">
        <v>150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95</v>
      </c>
      <c r="BK189" s="240">
        <f>ROUND(I189*H189,2)</f>
        <v>0</v>
      </c>
      <c r="BL189" s="19" t="s">
        <v>574</v>
      </c>
      <c r="BM189" s="239" t="s">
        <v>1922</v>
      </c>
    </row>
    <row r="190" s="13" customFormat="1">
      <c r="A190" s="13"/>
      <c r="B190" s="246"/>
      <c r="C190" s="247"/>
      <c r="D190" s="248" t="s">
        <v>196</v>
      </c>
      <c r="E190" s="249" t="s">
        <v>19</v>
      </c>
      <c r="F190" s="250" t="s">
        <v>1923</v>
      </c>
      <c r="G190" s="247"/>
      <c r="H190" s="251">
        <v>200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196</v>
      </c>
      <c r="AU190" s="257" t="s">
        <v>95</v>
      </c>
      <c r="AV190" s="13" t="s">
        <v>95</v>
      </c>
      <c r="AW190" s="13" t="s">
        <v>35</v>
      </c>
      <c r="AX190" s="13" t="s">
        <v>83</v>
      </c>
      <c r="AY190" s="257" t="s">
        <v>150</v>
      </c>
    </row>
    <row r="191" s="2" customFormat="1" ht="21.75" customHeight="1">
      <c r="A191" s="40"/>
      <c r="B191" s="41"/>
      <c r="C191" s="228" t="s">
        <v>450</v>
      </c>
      <c r="D191" s="228" t="s">
        <v>153</v>
      </c>
      <c r="E191" s="229" t="s">
        <v>1924</v>
      </c>
      <c r="F191" s="230" t="s">
        <v>1925</v>
      </c>
      <c r="G191" s="231" t="s">
        <v>255</v>
      </c>
      <c r="H191" s="232">
        <v>200</v>
      </c>
      <c r="I191" s="233"/>
      <c r="J191" s="234">
        <f>ROUND(I191*H191,2)</f>
        <v>0</v>
      </c>
      <c r="K191" s="230" t="s">
        <v>156</v>
      </c>
      <c r="L191" s="46"/>
      <c r="M191" s="241" t="s">
        <v>19</v>
      </c>
      <c r="N191" s="242" t="s">
        <v>47</v>
      </c>
      <c r="O191" s="24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574</v>
      </c>
      <c r="AT191" s="239" t="s">
        <v>153</v>
      </c>
      <c r="AU191" s="239" t="s">
        <v>95</v>
      </c>
      <c r="AY191" s="19" t="s">
        <v>150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95</v>
      </c>
      <c r="BK191" s="240">
        <f>ROUND(I191*H191,2)</f>
        <v>0</v>
      </c>
      <c r="BL191" s="19" t="s">
        <v>574</v>
      </c>
      <c r="BM191" s="239" t="s">
        <v>1926</v>
      </c>
    </row>
    <row r="192" s="2" customFormat="1" ht="6.96" customHeight="1">
      <c r="A192" s="40"/>
      <c r="B192" s="61"/>
      <c r="C192" s="62"/>
      <c r="D192" s="62"/>
      <c r="E192" s="62"/>
      <c r="F192" s="62"/>
      <c r="G192" s="62"/>
      <c r="H192" s="62"/>
      <c r="I192" s="177"/>
      <c r="J192" s="62"/>
      <c r="K192" s="62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qkcGpQRsBJbCpLLmVdiyKLOuiSM3wfS9pGBWYvsguZZIdxnmWZDKx9IgiF0HrGdAWhwJF/MsNgFyEOhNFotRuQ==" hashValue="a3F0zyegviXvQNa0mU1QkXI5ndAl2yQ6LDK6zOrWHyQui5K7VqLF6HoEDCZNQ0/xqtF/NWqphT7Icmgy7jahxQ==" algorithmName="SHA-512" password="CC35"/>
  <autoFilter ref="C95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2" customFormat="1" ht="12" customHeight="1">
      <c r="A8" s="40"/>
      <c r="B8" s="46"/>
      <c r="C8" s="40"/>
      <c r="D8" s="146" t="s">
        <v>124</v>
      </c>
      <c r="E8" s="40"/>
      <c r="F8" s="40"/>
      <c r="G8" s="40"/>
      <c r="H8" s="40"/>
      <c r="I8" s="148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1927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51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51" t="s">
        <v>23</v>
      </c>
      <c r="J12" s="152" t="str">
        <f>'Rekapitulace stavby'!AN8</f>
        <v>24. 2. 2020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48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51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51" t="s">
        <v>29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48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30</v>
      </c>
      <c r="E17" s="40"/>
      <c r="F17" s="40"/>
      <c r="G17" s="40"/>
      <c r="H17" s="40"/>
      <c r="I17" s="151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51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48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32</v>
      </c>
      <c r="E20" s="40"/>
      <c r="F20" s="40"/>
      <c r="G20" s="40"/>
      <c r="H20" s="40"/>
      <c r="I20" s="151" t="s">
        <v>26</v>
      </c>
      <c r="J20" s="135" t="s">
        <v>33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51" t="s">
        <v>29</v>
      </c>
      <c r="J21" s="135" t="s">
        <v>19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48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36</v>
      </c>
      <c r="E23" s="40"/>
      <c r="F23" s="40"/>
      <c r="G23" s="40"/>
      <c r="H23" s="40"/>
      <c r="I23" s="151" t="s">
        <v>26</v>
      </c>
      <c r="J23" s="135" t="s">
        <v>37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51" t="s">
        <v>29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48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39</v>
      </c>
      <c r="E26" s="40"/>
      <c r="F26" s="40"/>
      <c r="G26" s="40"/>
      <c r="H26" s="40"/>
      <c r="I26" s="148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3"/>
      <c r="B27" s="154"/>
      <c r="C27" s="153"/>
      <c r="D27" s="153"/>
      <c r="E27" s="155" t="s">
        <v>19</v>
      </c>
      <c r="F27" s="155"/>
      <c r="G27" s="155"/>
      <c r="H27" s="155"/>
      <c r="I27" s="156"/>
      <c r="J27" s="153"/>
      <c r="K27" s="153"/>
      <c r="L27" s="157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8"/>
      <c r="E29" s="158"/>
      <c r="F29" s="158"/>
      <c r="G29" s="158"/>
      <c r="H29" s="158"/>
      <c r="I29" s="159"/>
      <c r="J29" s="158"/>
      <c r="K29" s="158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0" t="s">
        <v>41</v>
      </c>
      <c r="E30" s="40"/>
      <c r="F30" s="40"/>
      <c r="G30" s="40"/>
      <c r="H30" s="40"/>
      <c r="I30" s="148"/>
      <c r="J30" s="161">
        <f>ROUND(J90,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2" t="s">
        <v>43</v>
      </c>
      <c r="G32" s="40"/>
      <c r="H32" s="40"/>
      <c r="I32" s="163" t="s">
        <v>42</v>
      </c>
      <c r="J32" s="162" t="s">
        <v>44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45</v>
      </c>
      <c r="E33" s="146" t="s">
        <v>46</v>
      </c>
      <c r="F33" s="165">
        <f>ROUND((SUM(BE90:BE175)),  2)</f>
        <v>0</v>
      </c>
      <c r="G33" s="40"/>
      <c r="H33" s="40"/>
      <c r="I33" s="166">
        <v>0.20999999999999999</v>
      </c>
      <c r="J33" s="165">
        <f>ROUND(((SUM(BE90:BE175))*I33),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47</v>
      </c>
      <c r="F34" s="165">
        <f>ROUND((SUM(BF90:BF175)),  2)</f>
        <v>0</v>
      </c>
      <c r="G34" s="40"/>
      <c r="H34" s="40"/>
      <c r="I34" s="166">
        <v>0.14999999999999999</v>
      </c>
      <c r="J34" s="165">
        <f>ROUND(((SUM(BF90:BF175))*I34),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48</v>
      </c>
      <c r="F35" s="165">
        <f>ROUND((SUM(BG90:BG175)),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49</v>
      </c>
      <c r="F36" s="165">
        <f>ROUND((SUM(BH90:BH175)),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50</v>
      </c>
      <c r="F37" s="165">
        <f>ROUND((SUM(BI90:BI175)),  2)</f>
        <v>0</v>
      </c>
      <c r="G37" s="40"/>
      <c r="H37" s="40"/>
      <c r="I37" s="166">
        <v>0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48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51</v>
      </c>
      <c r="E39" s="169"/>
      <c r="F39" s="169"/>
      <c r="G39" s="170" t="s">
        <v>52</v>
      </c>
      <c r="H39" s="171" t="s">
        <v>53</v>
      </c>
      <c r="I39" s="172"/>
      <c r="J39" s="173">
        <f>SUM(J30:J37)</f>
        <v>0</v>
      </c>
      <c r="K39" s="174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5"/>
      <c r="C40" s="176"/>
      <c r="D40" s="176"/>
      <c r="E40" s="176"/>
      <c r="F40" s="176"/>
      <c r="G40" s="176"/>
      <c r="H40" s="176"/>
      <c r="I40" s="177"/>
      <c r="J40" s="176"/>
      <c r="K40" s="176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8"/>
      <c r="C44" s="179"/>
      <c r="D44" s="179"/>
      <c r="E44" s="179"/>
      <c r="F44" s="179"/>
      <c r="G44" s="179"/>
      <c r="H44" s="179"/>
      <c r="I44" s="180"/>
      <c r="J44" s="179"/>
      <c r="K44" s="179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126</v>
      </c>
      <c r="D45" s="42"/>
      <c r="E45" s="42"/>
      <c r="F45" s="42"/>
      <c r="G45" s="42"/>
      <c r="H45" s="42"/>
      <c r="I45" s="148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48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81" t="str">
        <f>E7</f>
        <v>Rekonstrukce objektu č.p. 55</v>
      </c>
      <c r="F48" s="34"/>
      <c r="G48" s="34"/>
      <c r="H48" s="34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124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400 - Konstrukční část</v>
      </c>
      <c r="F50" s="42"/>
      <c r="G50" s="42"/>
      <c r="H50" s="42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48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 st. 160 a parc. č. 65/9</v>
      </c>
      <c r="G52" s="42"/>
      <c r="H52" s="42"/>
      <c r="I52" s="151" t="s">
        <v>23</v>
      </c>
      <c r="J52" s="74" t="str">
        <f>IF(J12="","",J12)</f>
        <v>24. 2. 2020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ČZU v Praze, ŠLP v Kostelci n. Černýmim lesy</v>
      </c>
      <c r="G54" s="42"/>
      <c r="H54" s="42"/>
      <c r="I54" s="151" t="s">
        <v>32</v>
      </c>
      <c r="J54" s="38" t="str">
        <f>E21</f>
        <v>ing. arch. Tomáš Kužel, Ve Smrčinách 322, Jevany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54.4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151" t="s">
        <v>36</v>
      </c>
      <c r="J55" s="38" t="str">
        <f>E24</f>
        <v>NASTA GROUP s.r.o., Za Sokolovnou 92, Zdiby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48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82" t="s">
        <v>127</v>
      </c>
      <c r="D57" s="183"/>
      <c r="E57" s="183"/>
      <c r="F57" s="183"/>
      <c r="G57" s="183"/>
      <c r="H57" s="183"/>
      <c r="I57" s="184"/>
      <c r="J57" s="185" t="s">
        <v>128</v>
      </c>
      <c r="K57" s="183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48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86" t="s">
        <v>73</v>
      </c>
      <c r="D59" s="42"/>
      <c r="E59" s="42"/>
      <c r="F59" s="42"/>
      <c r="G59" s="42"/>
      <c r="H59" s="42"/>
      <c r="I59" s="148"/>
      <c r="J59" s="104">
        <f>J90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129</v>
      </c>
    </row>
    <row r="60" s="9" customFormat="1" ht="24.96" customHeight="1">
      <c r="A60" s="9"/>
      <c r="B60" s="187"/>
      <c r="C60" s="188"/>
      <c r="D60" s="189" t="s">
        <v>1928</v>
      </c>
      <c r="E60" s="190"/>
      <c r="F60" s="190"/>
      <c r="G60" s="190"/>
      <c r="H60" s="190"/>
      <c r="I60" s="191"/>
      <c r="J60" s="192">
        <f>J91</f>
        <v>0</v>
      </c>
      <c r="K60" s="188"/>
      <c r="L60" s="19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4"/>
      <c r="C61" s="127"/>
      <c r="D61" s="195" t="s">
        <v>183</v>
      </c>
      <c r="E61" s="196"/>
      <c r="F61" s="196"/>
      <c r="G61" s="196"/>
      <c r="H61" s="196"/>
      <c r="I61" s="197"/>
      <c r="J61" s="198">
        <f>J92</f>
        <v>0</v>
      </c>
      <c r="K61" s="127"/>
      <c r="L61" s="19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87"/>
      <c r="C62" s="188"/>
      <c r="D62" s="189" t="s">
        <v>1929</v>
      </c>
      <c r="E62" s="190"/>
      <c r="F62" s="190"/>
      <c r="G62" s="190"/>
      <c r="H62" s="190"/>
      <c r="I62" s="191"/>
      <c r="J62" s="192">
        <f>J109</f>
        <v>0</v>
      </c>
      <c r="K62" s="188"/>
      <c r="L62" s="19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94"/>
      <c r="C63" s="127"/>
      <c r="D63" s="195" t="s">
        <v>620</v>
      </c>
      <c r="E63" s="196"/>
      <c r="F63" s="196"/>
      <c r="G63" s="196"/>
      <c r="H63" s="196"/>
      <c r="I63" s="197"/>
      <c r="J63" s="198">
        <f>J110</f>
        <v>0</v>
      </c>
      <c r="K63" s="127"/>
      <c r="L63" s="19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4"/>
      <c r="C64" s="127"/>
      <c r="D64" s="195" t="s">
        <v>183</v>
      </c>
      <c r="E64" s="196"/>
      <c r="F64" s="196"/>
      <c r="G64" s="196"/>
      <c r="H64" s="196"/>
      <c r="I64" s="197"/>
      <c r="J64" s="198">
        <f>J113</f>
        <v>0</v>
      </c>
      <c r="K64" s="127"/>
      <c r="L64" s="19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87"/>
      <c r="C65" s="188"/>
      <c r="D65" s="189" t="s">
        <v>1930</v>
      </c>
      <c r="E65" s="190"/>
      <c r="F65" s="190"/>
      <c r="G65" s="190"/>
      <c r="H65" s="190"/>
      <c r="I65" s="191"/>
      <c r="J65" s="192">
        <f>J131</f>
        <v>0</v>
      </c>
      <c r="K65" s="188"/>
      <c r="L65" s="19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7"/>
      <c r="C66" s="188"/>
      <c r="D66" s="189" t="s">
        <v>1931</v>
      </c>
      <c r="E66" s="190"/>
      <c r="F66" s="190"/>
      <c r="G66" s="190"/>
      <c r="H66" s="190"/>
      <c r="I66" s="191"/>
      <c r="J66" s="192">
        <f>J139</f>
        <v>0</v>
      </c>
      <c r="K66" s="188"/>
      <c r="L66" s="19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94"/>
      <c r="C67" s="127"/>
      <c r="D67" s="195" t="s">
        <v>183</v>
      </c>
      <c r="E67" s="196"/>
      <c r="F67" s="196"/>
      <c r="G67" s="196"/>
      <c r="H67" s="196"/>
      <c r="I67" s="197"/>
      <c r="J67" s="198">
        <f>J140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778</v>
      </c>
      <c r="E68" s="196"/>
      <c r="F68" s="196"/>
      <c r="G68" s="196"/>
      <c r="H68" s="196"/>
      <c r="I68" s="197"/>
      <c r="J68" s="198">
        <f>J148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7"/>
      <c r="C69" s="188"/>
      <c r="D69" s="189" t="s">
        <v>1932</v>
      </c>
      <c r="E69" s="190"/>
      <c r="F69" s="190"/>
      <c r="G69" s="190"/>
      <c r="H69" s="190"/>
      <c r="I69" s="191"/>
      <c r="J69" s="192">
        <f>J151</f>
        <v>0</v>
      </c>
      <c r="K69" s="188"/>
      <c r="L69" s="19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94"/>
      <c r="C70" s="127"/>
      <c r="D70" s="195" t="s">
        <v>183</v>
      </c>
      <c r="E70" s="196"/>
      <c r="F70" s="196"/>
      <c r="G70" s="196"/>
      <c r="H70" s="196"/>
      <c r="I70" s="197"/>
      <c r="J70" s="198">
        <f>J152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177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180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81" t="str">
        <f>E7</f>
        <v>Rekonstrukce objektu č.p. 55</v>
      </c>
      <c r="F80" s="34"/>
      <c r="G80" s="34"/>
      <c r="H80" s="34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124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400 - Konstrukční část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parc. st. 160 a parc. č. 65/9</v>
      </c>
      <c r="G84" s="42"/>
      <c r="H84" s="42"/>
      <c r="I84" s="151" t="s">
        <v>23</v>
      </c>
      <c r="J84" s="74" t="str">
        <f>IF(J12="","",J12)</f>
        <v>24. 2. 2020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54.45" customHeight="1">
      <c r="A86" s="40"/>
      <c r="B86" s="41"/>
      <c r="C86" s="34" t="s">
        <v>25</v>
      </c>
      <c r="D86" s="42"/>
      <c r="E86" s="42"/>
      <c r="F86" s="29" t="str">
        <f>E15</f>
        <v>ČZU v Praze, ŠLP v Kostelci n. Černýmim lesy</v>
      </c>
      <c r="G86" s="42"/>
      <c r="H86" s="42"/>
      <c r="I86" s="151" t="s">
        <v>32</v>
      </c>
      <c r="J86" s="38" t="str">
        <f>E21</f>
        <v>ing. arch. Tomáš Kužel, Ve Smrčinách 322, Jevany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4.4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151" t="s">
        <v>36</v>
      </c>
      <c r="J87" s="38" t="str">
        <f>E24</f>
        <v>NASTA GROUP s.r.o., Za Sokolovnou 92, Zdiby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0"/>
      <c r="B89" s="201"/>
      <c r="C89" s="202" t="s">
        <v>136</v>
      </c>
      <c r="D89" s="203" t="s">
        <v>60</v>
      </c>
      <c r="E89" s="203" t="s">
        <v>56</v>
      </c>
      <c r="F89" s="203" t="s">
        <v>57</v>
      </c>
      <c r="G89" s="203" t="s">
        <v>137</v>
      </c>
      <c r="H89" s="203" t="s">
        <v>138</v>
      </c>
      <c r="I89" s="204" t="s">
        <v>139</v>
      </c>
      <c r="J89" s="203" t="s">
        <v>128</v>
      </c>
      <c r="K89" s="205" t="s">
        <v>140</v>
      </c>
      <c r="L89" s="206"/>
      <c r="M89" s="94" t="s">
        <v>19</v>
      </c>
      <c r="N89" s="95" t="s">
        <v>45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148"/>
      <c r="J90" s="207">
        <f>BK90</f>
        <v>0</v>
      </c>
      <c r="K90" s="42"/>
      <c r="L90" s="46"/>
      <c r="M90" s="97"/>
      <c r="N90" s="208"/>
      <c r="O90" s="98"/>
      <c r="P90" s="209">
        <f>P91+P109+P131+P139+P151</f>
        <v>0</v>
      </c>
      <c r="Q90" s="98"/>
      <c r="R90" s="209">
        <f>R91+R109+R131+R139+R151</f>
        <v>0.89567266999999995</v>
      </c>
      <c r="S90" s="98"/>
      <c r="T90" s="210">
        <f>T91+T109+T131+T139+T151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74</v>
      </c>
      <c r="AU90" s="19" t="s">
        <v>129</v>
      </c>
      <c r="BK90" s="211">
        <f>BK91+BK109+BK131+BK139+BK151</f>
        <v>0</v>
      </c>
    </row>
    <row r="91" s="12" customFormat="1" ht="25.92" customHeight="1">
      <c r="A91" s="12"/>
      <c r="B91" s="212"/>
      <c r="C91" s="213"/>
      <c r="D91" s="214" t="s">
        <v>74</v>
      </c>
      <c r="E91" s="215" t="s">
        <v>1933</v>
      </c>
      <c r="F91" s="215" t="s">
        <v>1934</v>
      </c>
      <c r="G91" s="213"/>
      <c r="H91" s="213"/>
      <c r="I91" s="216"/>
      <c r="J91" s="217">
        <f>BK91</f>
        <v>0</v>
      </c>
      <c r="K91" s="213"/>
      <c r="L91" s="218"/>
      <c r="M91" s="219"/>
      <c r="N91" s="220"/>
      <c r="O91" s="220"/>
      <c r="P91" s="221">
        <f>P92</f>
        <v>0</v>
      </c>
      <c r="Q91" s="220"/>
      <c r="R91" s="221">
        <f>R92</f>
        <v>0.17696200000000001</v>
      </c>
      <c r="S91" s="220"/>
      <c r="T91" s="222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3" t="s">
        <v>95</v>
      </c>
      <c r="AT91" s="224" t="s">
        <v>74</v>
      </c>
      <c r="AU91" s="224" t="s">
        <v>75</v>
      </c>
      <c r="AY91" s="223" t="s">
        <v>150</v>
      </c>
      <c r="BK91" s="225">
        <f>BK92</f>
        <v>0</v>
      </c>
    </row>
    <row r="92" s="12" customFormat="1" ht="22.8" customHeight="1">
      <c r="A92" s="12"/>
      <c r="B92" s="212"/>
      <c r="C92" s="213"/>
      <c r="D92" s="214" t="s">
        <v>74</v>
      </c>
      <c r="E92" s="226" t="s">
        <v>489</v>
      </c>
      <c r="F92" s="226" t="s">
        <v>490</v>
      </c>
      <c r="G92" s="213"/>
      <c r="H92" s="213"/>
      <c r="I92" s="216"/>
      <c r="J92" s="227">
        <f>BK92</f>
        <v>0</v>
      </c>
      <c r="K92" s="213"/>
      <c r="L92" s="218"/>
      <c r="M92" s="219"/>
      <c r="N92" s="220"/>
      <c r="O92" s="220"/>
      <c r="P92" s="221">
        <f>SUM(P93:P108)</f>
        <v>0</v>
      </c>
      <c r="Q92" s="220"/>
      <c r="R92" s="221">
        <f>SUM(R93:R108)</f>
        <v>0.17696200000000001</v>
      </c>
      <c r="S92" s="220"/>
      <c r="T92" s="222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95</v>
      </c>
      <c r="AT92" s="224" t="s">
        <v>74</v>
      </c>
      <c r="AU92" s="224" t="s">
        <v>83</v>
      </c>
      <c r="AY92" s="223" t="s">
        <v>150</v>
      </c>
      <c r="BK92" s="225">
        <f>SUM(BK93:BK108)</f>
        <v>0</v>
      </c>
    </row>
    <row r="93" s="2" customFormat="1" ht="21.75" customHeight="1">
      <c r="A93" s="40"/>
      <c r="B93" s="41"/>
      <c r="C93" s="228" t="s">
        <v>83</v>
      </c>
      <c r="D93" s="228" t="s">
        <v>153</v>
      </c>
      <c r="E93" s="229" t="s">
        <v>1935</v>
      </c>
      <c r="F93" s="230" t="s">
        <v>1936</v>
      </c>
      <c r="G93" s="231" t="s">
        <v>339</v>
      </c>
      <c r="H93" s="232">
        <v>16.800000000000001</v>
      </c>
      <c r="I93" s="233"/>
      <c r="J93" s="234">
        <f>ROUND(I93*H93,2)</f>
        <v>0</v>
      </c>
      <c r="K93" s="230" t="s">
        <v>156</v>
      </c>
      <c r="L93" s="46"/>
      <c r="M93" s="235" t="s">
        <v>19</v>
      </c>
      <c r="N93" s="236" t="s">
        <v>47</v>
      </c>
      <c r="O93" s="86"/>
      <c r="P93" s="237">
        <f>O93*H93</f>
        <v>0</v>
      </c>
      <c r="Q93" s="237">
        <v>8.0000000000000007E-05</v>
      </c>
      <c r="R93" s="237">
        <f>Q93*H93</f>
        <v>0.0013440000000000001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203</v>
      </c>
      <c r="AT93" s="239" t="s">
        <v>153</v>
      </c>
      <c r="AU93" s="239" t="s">
        <v>95</v>
      </c>
      <c r="AY93" s="19" t="s">
        <v>150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95</v>
      </c>
      <c r="BK93" s="240">
        <f>ROUND(I93*H93,2)</f>
        <v>0</v>
      </c>
      <c r="BL93" s="19" t="s">
        <v>203</v>
      </c>
      <c r="BM93" s="239" t="s">
        <v>1937</v>
      </c>
    </row>
    <row r="94" s="13" customFormat="1">
      <c r="A94" s="13"/>
      <c r="B94" s="246"/>
      <c r="C94" s="247"/>
      <c r="D94" s="248" t="s">
        <v>196</v>
      </c>
      <c r="E94" s="249" t="s">
        <v>19</v>
      </c>
      <c r="F94" s="250" t="s">
        <v>1938</v>
      </c>
      <c r="G94" s="247"/>
      <c r="H94" s="251">
        <v>16.800000000000001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7" t="s">
        <v>196</v>
      </c>
      <c r="AU94" s="257" t="s">
        <v>95</v>
      </c>
      <c r="AV94" s="13" t="s">
        <v>95</v>
      </c>
      <c r="AW94" s="13" t="s">
        <v>35</v>
      </c>
      <c r="AX94" s="13" t="s">
        <v>83</v>
      </c>
      <c r="AY94" s="257" t="s">
        <v>150</v>
      </c>
    </row>
    <row r="95" s="2" customFormat="1" ht="16.5" customHeight="1">
      <c r="A95" s="40"/>
      <c r="B95" s="41"/>
      <c r="C95" s="296" t="s">
        <v>95</v>
      </c>
      <c r="D95" s="296" t="s">
        <v>695</v>
      </c>
      <c r="E95" s="297" t="s">
        <v>1939</v>
      </c>
      <c r="F95" s="298" t="s">
        <v>1940</v>
      </c>
      <c r="G95" s="299" t="s">
        <v>282</v>
      </c>
      <c r="H95" s="300">
        <v>0.28999999999999998</v>
      </c>
      <c r="I95" s="301"/>
      <c r="J95" s="302">
        <f>ROUND(I95*H95,2)</f>
        <v>0</v>
      </c>
      <c r="K95" s="298" t="s">
        <v>156</v>
      </c>
      <c r="L95" s="303"/>
      <c r="M95" s="304" t="s">
        <v>19</v>
      </c>
      <c r="N95" s="305" t="s">
        <v>47</v>
      </c>
      <c r="O95" s="86"/>
      <c r="P95" s="237">
        <f>O95*H95</f>
        <v>0</v>
      </c>
      <c r="Q95" s="237">
        <v>0.55000000000000004</v>
      </c>
      <c r="R95" s="237">
        <f>Q95*H95</f>
        <v>0.1595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392</v>
      </c>
      <c r="AT95" s="239" t="s">
        <v>695</v>
      </c>
      <c r="AU95" s="239" t="s">
        <v>95</v>
      </c>
      <c r="AY95" s="19" t="s">
        <v>150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95</v>
      </c>
      <c r="BK95" s="240">
        <f>ROUND(I95*H95,2)</f>
        <v>0</v>
      </c>
      <c r="BL95" s="19" t="s">
        <v>203</v>
      </c>
      <c r="BM95" s="239" t="s">
        <v>1941</v>
      </c>
    </row>
    <row r="96" s="2" customFormat="1">
      <c r="A96" s="40"/>
      <c r="B96" s="41"/>
      <c r="C96" s="42"/>
      <c r="D96" s="248" t="s">
        <v>205</v>
      </c>
      <c r="E96" s="42"/>
      <c r="F96" s="258" t="s">
        <v>1041</v>
      </c>
      <c r="G96" s="42"/>
      <c r="H96" s="42"/>
      <c r="I96" s="148"/>
      <c r="J96" s="42"/>
      <c r="K96" s="42"/>
      <c r="L96" s="46"/>
      <c r="M96" s="259"/>
      <c r="N96" s="260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205</v>
      </c>
      <c r="AU96" s="19" t="s">
        <v>95</v>
      </c>
    </row>
    <row r="97" s="13" customFormat="1">
      <c r="A97" s="13"/>
      <c r="B97" s="246"/>
      <c r="C97" s="247"/>
      <c r="D97" s="248" t="s">
        <v>196</v>
      </c>
      <c r="E97" s="247"/>
      <c r="F97" s="250" t="s">
        <v>1942</v>
      </c>
      <c r="G97" s="247"/>
      <c r="H97" s="251">
        <v>0.28999999999999998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7" t="s">
        <v>196</v>
      </c>
      <c r="AU97" s="257" t="s">
        <v>95</v>
      </c>
      <c r="AV97" s="13" t="s">
        <v>95</v>
      </c>
      <c r="AW97" s="13" t="s">
        <v>4</v>
      </c>
      <c r="AX97" s="13" t="s">
        <v>83</v>
      </c>
      <c r="AY97" s="257" t="s">
        <v>150</v>
      </c>
    </row>
    <row r="98" s="2" customFormat="1" ht="21.75" customHeight="1">
      <c r="A98" s="40"/>
      <c r="B98" s="41"/>
      <c r="C98" s="228" t="s">
        <v>165</v>
      </c>
      <c r="D98" s="228" t="s">
        <v>153</v>
      </c>
      <c r="E98" s="229" t="s">
        <v>1019</v>
      </c>
      <c r="F98" s="230" t="s">
        <v>1020</v>
      </c>
      <c r="G98" s="231" t="s">
        <v>282</v>
      </c>
      <c r="H98" s="232">
        <v>0.28999999999999998</v>
      </c>
      <c r="I98" s="233"/>
      <c r="J98" s="234">
        <f>ROUND(I98*H98,2)</f>
        <v>0</v>
      </c>
      <c r="K98" s="230" t="s">
        <v>156</v>
      </c>
      <c r="L98" s="46"/>
      <c r="M98" s="235" t="s">
        <v>19</v>
      </c>
      <c r="N98" s="236" t="s">
        <v>47</v>
      </c>
      <c r="O98" s="86"/>
      <c r="P98" s="237">
        <f>O98*H98</f>
        <v>0</v>
      </c>
      <c r="Q98" s="237">
        <v>0.00108</v>
      </c>
      <c r="R98" s="237">
        <f>Q98*H98</f>
        <v>0.00031319999999999997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203</v>
      </c>
      <c r="AT98" s="239" t="s">
        <v>153</v>
      </c>
      <c r="AU98" s="239" t="s">
        <v>95</v>
      </c>
      <c r="AY98" s="19" t="s">
        <v>150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95</v>
      </c>
      <c r="BK98" s="240">
        <f>ROUND(I98*H98,2)</f>
        <v>0</v>
      </c>
      <c r="BL98" s="19" t="s">
        <v>203</v>
      </c>
      <c r="BM98" s="239" t="s">
        <v>1943</v>
      </c>
    </row>
    <row r="99" s="2" customFormat="1" ht="21.75" customHeight="1">
      <c r="A99" s="40"/>
      <c r="B99" s="41"/>
      <c r="C99" s="228" t="s">
        <v>170</v>
      </c>
      <c r="D99" s="228" t="s">
        <v>153</v>
      </c>
      <c r="E99" s="229" t="s">
        <v>1944</v>
      </c>
      <c r="F99" s="230" t="s">
        <v>1945</v>
      </c>
      <c r="G99" s="231" t="s">
        <v>531</v>
      </c>
      <c r="H99" s="232">
        <v>44</v>
      </c>
      <c r="I99" s="233"/>
      <c r="J99" s="234">
        <f>ROUND(I99*H99,2)</f>
        <v>0</v>
      </c>
      <c r="K99" s="230" t="s">
        <v>156</v>
      </c>
      <c r="L99" s="46"/>
      <c r="M99" s="235" t="s">
        <v>19</v>
      </c>
      <c r="N99" s="236" t="s">
        <v>47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203</v>
      </c>
      <c r="AT99" s="239" t="s">
        <v>153</v>
      </c>
      <c r="AU99" s="239" t="s">
        <v>95</v>
      </c>
      <c r="AY99" s="19" t="s">
        <v>150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95</v>
      </c>
      <c r="BK99" s="240">
        <f>ROUND(I99*H99,2)</f>
        <v>0</v>
      </c>
      <c r="BL99" s="19" t="s">
        <v>203</v>
      </c>
      <c r="BM99" s="239" t="s">
        <v>1946</v>
      </c>
    </row>
    <row r="100" s="13" customFormat="1">
      <c r="A100" s="13"/>
      <c r="B100" s="246"/>
      <c r="C100" s="247"/>
      <c r="D100" s="248" t="s">
        <v>196</v>
      </c>
      <c r="E100" s="249" t="s">
        <v>19</v>
      </c>
      <c r="F100" s="250" t="s">
        <v>1947</v>
      </c>
      <c r="G100" s="247"/>
      <c r="H100" s="251">
        <v>44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7" t="s">
        <v>196</v>
      </c>
      <c r="AU100" s="257" t="s">
        <v>95</v>
      </c>
      <c r="AV100" s="13" t="s">
        <v>95</v>
      </c>
      <c r="AW100" s="13" t="s">
        <v>35</v>
      </c>
      <c r="AX100" s="13" t="s">
        <v>83</v>
      </c>
      <c r="AY100" s="257" t="s">
        <v>150</v>
      </c>
    </row>
    <row r="101" s="2" customFormat="1" ht="16.5" customHeight="1">
      <c r="A101" s="40"/>
      <c r="B101" s="41"/>
      <c r="C101" s="296" t="s">
        <v>149</v>
      </c>
      <c r="D101" s="296" t="s">
        <v>695</v>
      </c>
      <c r="E101" s="297" t="s">
        <v>1948</v>
      </c>
      <c r="F101" s="298" t="s">
        <v>1949</v>
      </c>
      <c r="G101" s="299" t="s">
        <v>339</v>
      </c>
      <c r="H101" s="300">
        <v>17.600000000000001</v>
      </c>
      <c r="I101" s="301"/>
      <c r="J101" s="302">
        <f>ROUND(I101*H101,2)</f>
        <v>0</v>
      </c>
      <c r="K101" s="298" t="s">
        <v>156</v>
      </c>
      <c r="L101" s="303"/>
      <c r="M101" s="304" t="s">
        <v>19</v>
      </c>
      <c r="N101" s="305" t="s">
        <v>47</v>
      </c>
      <c r="O101" s="86"/>
      <c r="P101" s="237">
        <f>O101*H101</f>
        <v>0</v>
      </c>
      <c r="Q101" s="237">
        <v>0.00077999999999999999</v>
      </c>
      <c r="R101" s="237">
        <f>Q101*H101</f>
        <v>0.013728000000000001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392</v>
      </c>
      <c r="AT101" s="239" t="s">
        <v>695</v>
      </c>
      <c r="AU101" s="239" t="s">
        <v>95</v>
      </c>
      <c r="AY101" s="19" t="s">
        <v>150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95</v>
      </c>
      <c r="BK101" s="240">
        <f>ROUND(I101*H101,2)</f>
        <v>0</v>
      </c>
      <c r="BL101" s="19" t="s">
        <v>203</v>
      </c>
      <c r="BM101" s="239" t="s">
        <v>1950</v>
      </c>
    </row>
    <row r="102" s="13" customFormat="1">
      <c r="A102" s="13"/>
      <c r="B102" s="246"/>
      <c r="C102" s="247"/>
      <c r="D102" s="248" t="s">
        <v>196</v>
      </c>
      <c r="E102" s="247"/>
      <c r="F102" s="250" t="s">
        <v>1951</v>
      </c>
      <c r="G102" s="247"/>
      <c r="H102" s="251">
        <v>17.600000000000001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7" t="s">
        <v>196</v>
      </c>
      <c r="AU102" s="257" t="s">
        <v>95</v>
      </c>
      <c r="AV102" s="13" t="s">
        <v>95</v>
      </c>
      <c r="AW102" s="13" t="s">
        <v>4</v>
      </c>
      <c r="AX102" s="13" t="s">
        <v>83</v>
      </c>
      <c r="AY102" s="257" t="s">
        <v>150</v>
      </c>
    </row>
    <row r="103" s="2" customFormat="1" ht="16.5" customHeight="1">
      <c r="A103" s="40"/>
      <c r="B103" s="41"/>
      <c r="C103" s="296" t="s">
        <v>217</v>
      </c>
      <c r="D103" s="296" t="s">
        <v>695</v>
      </c>
      <c r="E103" s="297" t="s">
        <v>1952</v>
      </c>
      <c r="F103" s="298" t="s">
        <v>1953</v>
      </c>
      <c r="G103" s="299" t="s">
        <v>1954</v>
      </c>
      <c r="H103" s="300">
        <v>0.88</v>
      </c>
      <c r="I103" s="301"/>
      <c r="J103" s="302">
        <f>ROUND(I103*H103,2)</f>
        <v>0</v>
      </c>
      <c r="K103" s="298" t="s">
        <v>156</v>
      </c>
      <c r="L103" s="303"/>
      <c r="M103" s="304" t="s">
        <v>19</v>
      </c>
      <c r="N103" s="305" t="s">
        <v>47</v>
      </c>
      <c r="O103" s="86"/>
      <c r="P103" s="237">
        <f>O103*H103</f>
        <v>0</v>
      </c>
      <c r="Q103" s="237">
        <v>0.00173</v>
      </c>
      <c r="R103" s="237">
        <f>Q103*H103</f>
        <v>0.0015223999999999999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392</v>
      </c>
      <c r="AT103" s="239" t="s">
        <v>695</v>
      </c>
      <c r="AU103" s="239" t="s">
        <v>95</v>
      </c>
      <c r="AY103" s="19" t="s">
        <v>150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95</v>
      </c>
      <c r="BK103" s="240">
        <f>ROUND(I103*H103,2)</f>
        <v>0</v>
      </c>
      <c r="BL103" s="19" t="s">
        <v>203</v>
      </c>
      <c r="BM103" s="239" t="s">
        <v>1955</v>
      </c>
    </row>
    <row r="104" s="13" customFormat="1">
      <c r="A104" s="13"/>
      <c r="B104" s="246"/>
      <c r="C104" s="247"/>
      <c r="D104" s="248" t="s">
        <v>196</v>
      </c>
      <c r="E104" s="247"/>
      <c r="F104" s="250" t="s">
        <v>1956</v>
      </c>
      <c r="G104" s="247"/>
      <c r="H104" s="251">
        <v>0.88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7" t="s">
        <v>196</v>
      </c>
      <c r="AU104" s="257" t="s">
        <v>95</v>
      </c>
      <c r="AV104" s="13" t="s">
        <v>95</v>
      </c>
      <c r="AW104" s="13" t="s">
        <v>4</v>
      </c>
      <c r="AX104" s="13" t="s">
        <v>83</v>
      </c>
      <c r="AY104" s="257" t="s">
        <v>150</v>
      </c>
    </row>
    <row r="105" s="2" customFormat="1" ht="16.5" customHeight="1">
      <c r="A105" s="40"/>
      <c r="B105" s="41"/>
      <c r="C105" s="296" t="s">
        <v>221</v>
      </c>
      <c r="D105" s="296" t="s">
        <v>695</v>
      </c>
      <c r="E105" s="297" t="s">
        <v>1957</v>
      </c>
      <c r="F105" s="298" t="s">
        <v>1958</v>
      </c>
      <c r="G105" s="299" t="s">
        <v>1954</v>
      </c>
      <c r="H105" s="300">
        <v>0.88</v>
      </c>
      <c r="I105" s="301"/>
      <c r="J105" s="302">
        <f>ROUND(I105*H105,2)</f>
        <v>0</v>
      </c>
      <c r="K105" s="298" t="s">
        <v>156</v>
      </c>
      <c r="L105" s="303"/>
      <c r="M105" s="304" t="s">
        <v>19</v>
      </c>
      <c r="N105" s="305" t="s">
        <v>47</v>
      </c>
      <c r="O105" s="86"/>
      <c r="P105" s="237">
        <f>O105*H105</f>
        <v>0</v>
      </c>
      <c r="Q105" s="237">
        <v>0.00063000000000000003</v>
      </c>
      <c r="R105" s="237">
        <f>Q105*H105</f>
        <v>0.00055440000000000003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392</v>
      </c>
      <c r="AT105" s="239" t="s">
        <v>695</v>
      </c>
      <c r="AU105" s="239" t="s">
        <v>95</v>
      </c>
      <c r="AY105" s="19" t="s">
        <v>150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95</v>
      </c>
      <c r="BK105" s="240">
        <f>ROUND(I105*H105,2)</f>
        <v>0</v>
      </c>
      <c r="BL105" s="19" t="s">
        <v>203</v>
      </c>
      <c r="BM105" s="239" t="s">
        <v>1959</v>
      </c>
    </row>
    <row r="106" s="13" customFormat="1">
      <c r="A106" s="13"/>
      <c r="B106" s="246"/>
      <c r="C106" s="247"/>
      <c r="D106" s="248" t="s">
        <v>196</v>
      </c>
      <c r="E106" s="247"/>
      <c r="F106" s="250" t="s">
        <v>1956</v>
      </c>
      <c r="G106" s="247"/>
      <c r="H106" s="251">
        <v>0.88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7" t="s">
        <v>196</v>
      </c>
      <c r="AU106" s="257" t="s">
        <v>95</v>
      </c>
      <c r="AV106" s="13" t="s">
        <v>95</v>
      </c>
      <c r="AW106" s="13" t="s">
        <v>4</v>
      </c>
      <c r="AX106" s="13" t="s">
        <v>83</v>
      </c>
      <c r="AY106" s="257" t="s">
        <v>150</v>
      </c>
    </row>
    <row r="107" s="2" customFormat="1" ht="16.5" customHeight="1">
      <c r="A107" s="40"/>
      <c r="B107" s="41"/>
      <c r="C107" s="296" t="s">
        <v>225</v>
      </c>
      <c r="D107" s="296" t="s">
        <v>695</v>
      </c>
      <c r="E107" s="297" t="s">
        <v>1960</v>
      </c>
      <c r="F107" s="298" t="s">
        <v>1961</v>
      </c>
      <c r="G107" s="299" t="s">
        <v>531</v>
      </c>
      <c r="H107" s="300">
        <v>44</v>
      </c>
      <c r="I107" s="301"/>
      <c r="J107" s="302">
        <f>ROUND(I107*H107,2)</f>
        <v>0</v>
      </c>
      <c r="K107" s="298" t="s">
        <v>19</v>
      </c>
      <c r="L107" s="303"/>
      <c r="M107" s="304" t="s">
        <v>19</v>
      </c>
      <c r="N107" s="305" t="s">
        <v>47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392</v>
      </c>
      <c r="AT107" s="239" t="s">
        <v>695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203</v>
      </c>
      <c r="BM107" s="239" t="s">
        <v>1962</v>
      </c>
    </row>
    <row r="108" s="2" customFormat="1" ht="21.75" customHeight="1">
      <c r="A108" s="40"/>
      <c r="B108" s="41"/>
      <c r="C108" s="228" t="s">
        <v>198</v>
      </c>
      <c r="D108" s="228" t="s">
        <v>153</v>
      </c>
      <c r="E108" s="229" t="s">
        <v>1057</v>
      </c>
      <c r="F108" s="230" t="s">
        <v>1058</v>
      </c>
      <c r="G108" s="231" t="s">
        <v>194</v>
      </c>
      <c r="H108" s="232">
        <v>0.17699999999999999</v>
      </c>
      <c r="I108" s="233"/>
      <c r="J108" s="234">
        <f>ROUND(I108*H108,2)</f>
        <v>0</v>
      </c>
      <c r="K108" s="230" t="s">
        <v>156</v>
      </c>
      <c r="L108" s="46"/>
      <c r="M108" s="235" t="s">
        <v>19</v>
      </c>
      <c r="N108" s="236" t="s">
        <v>47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203</v>
      </c>
      <c r="AT108" s="239" t="s">
        <v>153</v>
      </c>
      <c r="AU108" s="239" t="s">
        <v>95</v>
      </c>
      <c r="AY108" s="19" t="s">
        <v>150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95</v>
      </c>
      <c r="BK108" s="240">
        <f>ROUND(I108*H108,2)</f>
        <v>0</v>
      </c>
      <c r="BL108" s="19" t="s">
        <v>203</v>
      </c>
      <c r="BM108" s="239" t="s">
        <v>1963</v>
      </c>
    </row>
    <row r="109" s="12" customFormat="1" ht="25.92" customHeight="1">
      <c r="A109" s="12"/>
      <c r="B109" s="212"/>
      <c r="C109" s="213"/>
      <c r="D109" s="214" t="s">
        <v>74</v>
      </c>
      <c r="E109" s="215" t="s">
        <v>1964</v>
      </c>
      <c r="F109" s="215" t="s">
        <v>1965</v>
      </c>
      <c r="G109" s="213"/>
      <c r="H109" s="213"/>
      <c r="I109" s="216"/>
      <c r="J109" s="217">
        <f>BK109</f>
        <v>0</v>
      </c>
      <c r="K109" s="213"/>
      <c r="L109" s="218"/>
      <c r="M109" s="219"/>
      <c r="N109" s="220"/>
      <c r="O109" s="220"/>
      <c r="P109" s="221">
        <f>P110+P113</f>
        <v>0</v>
      </c>
      <c r="Q109" s="220"/>
      <c r="R109" s="221">
        <f>R110+R113</f>
        <v>0.58972795999999994</v>
      </c>
      <c r="S109" s="220"/>
      <c r="T109" s="222">
        <f>T110+T113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3" t="s">
        <v>95</v>
      </c>
      <c r="AT109" s="224" t="s">
        <v>74</v>
      </c>
      <c r="AU109" s="224" t="s">
        <v>75</v>
      </c>
      <c r="AY109" s="223" t="s">
        <v>150</v>
      </c>
      <c r="BK109" s="225">
        <f>BK110+BK113</f>
        <v>0</v>
      </c>
    </row>
    <row r="110" s="12" customFormat="1" ht="22.8" customHeight="1">
      <c r="A110" s="12"/>
      <c r="B110" s="212"/>
      <c r="C110" s="213"/>
      <c r="D110" s="214" t="s">
        <v>74</v>
      </c>
      <c r="E110" s="226" t="s">
        <v>679</v>
      </c>
      <c r="F110" s="226" t="s">
        <v>680</v>
      </c>
      <c r="G110" s="213"/>
      <c r="H110" s="213"/>
      <c r="I110" s="216"/>
      <c r="J110" s="227">
        <f>BK110</f>
        <v>0</v>
      </c>
      <c r="K110" s="213"/>
      <c r="L110" s="218"/>
      <c r="M110" s="219"/>
      <c r="N110" s="220"/>
      <c r="O110" s="220"/>
      <c r="P110" s="221">
        <f>SUM(P111:P112)</f>
        <v>0</v>
      </c>
      <c r="Q110" s="220"/>
      <c r="R110" s="221">
        <f>SUM(R111:R112)</f>
        <v>0.01528</v>
      </c>
      <c r="S110" s="220"/>
      <c r="T110" s="22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3" t="s">
        <v>83</v>
      </c>
      <c r="AT110" s="224" t="s">
        <v>74</v>
      </c>
      <c r="AU110" s="224" t="s">
        <v>83</v>
      </c>
      <c r="AY110" s="223" t="s">
        <v>150</v>
      </c>
      <c r="BK110" s="225">
        <f>SUM(BK111:BK112)</f>
        <v>0</v>
      </c>
    </row>
    <row r="111" s="2" customFormat="1" ht="33" customHeight="1">
      <c r="A111" s="40"/>
      <c r="B111" s="41"/>
      <c r="C111" s="228" t="s">
        <v>232</v>
      </c>
      <c r="D111" s="228" t="s">
        <v>153</v>
      </c>
      <c r="E111" s="229" t="s">
        <v>1966</v>
      </c>
      <c r="F111" s="230" t="s">
        <v>1967</v>
      </c>
      <c r="G111" s="231" t="s">
        <v>531</v>
      </c>
      <c r="H111" s="232">
        <v>8</v>
      </c>
      <c r="I111" s="233"/>
      <c r="J111" s="234">
        <f>ROUND(I111*H111,2)</f>
        <v>0</v>
      </c>
      <c r="K111" s="230" t="s">
        <v>156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0.00191</v>
      </c>
      <c r="R111" s="237">
        <f>Q111*H111</f>
        <v>0.01528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1968</v>
      </c>
    </row>
    <row r="112" s="13" customFormat="1">
      <c r="A112" s="13"/>
      <c r="B112" s="246"/>
      <c r="C112" s="247"/>
      <c r="D112" s="248" t="s">
        <v>196</v>
      </c>
      <c r="E112" s="249" t="s">
        <v>19</v>
      </c>
      <c r="F112" s="250" t="s">
        <v>1969</v>
      </c>
      <c r="G112" s="247"/>
      <c r="H112" s="251">
        <v>8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7" t="s">
        <v>196</v>
      </c>
      <c r="AU112" s="257" t="s">
        <v>95</v>
      </c>
      <c r="AV112" s="13" t="s">
        <v>95</v>
      </c>
      <c r="AW112" s="13" t="s">
        <v>35</v>
      </c>
      <c r="AX112" s="13" t="s">
        <v>83</v>
      </c>
      <c r="AY112" s="257" t="s">
        <v>150</v>
      </c>
    </row>
    <row r="113" s="12" customFormat="1" ht="22.8" customHeight="1">
      <c r="A113" s="12"/>
      <c r="B113" s="212"/>
      <c r="C113" s="213"/>
      <c r="D113" s="214" t="s">
        <v>74</v>
      </c>
      <c r="E113" s="226" t="s">
        <v>489</v>
      </c>
      <c r="F113" s="226" t="s">
        <v>490</v>
      </c>
      <c r="G113" s="213"/>
      <c r="H113" s="213"/>
      <c r="I113" s="216"/>
      <c r="J113" s="227">
        <f>BK113</f>
        <v>0</v>
      </c>
      <c r="K113" s="213"/>
      <c r="L113" s="218"/>
      <c r="M113" s="219"/>
      <c r="N113" s="220"/>
      <c r="O113" s="220"/>
      <c r="P113" s="221">
        <f>SUM(P114:P130)</f>
        <v>0</v>
      </c>
      <c r="Q113" s="220"/>
      <c r="R113" s="221">
        <f>SUM(R114:R130)</f>
        <v>0.57444795999999998</v>
      </c>
      <c r="S113" s="220"/>
      <c r="T113" s="222">
        <f>SUM(T114:T130)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3" t="s">
        <v>95</v>
      </c>
      <c r="AT113" s="224" t="s">
        <v>74</v>
      </c>
      <c r="AU113" s="224" t="s">
        <v>83</v>
      </c>
      <c r="AY113" s="223" t="s">
        <v>150</v>
      </c>
      <c r="BK113" s="225">
        <f>SUM(BK114:BK130)</f>
        <v>0</v>
      </c>
    </row>
    <row r="114" s="2" customFormat="1" ht="21.75" customHeight="1">
      <c r="A114" s="40"/>
      <c r="B114" s="41"/>
      <c r="C114" s="228" t="s">
        <v>236</v>
      </c>
      <c r="D114" s="228" t="s">
        <v>153</v>
      </c>
      <c r="E114" s="229" t="s">
        <v>1970</v>
      </c>
      <c r="F114" s="230" t="s">
        <v>1971</v>
      </c>
      <c r="G114" s="231" t="s">
        <v>339</v>
      </c>
      <c r="H114" s="232">
        <v>32.799999999999997</v>
      </c>
      <c r="I114" s="233"/>
      <c r="J114" s="234">
        <f>ROUND(I114*H114,2)</f>
        <v>0</v>
      </c>
      <c r="K114" s="230" t="s">
        <v>156</v>
      </c>
      <c r="L114" s="46"/>
      <c r="M114" s="235" t="s">
        <v>19</v>
      </c>
      <c r="N114" s="236" t="s">
        <v>47</v>
      </c>
      <c r="O114" s="86"/>
      <c r="P114" s="237">
        <f>O114*H114</f>
        <v>0</v>
      </c>
      <c r="Q114" s="237">
        <v>9.0000000000000006E-05</v>
      </c>
      <c r="R114" s="237">
        <f>Q114*H114</f>
        <v>0.0029519999999999998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203</v>
      </c>
      <c r="AT114" s="239" t="s">
        <v>153</v>
      </c>
      <c r="AU114" s="239" t="s">
        <v>95</v>
      </c>
      <c r="AY114" s="19" t="s">
        <v>150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95</v>
      </c>
      <c r="BK114" s="240">
        <f>ROUND(I114*H114,2)</f>
        <v>0</v>
      </c>
      <c r="BL114" s="19" t="s">
        <v>203</v>
      </c>
      <c r="BM114" s="239" t="s">
        <v>1972</v>
      </c>
    </row>
    <row r="115" s="13" customFormat="1">
      <c r="A115" s="13"/>
      <c r="B115" s="246"/>
      <c r="C115" s="247"/>
      <c r="D115" s="248" t="s">
        <v>196</v>
      </c>
      <c r="E115" s="249" t="s">
        <v>19</v>
      </c>
      <c r="F115" s="250" t="s">
        <v>1973</v>
      </c>
      <c r="G115" s="247"/>
      <c r="H115" s="251">
        <v>32.799999999999997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7" t="s">
        <v>196</v>
      </c>
      <c r="AU115" s="257" t="s">
        <v>95</v>
      </c>
      <c r="AV115" s="13" t="s">
        <v>95</v>
      </c>
      <c r="AW115" s="13" t="s">
        <v>35</v>
      </c>
      <c r="AX115" s="13" t="s">
        <v>83</v>
      </c>
      <c r="AY115" s="257" t="s">
        <v>150</v>
      </c>
    </row>
    <row r="116" s="2" customFormat="1" ht="16.5" customHeight="1">
      <c r="A116" s="40"/>
      <c r="B116" s="41"/>
      <c r="C116" s="296" t="s">
        <v>240</v>
      </c>
      <c r="D116" s="296" t="s">
        <v>695</v>
      </c>
      <c r="E116" s="297" t="s">
        <v>1974</v>
      </c>
      <c r="F116" s="298" t="s">
        <v>1975</v>
      </c>
      <c r="G116" s="299" t="s">
        <v>282</v>
      </c>
      <c r="H116" s="300">
        <v>0.96699999999999997</v>
      </c>
      <c r="I116" s="301"/>
      <c r="J116" s="302">
        <f>ROUND(I116*H116,2)</f>
        <v>0</v>
      </c>
      <c r="K116" s="298" t="s">
        <v>156</v>
      </c>
      <c r="L116" s="303"/>
      <c r="M116" s="304" t="s">
        <v>19</v>
      </c>
      <c r="N116" s="305" t="s">
        <v>47</v>
      </c>
      <c r="O116" s="86"/>
      <c r="P116" s="237">
        <f>O116*H116</f>
        <v>0</v>
      </c>
      <c r="Q116" s="237">
        <v>0.55000000000000004</v>
      </c>
      <c r="R116" s="237">
        <f>Q116*H116</f>
        <v>0.53185000000000004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392</v>
      </c>
      <c r="AT116" s="239" t="s">
        <v>695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203</v>
      </c>
      <c r="BM116" s="239" t="s">
        <v>1976</v>
      </c>
    </row>
    <row r="117" s="2" customFormat="1">
      <c r="A117" s="40"/>
      <c r="B117" s="41"/>
      <c r="C117" s="42"/>
      <c r="D117" s="248" t="s">
        <v>205</v>
      </c>
      <c r="E117" s="42"/>
      <c r="F117" s="258" t="s">
        <v>1041</v>
      </c>
      <c r="G117" s="42"/>
      <c r="H117" s="42"/>
      <c r="I117" s="148"/>
      <c r="J117" s="42"/>
      <c r="K117" s="42"/>
      <c r="L117" s="46"/>
      <c r="M117" s="259"/>
      <c r="N117" s="260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205</v>
      </c>
      <c r="AU117" s="19" t="s">
        <v>95</v>
      </c>
    </row>
    <row r="118" s="13" customFormat="1">
      <c r="A118" s="13"/>
      <c r="B118" s="246"/>
      <c r="C118" s="247"/>
      <c r="D118" s="248" t="s">
        <v>196</v>
      </c>
      <c r="E118" s="247"/>
      <c r="F118" s="250" t="s">
        <v>1977</v>
      </c>
      <c r="G118" s="247"/>
      <c r="H118" s="251">
        <v>0.96699999999999997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7" t="s">
        <v>196</v>
      </c>
      <c r="AU118" s="257" t="s">
        <v>95</v>
      </c>
      <c r="AV118" s="13" t="s">
        <v>95</v>
      </c>
      <c r="AW118" s="13" t="s">
        <v>4</v>
      </c>
      <c r="AX118" s="13" t="s">
        <v>83</v>
      </c>
      <c r="AY118" s="257" t="s">
        <v>150</v>
      </c>
    </row>
    <row r="119" s="2" customFormat="1" ht="21.75" customHeight="1">
      <c r="A119" s="40"/>
      <c r="B119" s="41"/>
      <c r="C119" s="228" t="s">
        <v>244</v>
      </c>
      <c r="D119" s="228" t="s">
        <v>153</v>
      </c>
      <c r="E119" s="229" t="s">
        <v>1019</v>
      </c>
      <c r="F119" s="230" t="s">
        <v>1020</v>
      </c>
      <c r="G119" s="231" t="s">
        <v>282</v>
      </c>
      <c r="H119" s="232">
        <v>0.96699999999999997</v>
      </c>
      <c r="I119" s="233"/>
      <c r="J119" s="234">
        <f>ROUND(I119*H119,2)</f>
        <v>0</v>
      </c>
      <c r="K119" s="230" t="s">
        <v>156</v>
      </c>
      <c r="L119" s="46"/>
      <c r="M119" s="235" t="s">
        <v>19</v>
      </c>
      <c r="N119" s="236" t="s">
        <v>47</v>
      </c>
      <c r="O119" s="86"/>
      <c r="P119" s="237">
        <f>O119*H119</f>
        <v>0</v>
      </c>
      <c r="Q119" s="237">
        <v>0.00108</v>
      </c>
      <c r="R119" s="237">
        <f>Q119*H119</f>
        <v>0.00104436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203</v>
      </c>
      <c r="AT119" s="239" t="s">
        <v>153</v>
      </c>
      <c r="AU119" s="239" t="s">
        <v>95</v>
      </c>
      <c r="AY119" s="19" t="s">
        <v>150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95</v>
      </c>
      <c r="BK119" s="240">
        <f>ROUND(I119*H119,2)</f>
        <v>0</v>
      </c>
      <c r="BL119" s="19" t="s">
        <v>203</v>
      </c>
      <c r="BM119" s="239" t="s">
        <v>1978</v>
      </c>
    </row>
    <row r="120" s="2" customFormat="1" ht="21.75" customHeight="1">
      <c r="A120" s="40"/>
      <c r="B120" s="41"/>
      <c r="C120" s="228" t="s">
        <v>248</v>
      </c>
      <c r="D120" s="228" t="s">
        <v>153</v>
      </c>
      <c r="E120" s="229" t="s">
        <v>1944</v>
      </c>
      <c r="F120" s="230" t="s">
        <v>1945</v>
      </c>
      <c r="G120" s="231" t="s">
        <v>531</v>
      </c>
      <c r="H120" s="232">
        <v>48</v>
      </c>
      <c r="I120" s="233"/>
      <c r="J120" s="234">
        <f>ROUND(I120*H120,2)</f>
        <v>0</v>
      </c>
      <c r="K120" s="230" t="s">
        <v>156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203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203</v>
      </c>
      <c r="BM120" s="239" t="s">
        <v>1979</v>
      </c>
    </row>
    <row r="121" s="13" customFormat="1">
      <c r="A121" s="13"/>
      <c r="B121" s="246"/>
      <c r="C121" s="247"/>
      <c r="D121" s="248" t="s">
        <v>196</v>
      </c>
      <c r="E121" s="249" t="s">
        <v>19</v>
      </c>
      <c r="F121" s="250" t="s">
        <v>1980</v>
      </c>
      <c r="G121" s="247"/>
      <c r="H121" s="251">
        <v>48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7" t="s">
        <v>196</v>
      </c>
      <c r="AU121" s="257" t="s">
        <v>95</v>
      </c>
      <c r="AV121" s="13" t="s">
        <v>95</v>
      </c>
      <c r="AW121" s="13" t="s">
        <v>35</v>
      </c>
      <c r="AX121" s="13" t="s">
        <v>83</v>
      </c>
      <c r="AY121" s="257" t="s">
        <v>150</v>
      </c>
    </row>
    <row r="122" s="2" customFormat="1" ht="16.5" customHeight="1">
      <c r="A122" s="40"/>
      <c r="B122" s="41"/>
      <c r="C122" s="296" t="s">
        <v>8</v>
      </c>
      <c r="D122" s="296" t="s">
        <v>695</v>
      </c>
      <c r="E122" s="297" t="s">
        <v>1981</v>
      </c>
      <c r="F122" s="298" t="s">
        <v>1982</v>
      </c>
      <c r="G122" s="299" t="s">
        <v>339</v>
      </c>
      <c r="H122" s="300">
        <v>26.399999999999999</v>
      </c>
      <c r="I122" s="301"/>
      <c r="J122" s="302">
        <f>ROUND(I122*H122,2)</f>
        <v>0</v>
      </c>
      <c r="K122" s="298" t="s">
        <v>156</v>
      </c>
      <c r="L122" s="303"/>
      <c r="M122" s="304" t="s">
        <v>19</v>
      </c>
      <c r="N122" s="305" t="s">
        <v>47</v>
      </c>
      <c r="O122" s="86"/>
      <c r="P122" s="237">
        <f>O122*H122</f>
        <v>0</v>
      </c>
      <c r="Q122" s="237">
        <v>0.0012999999999999999</v>
      </c>
      <c r="R122" s="237">
        <f>Q122*H122</f>
        <v>0.034319999999999996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392</v>
      </c>
      <c r="AT122" s="239" t="s">
        <v>695</v>
      </c>
      <c r="AU122" s="239" t="s">
        <v>95</v>
      </c>
      <c r="AY122" s="19" t="s">
        <v>150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95</v>
      </c>
      <c r="BK122" s="240">
        <f>ROUND(I122*H122,2)</f>
        <v>0</v>
      </c>
      <c r="BL122" s="19" t="s">
        <v>203</v>
      </c>
      <c r="BM122" s="239" t="s">
        <v>1983</v>
      </c>
    </row>
    <row r="123" s="13" customFormat="1">
      <c r="A123" s="13"/>
      <c r="B123" s="246"/>
      <c r="C123" s="247"/>
      <c r="D123" s="248" t="s">
        <v>196</v>
      </c>
      <c r="E123" s="247"/>
      <c r="F123" s="250" t="s">
        <v>1984</v>
      </c>
      <c r="G123" s="247"/>
      <c r="H123" s="251">
        <v>26.399999999999999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196</v>
      </c>
      <c r="AU123" s="257" t="s">
        <v>95</v>
      </c>
      <c r="AV123" s="13" t="s">
        <v>95</v>
      </c>
      <c r="AW123" s="13" t="s">
        <v>4</v>
      </c>
      <c r="AX123" s="13" t="s">
        <v>83</v>
      </c>
      <c r="AY123" s="257" t="s">
        <v>150</v>
      </c>
    </row>
    <row r="124" s="2" customFormat="1" ht="16.5" customHeight="1">
      <c r="A124" s="40"/>
      <c r="B124" s="41"/>
      <c r="C124" s="296" t="s">
        <v>203</v>
      </c>
      <c r="D124" s="296" t="s">
        <v>695</v>
      </c>
      <c r="E124" s="297" t="s">
        <v>1985</v>
      </c>
      <c r="F124" s="298" t="s">
        <v>1986</v>
      </c>
      <c r="G124" s="299" t="s">
        <v>1954</v>
      </c>
      <c r="H124" s="300">
        <v>0.95999999999999996</v>
      </c>
      <c r="I124" s="301"/>
      <c r="J124" s="302">
        <f>ROUND(I124*H124,2)</f>
        <v>0</v>
      </c>
      <c r="K124" s="298" t="s">
        <v>156</v>
      </c>
      <c r="L124" s="303"/>
      <c r="M124" s="304" t="s">
        <v>19</v>
      </c>
      <c r="N124" s="305" t="s">
        <v>47</v>
      </c>
      <c r="O124" s="86"/>
      <c r="P124" s="237">
        <f>O124*H124</f>
        <v>0</v>
      </c>
      <c r="Q124" s="237">
        <v>0.0033300000000000001</v>
      </c>
      <c r="R124" s="237">
        <f>Q124*H124</f>
        <v>0.0031968000000000001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392</v>
      </c>
      <c r="AT124" s="239" t="s">
        <v>695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203</v>
      </c>
      <c r="BM124" s="239" t="s">
        <v>1987</v>
      </c>
    </row>
    <row r="125" s="13" customFormat="1">
      <c r="A125" s="13"/>
      <c r="B125" s="246"/>
      <c r="C125" s="247"/>
      <c r="D125" s="248" t="s">
        <v>196</v>
      </c>
      <c r="E125" s="247"/>
      <c r="F125" s="250" t="s">
        <v>1988</v>
      </c>
      <c r="G125" s="247"/>
      <c r="H125" s="251">
        <v>0.95999999999999996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7" t="s">
        <v>196</v>
      </c>
      <c r="AU125" s="257" t="s">
        <v>95</v>
      </c>
      <c r="AV125" s="13" t="s">
        <v>95</v>
      </c>
      <c r="AW125" s="13" t="s">
        <v>4</v>
      </c>
      <c r="AX125" s="13" t="s">
        <v>83</v>
      </c>
      <c r="AY125" s="257" t="s">
        <v>150</v>
      </c>
    </row>
    <row r="126" s="2" customFormat="1" ht="16.5" customHeight="1">
      <c r="A126" s="40"/>
      <c r="B126" s="41"/>
      <c r="C126" s="296" t="s">
        <v>269</v>
      </c>
      <c r="D126" s="296" t="s">
        <v>695</v>
      </c>
      <c r="E126" s="297" t="s">
        <v>1989</v>
      </c>
      <c r="F126" s="298" t="s">
        <v>1990</v>
      </c>
      <c r="G126" s="299" t="s">
        <v>1954</v>
      </c>
      <c r="H126" s="300">
        <v>0.95999999999999996</v>
      </c>
      <c r="I126" s="301"/>
      <c r="J126" s="302">
        <f>ROUND(I126*H126,2)</f>
        <v>0</v>
      </c>
      <c r="K126" s="298" t="s">
        <v>156</v>
      </c>
      <c r="L126" s="303"/>
      <c r="M126" s="304" t="s">
        <v>19</v>
      </c>
      <c r="N126" s="305" t="s">
        <v>47</v>
      </c>
      <c r="O126" s="86"/>
      <c r="P126" s="237">
        <f>O126*H126</f>
        <v>0</v>
      </c>
      <c r="Q126" s="237">
        <v>0.0011299999999999999</v>
      </c>
      <c r="R126" s="237">
        <f>Q126*H126</f>
        <v>0.0010847999999999999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392</v>
      </c>
      <c r="AT126" s="239" t="s">
        <v>695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203</v>
      </c>
      <c r="BM126" s="239" t="s">
        <v>1991</v>
      </c>
    </row>
    <row r="127" s="13" customFormat="1">
      <c r="A127" s="13"/>
      <c r="B127" s="246"/>
      <c r="C127" s="247"/>
      <c r="D127" s="248" t="s">
        <v>196</v>
      </c>
      <c r="E127" s="247"/>
      <c r="F127" s="250" t="s">
        <v>1988</v>
      </c>
      <c r="G127" s="247"/>
      <c r="H127" s="251">
        <v>0.95999999999999996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4</v>
      </c>
      <c r="AX127" s="13" t="s">
        <v>83</v>
      </c>
      <c r="AY127" s="257" t="s">
        <v>150</v>
      </c>
    </row>
    <row r="128" s="2" customFormat="1" ht="16.5" customHeight="1">
      <c r="A128" s="40"/>
      <c r="B128" s="41"/>
      <c r="C128" s="296" t="s">
        <v>274</v>
      </c>
      <c r="D128" s="296" t="s">
        <v>695</v>
      </c>
      <c r="E128" s="297" t="s">
        <v>1960</v>
      </c>
      <c r="F128" s="298" t="s">
        <v>1961</v>
      </c>
      <c r="G128" s="299" t="s">
        <v>531</v>
      </c>
      <c r="H128" s="300">
        <v>96</v>
      </c>
      <c r="I128" s="301"/>
      <c r="J128" s="302">
        <f>ROUND(I128*H128,2)</f>
        <v>0</v>
      </c>
      <c r="K128" s="298" t="s">
        <v>19</v>
      </c>
      <c r="L128" s="303"/>
      <c r="M128" s="304" t="s">
        <v>19</v>
      </c>
      <c r="N128" s="305" t="s">
        <v>47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392</v>
      </c>
      <c r="AT128" s="239" t="s">
        <v>695</v>
      </c>
      <c r="AU128" s="239" t="s">
        <v>95</v>
      </c>
      <c r="AY128" s="19" t="s">
        <v>150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95</v>
      </c>
      <c r="BK128" s="240">
        <f>ROUND(I128*H128,2)</f>
        <v>0</v>
      </c>
      <c r="BL128" s="19" t="s">
        <v>203</v>
      </c>
      <c r="BM128" s="239" t="s">
        <v>1992</v>
      </c>
    </row>
    <row r="129" s="13" customFormat="1">
      <c r="A129" s="13"/>
      <c r="B129" s="246"/>
      <c r="C129" s="247"/>
      <c r="D129" s="248" t="s">
        <v>196</v>
      </c>
      <c r="E129" s="247"/>
      <c r="F129" s="250" t="s">
        <v>1993</v>
      </c>
      <c r="G129" s="247"/>
      <c r="H129" s="251">
        <v>96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196</v>
      </c>
      <c r="AU129" s="257" t="s">
        <v>95</v>
      </c>
      <c r="AV129" s="13" t="s">
        <v>95</v>
      </c>
      <c r="AW129" s="13" t="s">
        <v>4</v>
      </c>
      <c r="AX129" s="13" t="s">
        <v>83</v>
      </c>
      <c r="AY129" s="257" t="s">
        <v>150</v>
      </c>
    </row>
    <row r="130" s="2" customFormat="1" ht="21.75" customHeight="1">
      <c r="A130" s="40"/>
      <c r="B130" s="41"/>
      <c r="C130" s="228" t="s">
        <v>279</v>
      </c>
      <c r="D130" s="228" t="s">
        <v>153</v>
      </c>
      <c r="E130" s="229" t="s">
        <v>1057</v>
      </c>
      <c r="F130" s="230" t="s">
        <v>1058</v>
      </c>
      <c r="G130" s="231" t="s">
        <v>194</v>
      </c>
      <c r="H130" s="232">
        <v>0.57399999999999995</v>
      </c>
      <c r="I130" s="233"/>
      <c r="J130" s="234">
        <f>ROUND(I130*H130,2)</f>
        <v>0</v>
      </c>
      <c r="K130" s="230" t="s">
        <v>156</v>
      </c>
      <c r="L130" s="46"/>
      <c r="M130" s="235" t="s">
        <v>19</v>
      </c>
      <c r="N130" s="236" t="s">
        <v>47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203</v>
      </c>
      <c r="AT130" s="239" t="s">
        <v>153</v>
      </c>
      <c r="AU130" s="239" t="s">
        <v>95</v>
      </c>
      <c r="AY130" s="19" t="s">
        <v>150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95</v>
      </c>
      <c r="BK130" s="240">
        <f>ROUND(I130*H130,2)</f>
        <v>0</v>
      </c>
      <c r="BL130" s="19" t="s">
        <v>203</v>
      </c>
      <c r="BM130" s="239" t="s">
        <v>1994</v>
      </c>
    </row>
    <row r="131" s="12" customFormat="1" ht="25.92" customHeight="1">
      <c r="A131" s="12"/>
      <c r="B131" s="212"/>
      <c r="C131" s="213"/>
      <c r="D131" s="214" t="s">
        <v>74</v>
      </c>
      <c r="E131" s="215" t="s">
        <v>1995</v>
      </c>
      <c r="F131" s="215" t="s">
        <v>1996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SUM(P132:P138)</f>
        <v>0</v>
      </c>
      <c r="Q131" s="220"/>
      <c r="R131" s="221">
        <f>SUM(R132:R138)</f>
        <v>0.013858000000000001</v>
      </c>
      <c r="S131" s="220"/>
      <c r="T131" s="222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95</v>
      </c>
      <c r="AT131" s="224" t="s">
        <v>74</v>
      </c>
      <c r="AU131" s="224" t="s">
        <v>75</v>
      </c>
      <c r="AY131" s="223" t="s">
        <v>150</v>
      </c>
      <c r="BK131" s="225">
        <f>SUM(BK132:BK138)</f>
        <v>0</v>
      </c>
    </row>
    <row r="132" s="2" customFormat="1" ht="21.75" customHeight="1">
      <c r="A132" s="40"/>
      <c r="B132" s="41"/>
      <c r="C132" s="228" t="s">
        <v>285</v>
      </c>
      <c r="D132" s="228" t="s">
        <v>153</v>
      </c>
      <c r="E132" s="229" t="s">
        <v>1970</v>
      </c>
      <c r="F132" s="230" t="s">
        <v>1971</v>
      </c>
      <c r="G132" s="231" t="s">
        <v>339</v>
      </c>
      <c r="H132" s="232">
        <v>0.90000000000000002</v>
      </c>
      <c r="I132" s="233"/>
      <c r="J132" s="234">
        <f>ROUND(I132*H132,2)</f>
        <v>0</v>
      </c>
      <c r="K132" s="230" t="s">
        <v>156</v>
      </c>
      <c r="L132" s="46"/>
      <c r="M132" s="235" t="s">
        <v>19</v>
      </c>
      <c r="N132" s="236" t="s">
        <v>47</v>
      </c>
      <c r="O132" s="86"/>
      <c r="P132" s="237">
        <f>O132*H132</f>
        <v>0</v>
      </c>
      <c r="Q132" s="237">
        <v>9.0000000000000006E-05</v>
      </c>
      <c r="R132" s="237">
        <f>Q132*H132</f>
        <v>8.1000000000000004E-05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203</v>
      </c>
      <c r="AT132" s="239" t="s">
        <v>153</v>
      </c>
      <c r="AU132" s="239" t="s">
        <v>83</v>
      </c>
      <c r="AY132" s="19" t="s">
        <v>150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95</v>
      </c>
      <c r="BK132" s="240">
        <f>ROUND(I132*H132,2)</f>
        <v>0</v>
      </c>
      <c r="BL132" s="19" t="s">
        <v>203</v>
      </c>
      <c r="BM132" s="239" t="s">
        <v>1997</v>
      </c>
    </row>
    <row r="133" s="13" customFormat="1">
      <c r="A133" s="13"/>
      <c r="B133" s="246"/>
      <c r="C133" s="247"/>
      <c r="D133" s="248" t="s">
        <v>196</v>
      </c>
      <c r="E133" s="249" t="s">
        <v>19</v>
      </c>
      <c r="F133" s="250" t="s">
        <v>1998</v>
      </c>
      <c r="G133" s="247"/>
      <c r="H133" s="251">
        <v>0.90000000000000002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196</v>
      </c>
      <c r="AU133" s="257" t="s">
        <v>83</v>
      </c>
      <c r="AV133" s="13" t="s">
        <v>95</v>
      </c>
      <c r="AW133" s="13" t="s">
        <v>35</v>
      </c>
      <c r="AX133" s="13" t="s">
        <v>83</v>
      </c>
      <c r="AY133" s="257" t="s">
        <v>150</v>
      </c>
    </row>
    <row r="134" s="2" customFormat="1" ht="16.5" customHeight="1">
      <c r="A134" s="40"/>
      <c r="B134" s="41"/>
      <c r="C134" s="296" t="s">
        <v>7</v>
      </c>
      <c r="D134" s="296" t="s">
        <v>695</v>
      </c>
      <c r="E134" s="297" t="s">
        <v>1974</v>
      </c>
      <c r="F134" s="298" t="s">
        <v>1975</v>
      </c>
      <c r="G134" s="299" t="s">
        <v>282</v>
      </c>
      <c r="H134" s="300">
        <v>0.025000000000000001</v>
      </c>
      <c r="I134" s="301"/>
      <c r="J134" s="302">
        <f>ROUND(I134*H134,2)</f>
        <v>0</v>
      </c>
      <c r="K134" s="298" t="s">
        <v>156</v>
      </c>
      <c r="L134" s="303"/>
      <c r="M134" s="304" t="s">
        <v>19</v>
      </c>
      <c r="N134" s="305" t="s">
        <v>47</v>
      </c>
      <c r="O134" s="86"/>
      <c r="P134" s="237">
        <f>O134*H134</f>
        <v>0</v>
      </c>
      <c r="Q134" s="237">
        <v>0.55000000000000004</v>
      </c>
      <c r="R134" s="237">
        <f>Q134*H134</f>
        <v>0.013750000000000002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392</v>
      </c>
      <c r="AT134" s="239" t="s">
        <v>695</v>
      </c>
      <c r="AU134" s="239" t="s">
        <v>83</v>
      </c>
      <c r="AY134" s="19" t="s">
        <v>150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95</v>
      </c>
      <c r="BK134" s="240">
        <f>ROUND(I134*H134,2)</f>
        <v>0</v>
      </c>
      <c r="BL134" s="19" t="s">
        <v>203</v>
      </c>
      <c r="BM134" s="239" t="s">
        <v>1999</v>
      </c>
    </row>
    <row r="135" s="2" customFormat="1">
      <c r="A135" s="40"/>
      <c r="B135" s="41"/>
      <c r="C135" s="42"/>
      <c r="D135" s="248" t="s">
        <v>205</v>
      </c>
      <c r="E135" s="42"/>
      <c r="F135" s="258" t="s">
        <v>1041</v>
      </c>
      <c r="G135" s="42"/>
      <c r="H135" s="42"/>
      <c r="I135" s="148"/>
      <c r="J135" s="42"/>
      <c r="K135" s="42"/>
      <c r="L135" s="46"/>
      <c r="M135" s="259"/>
      <c r="N135" s="260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205</v>
      </c>
      <c r="AU135" s="19" t="s">
        <v>83</v>
      </c>
    </row>
    <row r="136" s="13" customFormat="1">
      <c r="A136" s="13"/>
      <c r="B136" s="246"/>
      <c r="C136" s="247"/>
      <c r="D136" s="248" t="s">
        <v>196</v>
      </c>
      <c r="E136" s="247"/>
      <c r="F136" s="250" t="s">
        <v>2000</v>
      </c>
      <c r="G136" s="247"/>
      <c r="H136" s="251">
        <v>0.025000000000000001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196</v>
      </c>
      <c r="AU136" s="257" t="s">
        <v>83</v>
      </c>
      <c r="AV136" s="13" t="s">
        <v>95</v>
      </c>
      <c r="AW136" s="13" t="s">
        <v>4</v>
      </c>
      <c r="AX136" s="13" t="s">
        <v>83</v>
      </c>
      <c r="AY136" s="257" t="s">
        <v>150</v>
      </c>
    </row>
    <row r="137" s="2" customFormat="1" ht="21.75" customHeight="1">
      <c r="A137" s="40"/>
      <c r="B137" s="41"/>
      <c r="C137" s="228" t="s">
        <v>297</v>
      </c>
      <c r="D137" s="228" t="s">
        <v>153</v>
      </c>
      <c r="E137" s="229" t="s">
        <v>1019</v>
      </c>
      <c r="F137" s="230" t="s">
        <v>1020</v>
      </c>
      <c r="G137" s="231" t="s">
        <v>282</v>
      </c>
      <c r="H137" s="232">
        <v>0.025000000000000001</v>
      </c>
      <c r="I137" s="233"/>
      <c r="J137" s="234">
        <f>ROUND(I137*H137,2)</f>
        <v>0</v>
      </c>
      <c r="K137" s="230" t="s">
        <v>156</v>
      </c>
      <c r="L137" s="46"/>
      <c r="M137" s="235" t="s">
        <v>19</v>
      </c>
      <c r="N137" s="236" t="s">
        <v>47</v>
      </c>
      <c r="O137" s="86"/>
      <c r="P137" s="237">
        <f>O137*H137</f>
        <v>0</v>
      </c>
      <c r="Q137" s="237">
        <v>0.00108</v>
      </c>
      <c r="R137" s="237">
        <f>Q137*H137</f>
        <v>2.7000000000000002E-05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203</v>
      </c>
      <c r="AT137" s="239" t="s">
        <v>153</v>
      </c>
      <c r="AU137" s="239" t="s">
        <v>83</v>
      </c>
      <c r="AY137" s="19" t="s">
        <v>150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95</v>
      </c>
      <c r="BK137" s="240">
        <f>ROUND(I137*H137,2)</f>
        <v>0</v>
      </c>
      <c r="BL137" s="19" t="s">
        <v>203</v>
      </c>
      <c r="BM137" s="239" t="s">
        <v>2001</v>
      </c>
    </row>
    <row r="138" s="2" customFormat="1" ht="21.75" customHeight="1">
      <c r="A138" s="40"/>
      <c r="B138" s="41"/>
      <c r="C138" s="228" t="s">
        <v>303</v>
      </c>
      <c r="D138" s="228" t="s">
        <v>153</v>
      </c>
      <c r="E138" s="229" t="s">
        <v>1057</v>
      </c>
      <c r="F138" s="230" t="s">
        <v>1058</v>
      </c>
      <c r="G138" s="231" t="s">
        <v>194</v>
      </c>
      <c r="H138" s="232">
        <v>0.014</v>
      </c>
      <c r="I138" s="233"/>
      <c r="J138" s="234">
        <f>ROUND(I138*H138,2)</f>
        <v>0</v>
      </c>
      <c r="K138" s="230" t="s">
        <v>156</v>
      </c>
      <c r="L138" s="46"/>
      <c r="M138" s="235" t="s">
        <v>19</v>
      </c>
      <c r="N138" s="236" t="s">
        <v>47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203</v>
      </c>
      <c r="AT138" s="239" t="s">
        <v>153</v>
      </c>
      <c r="AU138" s="239" t="s">
        <v>83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203</v>
      </c>
      <c r="BM138" s="239" t="s">
        <v>2002</v>
      </c>
    </row>
    <row r="139" s="12" customFormat="1" ht="25.92" customHeight="1">
      <c r="A139" s="12"/>
      <c r="B139" s="212"/>
      <c r="C139" s="213"/>
      <c r="D139" s="214" t="s">
        <v>74</v>
      </c>
      <c r="E139" s="215" t="s">
        <v>2003</v>
      </c>
      <c r="F139" s="215" t="s">
        <v>2004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P140+P148</f>
        <v>0</v>
      </c>
      <c r="Q139" s="220"/>
      <c r="R139" s="221">
        <f>R140+R148</f>
        <v>0.057415800000000003</v>
      </c>
      <c r="S139" s="220"/>
      <c r="T139" s="222">
        <f>T140+T148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95</v>
      </c>
      <c r="AT139" s="224" t="s">
        <v>74</v>
      </c>
      <c r="AU139" s="224" t="s">
        <v>75</v>
      </c>
      <c r="AY139" s="223" t="s">
        <v>150</v>
      </c>
      <c r="BK139" s="225">
        <f>BK140+BK148</f>
        <v>0</v>
      </c>
    </row>
    <row r="140" s="12" customFormat="1" ht="22.8" customHeight="1">
      <c r="A140" s="12"/>
      <c r="B140" s="212"/>
      <c r="C140" s="213"/>
      <c r="D140" s="214" t="s">
        <v>74</v>
      </c>
      <c r="E140" s="226" t="s">
        <v>489</v>
      </c>
      <c r="F140" s="226" t="s">
        <v>490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SUM(P141:P147)</f>
        <v>0</v>
      </c>
      <c r="Q140" s="220"/>
      <c r="R140" s="221">
        <f>SUM(R141:R147)</f>
        <v>0.057000000000000002</v>
      </c>
      <c r="S140" s="220"/>
      <c r="T140" s="222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95</v>
      </c>
      <c r="AT140" s="224" t="s">
        <v>74</v>
      </c>
      <c r="AU140" s="224" t="s">
        <v>83</v>
      </c>
      <c r="AY140" s="223" t="s">
        <v>150</v>
      </c>
      <c r="BK140" s="225">
        <f>SUM(BK141:BK147)</f>
        <v>0</v>
      </c>
    </row>
    <row r="141" s="2" customFormat="1" ht="21.75" customHeight="1">
      <c r="A141" s="40"/>
      <c r="B141" s="41"/>
      <c r="C141" s="228" t="s">
        <v>311</v>
      </c>
      <c r="D141" s="228" t="s">
        <v>153</v>
      </c>
      <c r="E141" s="229" t="s">
        <v>2005</v>
      </c>
      <c r="F141" s="230" t="s">
        <v>2006</v>
      </c>
      <c r="G141" s="231" t="s">
        <v>702</v>
      </c>
      <c r="H141" s="232">
        <v>52.920000000000002</v>
      </c>
      <c r="I141" s="233"/>
      <c r="J141" s="234">
        <f>ROUND(I141*H141,2)</f>
        <v>0</v>
      </c>
      <c r="K141" s="230" t="s">
        <v>156</v>
      </c>
      <c r="L141" s="46"/>
      <c r="M141" s="235" t="s">
        <v>19</v>
      </c>
      <c r="N141" s="236" t="s">
        <v>47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203</v>
      </c>
      <c r="AT141" s="239" t="s">
        <v>153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203</v>
      </c>
      <c r="BM141" s="239" t="s">
        <v>2007</v>
      </c>
    </row>
    <row r="142" s="2" customFormat="1">
      <c r="A142" s="40"/>
      <c r="B142" s="41"/>
      <c r="C142" s="42"/>
      <c r="D142" s="248" t="s">
        <v>205</v>
      </c>
      <c r="E142" s="42"/>
      <c r="F142" s="258" t="s">
        <v>2008</v>
      </c>
      <c r="G142" s="42"/>
      <c r="H142" s="42"/>
      <c r="I142" s="148"/>
      <c r="J142" s="42"/>
      <c r="K142" s="42"/>
      <c r="L142" s="46"/>
      <c r="M142" s="259"/>
      <c r="N142" s="260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205</v>
      </c>
      <c r="AU142" s="19" t="s">
        <v>95</v>
      </c>
    </row>
    <row r="143" s="13" customFormat="1">
      <c r="A143" s="13"/>
      <c r="B143" s="246"/>
      <c r="C143" s="247"/>
      <c r="D143" s="248" t="s">
        <v>196</v>
      </c>
      <c r="E143" s="249" t="s">
        <v>19</v>
      </c>
      <c r="F143" s="250" t="s">
        <v>2009</v>
      </c>
      <c r="G143" s="247"/>
      <c r="H143" s="251">
        <v>52.920000000000002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196</v>
      </c>
      <c r="AU143" s="257" t="s">
        <v>95</v>
      </c>
      <c r="AV143" s="13" t="s">
        <v>95</v>
      </c>
      <c r="AW143" s="13" t="s">
        <v>35</v>
      </c>
      <c r="AX143" s="13" t="s">
        <v>83</v>
      </c>
      <c r="AY143" s="257" t="s">
        <v>150</v>
      </c>
    </row>
    <row r="144" s="2" customFormat="1" ht="16.5" customHeight="1">
      <c r="A144" s="40"/>
      <c r="B144" s="41"/>
      <c r="C144" s="296" t="s">
        <v>317</v>
      </c>
      <c r="D144" s="296" t="s">
        <v>695</v>
      </c>
      <c r="E144" s="297" t="s">
        <v>2010</v>
      </c>
      <c r="F144" s="298" t="s">
        <v>2011</v>
      </c>
      <c r="G144" s="299" t="s">
        <v>194</v>
      </c>
      <c r="H144" s="300">
        <v>0.057000000000000002</v>
      </c>
      <c r="I144" s="301"/>
      <c r="J144" s="302">
        <f>ROUND(I144*H144,2)</f>
        <v>0</v>
      </c>
      <c r="K144" s="298" t="s">
        <v>156</v>
      </c>
      <c r="L144" s="303"/>
      <c r="M144" s="304" t="s">
        <v>19</v>
      </c>
      <c r="N144" s="305" t="s">
        <v>47</v>
      </c>
      <c r="O144" s="86"/>
      <c r="P144" s="237">
        <f>O144*H144</f>
        <v>0</v>
      </c>
      <c r="Q144" s="237">
        <v>1</v>
      </c>
      <c r="R144" s="237">
        <f>Q144*H144</f>
        <v>0.057000000000000002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392</v>
      </c>
      <c r="AT144" s="239" t="s">
        <v>695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203</v>
      </c>
      <c r="BM144" s="239" t="s">
        <v>2012</v>
      </c>
    </row>
    <row r="145" s="2" customFormat="1">
      <c r="A145" s="40"/>
      <c r="B145" s="41"/>
      <c r="C145" s="42"/>
      <c r="D145" s="248" t="s">
        <v>205</v>
      </c>
      <c r="E145" s="42"/>
      <c r="F145" s="258" t="s">
        <v>2013</v>
      </c>
      <c r="G145" s="42"/>
      <c r="H145" s="42"/>
      <c r="I145" s="148"/>
      <c r="J145" s="42"/>
      <c r="K145" s="42"/>
      <c r="L145" s="46"/>
      <c r="M145" s="259"/>
      <c r="N145" s="260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205</v>
      </c>
      <c r="AU145" s="19" t="s">
        <v>95</v>
      </c>
    </row>
    <row r="146" s="13" customFormat="1">
      <c r="A146" s="13"/>
      <c r="B146" s="246"/>
      <c r="C146" s="247"/>
      <c r="D146" s="248" t="s">
        <v>196</v>
      </c>
      <c r="E146" s="247"/>
      <c r="F146" s="250" t="s">
        <v>2014</v>
      </c>
      <c r="G146" s="247"/>
      <c r="H146" s="251">
        <v>0.057000000000000002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196</v>
      </c>
      <c r="AU146" s="257" t="s">
        <v>95</v>
      </c>
      <c r="AV146" s="13" t="s">
        <v>95</v>
      </c>
      <c r="AW146" s="13" t="s">
        <v>4</v>
      </c>
      <c r="AX146" s="13" t="s">
        <v>83</v>
      </c>
      <c r="AY146" s="257" t="s">
        <v>150</v>
      </c>
    </row>
    <row r="147" s="2" customFormat="1" ht="21.75" customHeight="1">
      <c r="A147" s="40"/>
      <c r="B147" s="41"/>
      <c r="C147" s="228" t="s">
        <v>326</v>
      </c>
      <c r="D147" s="228" t="s">
        <v>153</v>
      </c>
      <c r="E147" s="229" t="s">
        <v>1057</v>
      </c>
      <c r="F147" s="230" t="s">
        <v>1058</v>
      </c>
      <c r="G147" s="231" t="s">
        <v>194</v>
      </c>
      <c r="H147" s="232">
        <v>0.057000000000000002</v>
      </c>
      <c r="I147" s="233"/>
      <c r="J147" s="234">
        <f>ROUND(I147*H147,2)</f>
        <v>0</v>
      </c>
      <c r="K147" s="230" t="s">
        <v>156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203</v>
      </c>
      <c r="AT147" s="239" t="s">
        <v>153</v>
      </c>
      <c r="AU147" s="239" t="s">
        <v>95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203</v>
      </c>
      <c r="BM147" s="239" t="s">
        <v>2015</v>
      </c>
    </row>
    <row r="148" s="12" customFormat="1" ht="22.8" customHeight="1">
      <c r="A148" s="12"/>
      <c r="B148" s="212"/>
      <c r="C148" s="213"/>
      <c r="D148" s="214" t="s">
        <v>74</v>
      </c>
      <c r="E148" s="226" t="s">
        <v>1352</v>
      </c>
      <c r="F148" s="226" t="s">
        <v>1353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SUM(P149:P150)</f>
        <v>0</v>
      </c>
      <c r="Q148" s="220"/>
      <c r="R148" s="221">
        <f>SUM(R149:R150)</f>
        <v>0.00041579999999999997</v>
      </c>
      <c r="S148" s="220"/>
      <c r="T148" s="22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95</v>
      </c>
      <c r="AT148" s="224" t="s">
        <v>74</v>
      </c>
      <c r="AU148" s="224" t="s">
        <v>83</v>
      </c>
      <c r="AY148" s="223" t="s">
        <v>150</v>
      </c>
      <c r="BK148" s="225">
        <f>SUM(BK149:BK150)</f>
        <v>0</v>
      </c>
    </row>
    <row r="149" s="2" customFormat="1" ht="16.5" customHeight="1">
      <c r="A149" s="40"/>
      <c r="B149" s="41"/>
      <c r="C149" s="228" t="s">
        <v>330</v>
      </c>
      <c r="D149" s="228" t="s">
        <v>153</v>
      </c>
      <c r="E149" s="229" t="s">
        <v>1359</v>
      </c>
      <c r="F149" s="230" t="s">
        <v>1360</v>
      </c>
      <c r="G149" s="231" t="s">
        <v>255</v>
      </c>
      <c r="H149" s="232">
        <v>2.9700000000000002</v>
      </c>
      <c r="I149" s="233"/>
      <c r="J149" s="234">
        <f>ROUND(I149*H149,2)</f>
        <v>0</v>
      </c>
      <c r="K149" s="230" t="s">
        <v>156</v>
      </c>
      <c r="L149" s="46"/>
      <c r="M149" s="235" t="s">
        <v>19</v>
      </c>
      <c r="N149" s="236" t="s">
        <v>47</v>
      </c>
      <c r="O149" s="86"/>
      <c r="P149" s="237">
        <f>O149*H149</f>
        <v>0</v>
      </c>
      <c r="Q149" s="237">
        <v>0.00013999999999999999</v>
      </c>
      <c r="R149" s="237">
        <f>Q149*H149</f>
        <v>0.00041579999999999997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203</v>
      </c>
      <c r="AT149" s="239" t="s">
        <v>153</v>
      </c>
      <c r="AU149" s="239" t="s">
        <v>95</v>
      </c>
      <c r="AY149" s="19" t="s">
        <v>150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95</v>
      </c>
      <c r="BK149" s="240">
        <f>ROUND(I149*H149,2)</f>
        <v>0</v>
      </c>
      <c r="BL149" s="19" t="s">
        <v>203</v>
      </c>
      <c r="BM149" s="239" t="s">
        <v>2016</v>
      </c>
    </row>
    <row r="150" s="13" customFormat="1">
      <c r="A150" s="13"/>
      <c r="B150" s="246"/>
      <c r="C150" s="247"/>
      <c r="D150" s="248" t="s">
        <v>196</v>
      </c>
      <c r="E150" s="249" t="s">
        <v>19</v>
      </c>
      <c r="F150" s="250" t="s">
        <v>2017</v>
      </c>
      <c r="G150" s="247"/>
      <c r="H150" s="251">
        <v>2.9700000000000002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196</v>
      </c>
      <c r="AU150" s="257" t="s">
        <v>95</v>
      </c>
      <c r="AV150" s="13" t="s">
        <v>95</v>
      </c>
      <c r="AW150" s="13" t="s">
        <v>35</v>
      </c>
      <c r="AX150" s="13" t="s">
        <v>83</v>
      </c>
      <c r="AY150" s="257" t="s">
        <v>150</v>
      </c>
    </row>
    <row r="151" s="12" customFormat="1" ht="25.92" customHeight="1">
      <c r="A151" s="12"/>
      <c r="B151" s="212"/>
      <c r="C151" s="213"/>
      <c r="D151" s="214" t="s">
        <v>74</v>
      </c>
      <c r="E151" s="215" t="s">
        <v>2018</v>
      </c>
      <c r="F151" s="215" t="s">
        <v>2019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</f>
        <v>0</v>
      </c>
      <c r="Q151" s="220"/>
      <c r="R151" s="221">
        <f>R152</f>
        <v>0.057708910000000002</v>
      </c>
      <c r="S151" s="220"/>
      <c r="T151" s="22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95</v>
      </c>
      <c r="AT151" s="224" t="s">
        <v>74</v>
      </c>
      <c r="AU151" s="224" t="s">
        <v>75</v>
      </c>
      <c r="AY151" s="223" t="s">
        <v>150</v>
      </c>
      <c r="BK151" s="225">
        <f>BK152</f>
        <v>0</v>
      </c>
    </row>
    <row r="152" s="12" customFormat="1" ht="22.8" customHeight="1">
      <c r="A152" s="12"/>
      <c r="B152" s="212"/>
      <c r="C152" s="213"/>
      <c r="D152" s="214" t="s">
        <v>74</v>
      </c>
      <c r="E152" s="226" t="s">
        <v>489</v>
      </c>
      <c r="F152" s="226" t="s">
        <v>490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SUM(P153:P175)</f>
        <v>0</v>
      </c>
      <c r="Q152" s="220"/>
      <c r="R152" s="221">
        <f>SUM(R153:R175)</f>
        <v>0.057708910000000002</v>
      </c>
      <c r="S152" s="220"/>
      <c r="T152" s="222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95</v>
      </c>
      <c r="AT152" s="224" t="s">
        <v>74</v>
      </c>
      <c r="AU152" s="224" t="s">
        <v>83</v>
      </c>
      <c r="AY152" s="223" t="s">
        <v>150</v>
      </c>
      <c r="BK152" s="225">
        <f>SUM(BK153:BK175)</f>
        <v>0</v>
      </c>
    </row>
    <row r="153" s="2" customFormat="1" ht="21.75" customHeight="1">
      <c r="A153" s="40"/>
      <c r="B153" s="41"/>
      <c r="C153" s="228" t="s">
        <v>336</v>
      </c>
      <c r="D153" s="228" t="s">
        <v>153</v>
      </c>
      <c r="E153" s="229" t="s">
        <v>2020</v>
      </c>
      <c r="F153" s="230" t="s">
        <v>2021</v>
      </c>
      <c r="G153" s="231" t="s">
        <v>255</v>
      </c>
      <c r="H153" s="232">
        <v>0.47599999999999998</v>
      </c>
      <c r="I153" s="233"/>
      <c r="J153" s="234">
        <f>ROUND(I153*H153,2)</f>
        <v>0</v>
      </c>
      <c r="K153" s="230" t="s">
        <v>156</v>
      </c>
      <c r="L153" s="46"/>
      <c r="M153" s="235" t="s">
        <v>19</v>
      </c>
      <c r="N153" s="236" t="s">
        <v>47</v>
      </c>
      <c r="O153" s="86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203</v>
      </c>
      <c r="AT153" s="239" t="s">
        <v>153</v>
      </c>
      <c r="AU153" s="239" t="s">
        <v>95</v>
      </c>
      <c r="AY153" s="19" t="s">
        <v>150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95</v>
      </c>
      <c r="BK153" s="240">
        <f>ROUND(I153*H153,2)</f>
        <v>0</v>
      </c>
      <c r="BL153" s="19" t="s">
        <v>203</v>
      </c>
      <c r="BM153" s="239" t="s">
        <v>2022</v>
      </c>
    </row>
    <row r="154" s="13" customFormat="1">
      <c r="A154" s="13"/>
      <c r="B154" s="246"/>
      <c r="C154" s="247"/>
      <c r="D154" s="248" t="s">
        <v>196</v>
      </c>
      <c r="E154" s="249" t="s">
        <v>19</v>
      </c>
      <c r="F154" s="250" t="s">
        <v>2023</v>
      </c>
      <c r="G154" s="247"/>
      <c r="H154" s="251">
        <v>0.47599999999999998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196</v>
      </c>
      <c r="AU154" s="257" t="s">
        <v>95</v>
      </c>
      <c r="AV154" s="13" t="s">
        <v>95</v>
      </c>
      <c r="AW154" s="13" t="s">
        <v>35</v>
      </c>
      <c r="AX154" s="13" t="s">
        <v>83</v>
      </c>
      <c r="AY154" s="257" t="s">
        <v>150</v>
      </c>
    </row>
    <row r="155" s="2" customFormat="1" ht="21.75" customHeight="1">
      <c r="A155" s="40"/>
      <c r="B155" s="41"/>
      <c r="C155" s="228" t="s">
        <v>342</v>
      </c>
      <c r="D155" s="228" t="s">
        <v>153</v>
      </c>
      <c r="E155" s="229" t="s">
        <v>2024</v>
      </c>
      <c r="F155" s="230" t="s">
        <v>2025</v>
      </c>
      <c r="G155" s="231" t="s">
        <v>531</v>
      </c>
      <c r="H155" s="232">
        <v>1</v>
      </c>
      <c r="I155" s="233"/>
      <c r="J155" s="234">
        <f>ROUND(I155*H155,2)</f>
        <v>0</v>
      </c>
      <c r="K155" s="230" t="s">
        <v>156</v>
      </c>
      <c r="L155" s="46"/>
      <c r="M155" s="235" t="s">
        <v>19</v>
      </c>
      <c r="N155" s="236" t="s">
        <v>47</v>
      </c>
      <c r="O155" s="8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203</v>
      </c>
      <c r="AT155" s="239" t="s">
        <v>153</v>
      </c>
      <c r="AU155" s="239" t="s">
        <v>95</v>
      </c>
      <c r="AY155" s="19" t="s">
        <v>150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95</v>
      </c>
      <c r="BK155" s="240">
        <f>ROUND(I155*H155,2)</f>
        <v>0</v>
      </c>
      <c r="BL155" s="19" t="s">
        <v>203</v>
      </c>
      <c r="BM155" s="239" t="s">
        <v>2026</v>
      </c>
    </row>
    <row r="156" s="2" customFormat="1" ht="21.75" customHeight="1">
      <c r="A156" s="40"/>
      <c r="B156" s="41"/>
      <c r="C156" s="228" t="s">
        <v>347</v>
      </c>
      <c r="D156" s="228" t="s">
        <v>153</v>
      </c>
      <c r="E156" s="229" t="s">
        <v>1935</v>
      </c>
      <c r="F156" s="230" t="s">
        <v>1936</v>
      </c>
      <c r="G156" s="231" t="s">
        <v>339</v>
      </c>
      <c r="H156" s="232">
        <v>3</v>
      </c>
      <c r="I156" s="233"/>
      <c r="J156" s="234">
        <f>ROUND(I156*H156,2)</f>
        <v>0</v>
      </c>
      <c r="K156" s="230" t="s">
        <v>156</v>
      </c>
      <c r="L156" s="46"/>
      <c r="M156" s="235" t="s">
        <v>19</v>
      </c>
      <c r="N156" s="236" t="s">
        <v>47</v>
      </c>
      <c r="O156" s="86"/>
      <c r="P156" s="237">
        <f>O156*H156</f>
        <v>0</v>
      </c>
      <c r="Q156" s="237">
        <v>8.0000000000000007E-05</v>
      </c>
      <c r="R156" s="237">
        <f>Q156*H156</f>
        <v>0.00024000000000000003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203</v>
      </c>
      <c r="AT156" s="239" t="s">
        <v>153</v>
      </c>
      <c r="AU156" s="239" t="s">
        <v>95</v>
      </c>
      <c r="AY156" s="19" t="s">
        <v>150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95</v>
      </c>
      <c r="BK156" s="240">
        <f>ROUND(I156*H156,2)</f>
        <v>0</v>
      </c>
      <c r="BL156" s="19" t="s">
        <v>203</v>
      </c>
      <c r="BM156" s="239" t="s">
        <v>2027</v>
      </c>
    </row>
    <row r="157" s="13" customFormat="1">
      <c r="A157" s="13"/>
      <c r="B157" s="246"/>
      <c r="C157" s="247"/>
      <c r="D157" s="248" t="s">
        <v>196</v>
      </c>
      <c r="E157" s="249" t="s">
        <v>19</v>
      </c>
      <c r="F157" s="250" t="s">
        <v>2028</v>
      </c>
      <c r="G157" s="247"/>
      <c r="H157" s="251">
        <v>3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196</v>
      </c>
      <c r="AU157" s="257" t="s">
        <v>95</v>
      </c>
      <c r="AV157" s="13" t="s">
        <v>95</v>
      </c>
      <c r="AW157" s="13" t="s">
        <v>35</v>
      </c>
      <c r="AX157" s="13" t="s">
        <v>83</v>
      </c>
      <c r="AY157" s="257" t="s">
        <v>150</v>
      </c>
    </row>
    <row r="158" s="2" customFormat="1" ht="16.5" customHeight="1">
      <c r="A158" s="40"/>
      <c r="B158" s="41"/>
      <c r="C158" s="296" t="s">
        <v>355</v>
      </c>
      <c r="D158" s="296" t="s">
        <v>695</v>
      </c>
      <c r="E158" s="297" t="s">
        <v>1939</v>
      </c>
      <c r="F158" s="298" t="s">
        <v>1940</v>
      </c>
      <c r="G158" s="299" t="s">
        <v>282</v>
      </c>
      <c r="H158" s="300">
        <v>0.051999999999999998</v>
      </c>
      <c r="I158" s="301"/>
      <c r="J158" s="302">
        <f>ROUND(I158*H158,2)</f>
        <v>0</v>
      </c>
      <c r="K158" s="298" t="s">
        <v>156</v>
      </c>
      <c r="L158" s="303"/>
      <c r="M158" s="304" t="s">
        <v>19</v>
      </c>
      <c r="N158" s="305" t="s">
        <v>47</v>
      </c>
      <c r="O158" s="86"/>
      <c r="P158" s="237">
        <f>O158*H158</f>
        <v>0</v>
      </c>
      <c r="Q158" s="237">
        <v>0.55000000000000004</v>
      </c>
      <c r="R158" s="237">
        <f>Q158*H158</f>
        <v>0.0286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392</v>
      </c>
      <c r="AT158" s="239" t="s">
        <v>695</v>
      </c>
      <c r="AU158" s="239" t="s">
        <v>95</v>
      </c>
      <c r="AY158" s="19" t="s">
        <v>150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95</v>
      </c>
      <c r="BK158" s="240">
        <f>ROUND(I158*H158,2)</f>
        <v>0</v>
      </c>
      <c r="BL158" s="19" t="s">
        <v>203</v>
      </c>
      <c r="BM158" s="239" t="s">
        <v>2029</v>
      </c>
    </row>
    <row r="159" s="2" customFormat="1">
      <c r="A159" s="40"/>
      <c r="B159" s="41"/>
      <c r="C159" s="42"/>
      <c r="D159" s="248" t="s">
        <v>205</v>
      </c>
      <c r="E159" s="42"/>
      <c r="F159" s="258" t="s">
        <v>1041</v>
      </c>
      <c r="G159" s="42"/>
      <c r="H159" s="42"/>
      <c r="I159" s="148"/>
      <c r="J159" s="42"/>
      <c r="K159" s="42"/>
      <c r="L159" s="46"/>
      <c r="M159" s="259"/>
      <c r="N159" s="260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205</v>
      </c>
      <c r="AU159" s="19" t="s">
        <v>95</v>
      </c>
    </row>
    <row r="160" s="13" customFormat="1">
      <c r="A160" s="13"/>
      <c r="B160" s="246"/>
      <c r="C160" s="247"/>
      <c r="D160" s="248" t="s">
        <v>196</v>
      </c>
      <c r="E160" s="247"/>
      <c r="F160" s="250" t="s">
        <v>2030</v>
      </c>
      <c r="G160" s="247"/>
      <c r="H160" s="251">
        <v>0.051999999999999998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196</v>
      </c>
      <c r="AU160" s="257" t="s">
        <v>95</v>
      </c>
      <c r="AV160" s="13" t="s">
        <v>95</v>
      </c>
      <c r="AW160" s="13" t="s">
        <v>4</v>
      </c>
      <c r="AX160" s="13" t="s">
        <v>83</v>
      </c>
      <c r="AY160" s="257" t="s">
        <v>150</v>
      </c>
    </row>
    <row r="161" s="2" customFormat="1" ht="21.75" customHeight="1">
      <c r="A161" s="40"/>
      <c r="B161" s="41"/>
      <c r="C161" s="228" t="s">
        <v>392</v>
      </c>
      <c r="D161" s="228" t="s">
        <v>153</v>
      </c>
      <c r="E161" s="229" t="s">
        <v>1970</v>
      </c>
      <c r="F161" s="230" t="s">
        <v>1971</v>
      </c>
      <c r="G161" s="231" t="s">
        <v>339</v>
      </c>
      <c r="H161" s="232">
        <v>1.5</v>
      </c>
      <c r="I161" s="233"/>
      <c r="J161" s="234">
        <f>ROUND(I161*H161,2)</f>
        <v>0</v>
      </c>
      <c r="K161" s="230" t="s">
        <v>156</v>
      </c>
      <c r="L161" s="46"/>
      <c r="M161" s="235" t="s">
        <v>19</v>
      </c>
      <c r="N161" s="236" t="s">
        <v>47</v>
      </c>
      <c r="O161" s="86"/>
      <c r="P161" s="237">
        <f>O161*H161</f>
        <v>0</v>
      </c>
      <c r="Q161" s="237">
        <v>9.0000000000000006E-05</v>
      </c>
      <c r="R161" s="237">
        <f>Q161*H161</f>
        <v>0.000135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203</v>
      </c>
      <c r="AT161" s="239" t="s">
        <v>153</v>
      </c>
      <c r="AU161" s="239" t="s">
        <v>95</v>
      </c>
      <c r="AY161" s="19" t="s">
        <v>150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95</v>
      </c>
      <c r="BK161" s="240">
        <f>ROUND(I161*H161,2)</f>
        <v>0</v>
      </c>
      <c r="BL161" s="19" t="s">
        <v>203</v>
      </c>
      <c r="BM161" s="239" t="s">
        <v>2031</v>
      </c>
    </row>
    <row r="162" s="2" customFormat="1">
      <c r="A162" s="40"/>
      <c r="B162" s="41"/>
      <c r="C162" s="42"/>
      <c r="D162" s="248" t="s">
        <v>205</v>
      </c>
      <c r="E162" s="42"/>
      <c r="F162" s="258" t="s">
        <v>2032</v>
      </c>
      <c r="G162" s="42"/>
      <c r="H162" s="42"/>
      <c r="I162" s="148"/>
      <c r="J162" s="42"/>
      <c r="K162" s="42"/>
      <c r="L162" s="46"/>
      <c r="M162" s="259"/>
      <c r="N162" s="26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205</v>
      </c>
      <c r="AU162" s="19" t="s">
        <v>95</v>
      </c>
    </row>
    <row r="163" s="13" customFormat="1">
      <c r="A163" s="13"/>
      <c r="B163" s="246"/>
      <c r="C163" s="247"/>
      <c r="D163" s="248" t="s">
        <v>196</v>
      </c>
      <c r="E163" s="249" t="s">
        <v>19</v>
      </c>
      <c r="F163" s="250" t="s">
        <v>2033</v>
      </c>
      <c r="G163" s="247"/>
      <c r="H163" s="251">
        <v>1.5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196</v>
      </c>
      <c r="AU163" s="257" t="s">
        <v>95</v>
      </c>
      <c r="AV163" s="13" t="s">
        <v>95</v>
      </c>
      <c r="AW163" s="13" t="s">
        <v>35</v>
      </c>
      <c r="AX163" s="13" t="s">
        <v>83</v>
      </c>
      <c r="AY163" s="257" t="s">
        <v>150</v>
      </c>
    </row>
    <row r="164" s="2" customFormat="1" ht="16.5" customHeight="1">
      <c r="A164" s="40"/>
      <c r="B164" s="41"/>
      <c r="C164" s="296" t="s">
        <v>408</v>
      </c>
      <c r="D164" s="296" t="s">
        <v>695</v>
      </c>
      <c r="E164" s="297" t="s">
        <v>1974</v>
      </c>
      <c r="F164" s="298" t="s">
        <v>1975</v>
      </c>
      <c r="G164" s="299" t="s">
        <v>282</v>
      </c>
      <c r="H164" s="300">
        <v>0.047</v>
      </c>
      <c r="I164" s="301"/>
      <c r="J164" s="302">
        <f>ROUND(I164*H164,2)</f>
        <v>0</v>
      </c>
      <c r="K164" s="298" t="s">
        <v>156</v>
      </c>
      <c r="L164" s="303"/>
      <c r="M164" s="304" t="s">
        <v>19</v>
      </c>
      <c r="N164" s="305" t="s">
        <v>47</v>
      </c>
      <c r="O164" s="86"/>
      <c r="P164" s="237">
        <f>O164*H164</f>
        <v>0</v>
      </c>
      <c r="Q164" s="237">
        <v>0.55000000000000004</v>
      </c>
      <c r="R164" s="237">
        <f>Q164*H164</f>
        <v>0.025850000000000001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392</v>
      </c>
      <c r="AT164" s="239" t="s">
        <v>695</v>
      </c>
      <c r="AU164" s="239" t="s">
        <v>95</v>
      </c>
      <c r="AY164" s="19" t="s">
        <v>150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95</v>
      </c>
      <c r="BK164" s="240">
        <f>ROUND(I164*H164,2)</f>
        <v>0</v>
      </c>
      <c r="BL164" s="19" t="s">
        <v>203</v>
      </c>
      <c r="BM164" s="239" t="s">
        <v>2034</v>
      </c>
    </row>
    <row r="165" s="2" customFormat="1">
      <c r="A165" s="40"/>
      <c r="B165" s="41"/>
      <c r="C165" s="42"/>
      <c r="D165" s="248" t="s">
        <v>205</v>
      </c>
      <c r="E165" s="42"/>
      <c r="F165" s="258" t="s">
        <v>1041</v>
      </c>
      <c r="G165" s="42"/>
      <c r="H165" s="42"/>
      <c r="I165" s="148"/>
      <c r="J165" s="42"/>
      <c r="K165" s="42"/>
      <c r="L165" s="46"/>
      <c r="M165" s="259"/>
      <c r="N165" s="260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205</v>
      </c>
      <c r="AU165" s="19" t="s">
        <v>95</v>
      </c>
    </row>
    <row r="166" s="13" customFormat="1">
      <c r="A166" s="13"/>
      <c r="B166" s="246"/>
      <c r="C166" s="247"/>
      <c r="D166" s="248" t="s">
        <v>196</v>
      </c>
      <c r="E166" s="247"/>
      <c r="F166" s="250" t="s">
        <v>2035</v>
      </c>
      <c r="G166" s="247"/>
      <c r="H166" s="251">
        <v>0.047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196</v>
      </c>
      <c r="AU166" s="257" t="s">
        <v>95</v>
      </c>
      <c r="AV166" s="13" t="s">
        <v>95</v>
      </c>
      <c r="AW166" s="13" t="s">
        <v>4</v>
      </c>
      <c r="AX166" s="13" t="s">
        <v>83</v>
      </c>
      <c r="AY166" s="257" t="s">
        <v>150</v>
      </c>
    </row>
    <row r="167" s="2" customFormat="1" ht="21.75" customHeight="1">
      <c r="A167" s="40"/>
      <c r="B167" s="41"/>
      <c r="C167" s="228" t="s">
        <v>412</v>
      </c>
      <c r="D167" s="228" t="s">
        <v>153</v>
      </c>
      <c r="E167" s="229" t="s">
        <v>2036</v>
      </c>
      <c r="F167" s="230" t="s">
        <v>2037</v>
      </c>
      <c r="G167" s="231" t="s">
        <v>282</v>
      </c>
      <c r="H167" s="232">
        <v>0.099000000000000005</v>
      </c>
      <c r="I167" s="233"/>
      <c r="J167" s="234">
        <f>ROUND(I167*H167,2)</f>
        <v>0</v>
      </c>
      <c r="K167" s="230" t="s">
        <v>156</v>
      </c>
      <c r="L167" s="46"/>
      <c r="M167" s="235" t="s">
        <v>19</v>
      </c>
      <c r="N167" s="236" t="s">
        <v>47</v>
      </c>
      <c r="O167" s="86"/>
      <c r="P167" s="237">
        <f>O167*H167</f>
        <v>0</v>
      </c>
      <c r="Q167" s="237">
        <v>0.00189</v>
      </c>
      <c r="R167" s="237">
        <f>Q167*H167</f>
        <v>0.00018711000000000002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203</v>
      </c>
      <c r="AT167" s="239" t="s">
        <v>153</v>
      </c>
      <c r="AU167" s="239" t="s">
        <v>95</v>
      </c>
      <c r="AY167" s="19" t="s">
        <v>150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95</v>
      </c>
      <c r="BK167" s="240">
        <f>ROUND(I167*H167,2)</f>
        <v>0</v>
      </c>
      <c r="BL167" s="19" t="s">
        <v>203</v>
      </c>
      <c r="BM167" s="239" t="s">
        <v>2038</v>
      </c>
    </row>
    <row r="168" s="2" customFormat="1" ht="21.75" customHeight="1">
      <c r="A168" s="40"/>
      <c r="B168" s="41"/>
      <c r="C168" s="228" t="s">
        <v>418</v>
      </c>
      <c r="D168" s="228" t="s">
        <v>153</v>
      </c>
      <c r="E168" s="229" t="s">
        <v>1944</v>
      </c>
      <c r="F168" s="230" t="s">
        <v>1945</v>
      </c>
      <c r="G168" s="231" t="s">
        <v>531</v>
      </c>
      <c r="H168" s="232">
        <v>4</v>
      </c>
      <c r="I168" s="233"/>
      <c r="J168" s="234">
        <f>ROUND(I168*H168,2)</f>
        <v>0</v>
      </c>
      <c r="K168" s="230" t="s">
        <v>156</v>
      </c>
      <c r="L168" s="46"/>
      <c r="M168" s="235" t="s">
        <v>19</v>
      </c>
      <c r="N168" s="236" t="s">
        <v>47</v>
      </c>
      <c r="O168" s="86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203</v>
      </c>
      <c r="AT168" s="239" t="s">
        <v>153</v>
      </c>
      <c r="AU168" s="239" t="s">
        <v>95</v>
      </c>
      <c r="AY168" s="19" t="s">
        <v>150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95</v>
      </c>
      <c r="BK168" s="240">
        <f>ROUND(I168*H168,2)</f>
        <v>0</v>
      </c>
      <c r="BL168" s="19" t="s">
        <v>203</v>
      </c>
      <c r="BM168" s="239" t="s">
        <v>2039</v>
      </c>
    </row>
    <row r="169" s="2" customFormat="1" ht="16.5" customHeight="1">
      <c r="A169" s="40"/>
      <c r="B169" s="41"/>
      <c r="C169" s="296" t="s">
        <v>423</v>
      </c>
      <c r="D169" s="296" t="s">
        <v>695</v>
      </c>
      <c r="E169" s="297" t="s">
        <v>1981</v>
      </c>
      <c r="F169" s="298" t="s">
        <v>1982</v>
      </c>
      <c r="G169" s="299" t="s">
        <v>339</v>
      </c>
      <c r="H169" s="300">
        <v>1.8</v>
      </c>
      <c r="I169" s="301"/>
      <c r="J169" s="302">
        <f>ROUND(I169*H169,2)</f>
        <v>0</v>
      </c>
      <c r="K169" s="298" t="s">
        <v>156</v>
      </c>
      <c r="L169" s="303"/>
      <c r="M169" s="304" t="s">
        <v>19</v>
      </c>
      <c r="N169" s="305" t="s">
        <v>47</v>
      </c>
      <c r="O169" s="86"/>
      <c r="P169" s="237">
        <f>O169*H169</f>
        <v>0</v>
      </c>
      <c r="Q169" s="237">
        <v>0.0012999999999999999</v>
      </c>
      <c r="R169" s="237">
        <f>Q169*H169</f>
        <v>0.0023400000000000001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392</v>
      </c>
      <c r="AT169" s="239" t="s">
        <v>695</v>
      </c>
      <c r="AU169" s="239" t="s">
        <v>95</v>
      </c>
      <c r="AY169" s="19" t="s">
        <v>150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95</v>
      </c>
      <c r="BK169" s="240">
        <f>ROUND(I169*H169,2)</f>
        <v>0</v>
      </c>
      <c r="BL169" s="19" t="s">
        <v>203</v>
      </c>
      <c r="BM169" s="239" t="s">
        <v>2040</v>
      </c>
    </row>
    <row r="170" s="13" customFormat="1">
      <c r="A170" s="13"/>
      <c r="B170" s="246"/>
      <c r="C170" s="247"/>
      <c r="D170" s="248" t="s">
        <v>196</v>
      </c>
      <c r="E170" s="247"/>
      <c r="F170" s="250" t="s">
        <v>2041</v>
      </c>
      <c r="G170" s="247"/>
      <c r="H170" s="251">
        <v>1.8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196</v>
      </c>
      <c r="AU170" s="257" t="s">
        <v>95</v>
      </c>
      <c r="AV170" s="13" t="s">
        <v>95</v>
      </c>
      <c r="AW170" s="13" t="s">
        <v>4</v>
      </c>
      <c r="AX170" s="13" t="s">
        <v>83</v>
      </c>
      <c r="AY170" s="257" t="s">
        <v>150</v>
      </c>
    </row>
    <row r="171" s="2" customFormat="1" ht="16.5" customHeight="1">
      <c r="A171" s="40"/>
      <c r="B171" s="41"/>
      <c r="C171" s="296" t="s">
        <v>429</v>
      </c>
      <c r="D171" s="296" t="s">
        <v>695</v>
      </c>
      <c r="E171" s="297" t="s">
        <v>1985</v>
      </c>
      <c r="F171" s="298" t="s">
        <v>1986</v>
      </c>
      <c r="G171" s="299" t="s">
        <v>1954</v>
      </c>
      <c r="H171" s="300">
        <v>0.080000000000000002</v>
      </c>
      <c r="I171" s="301"/>
      <c r="J171" s="302">
        <f>ROUND(I171*H171,2)</f>
        <v>0</v>
      </c>
      <c r="K171" s="298" t="s">
        <v>156</v>
      </c>
      <c r="L171" s="303"/>
      <c r="M171" s="304" t="s">
        <v>19</v>
      </c>
      <c r="N171" s="305" t="s">
        <v>47</v>
      </c>
      <c r="O171" s="86"/>
      <c r="P171" s="237">
        <f>O171*H171</f>
        <v>0</v>
      </c>
      <c r="Q171" s="237">
        <v>0.0033300000000000001</v>
      </c>
      <c r="R171" s="237">
        <f>Q171*H171</f>
        <v>0.00026640000000000002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392</v>
      </c>
      <c r="AT171" s="239" t="s">
        <v>695</v>
      </c>
      <c r="AU171" s="239" t="s">
        <v>95</v>
      </c>
      <c r="AY171" s="19" t="s">
        <v>150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95</v>
      </c>
      <c r="BK171" s="240">
        <f>ROUND(I171*H171,2)</f>
        <v>0</v>
      </c>
      <c r="BL171" s="19" t="s">
        <v>203</v>
      </c>
      <c r="BM171" s="239" t="s">
        <v>2042</v>
      </c>
    </row>
    <row r="172" s="13" customFormat="1">
      <c r="A172" s="13"/>
      <c r="B172" s="246"/>
      <c r="C172" s="247"/>
      <c r="D172" s="248" t="s">
        <v>196</v>
      </c>
      <c r="E172" s="247"/>
      <c r="F172" s="250" t="s">
        <v>2043</v>
      </c>
      <c r="G172" s="247"/>
      <c r="H172" s="251">
        <v>0.080000000000000002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196</v>
      </c>
      <c r="AU172" s="257" t="s">
        <v>95</v>
      </c>
      <c r="AV172" s="13" t="s">
        <v>95</v>
      </c>
      <c r="AW172" s="13" t="s">
        <v>4</v>
      </c>
      <c r="AX172" s="13" t="s">
        <v>83</v>
      </c>
      <c r="AY172" s="257" t="s">
        <v>150</v>
      </c>
    </row>
    <row r="173" s="2" customFormat="1" ht="16.5" customHeight="1">
      <c r="A173" s="40"/>
      <c r="B173" s="41"/>
      <c r="C173" s="296" t="s">
        <v>433</v>
      </c>
      <c r="D173" s="296" t="s">
        <v>695</v>
      </c>
      <c r="E173" s="297" t="s">
        <v>1989</v>
      </c>
      <c r="F173" s="298" t="s">
        <v>1990</v>
      </c>
      <c r="G173" s="299" t="s">
        <v>1954</v>
      </c>
      <c r="H173" s="300">
        <v>0.080000000000000002</v>
      </c>
      <c r="I173" s="301"/>
      <c r="J173" s="302">
        <f>ROUND(I173*H173,2)</f>
        <v>0</v>
      </c>
      <c r="K173" s="298" t="s">
        <v>156</v>
      </c>
      <c r="L173" s="303"/>
      <c r="M173" s="304" t="s">
        <v>19</v>
      </c>
      <c r="N173" s="305" t="s">
        <v>47</v>
      </c>
      <c r="O173" s="86"/>
      <c r="P173" s="237">
        <f>O173*H173</f>
        <v>0</v>
      </c>
      <c r="Q173" s="237">
        <v>0.0011299999999999999</v>
      </c>
      <c r="R173" s="237">
        <f>Q173*H173</f>
        <v>9.0400000000000002E-05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392</v>
      </c>
      <c r="AT173" s="239" t="s">
        <v>695</v>
      </c>
      <c r="AU173" s="239" t="s">
        <v>95</v>
      </c>
      <c r="AY173" s="19" t="s">
        <v>150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95</v>
      </c>
      <c r="BK173" s="240">
        <f>ROUND(I173*H173,2)</f>
        <v>0</v>
      </c>
      <c r="BL173" s="19" t="s">
        <v>203</v>
      </c>
      <c r="BM173" s="239" t="s">
        <v>2044</v>
      </c>
    </row>
    <row r="174" s="13" customFormat="1">
      <c r="A174" s="13"/>
      <c r="B174" s="246"/>
      <c r="C174" s="247"/>
      <c r="D174" s="248" t="s">
        <v>196</v>
      </c>
      <c r="E174" s="247"/>
      <c r="F174" s="250" t="s">
        <v>2043</v>
      </c>
      <c r="G174" s="247"/>
      <c r="H174" s="251">
        <v>0.080000000000000002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196</v>
      </c>
      <c r="AU174" s="257" t="s">
        <v>95</v>
      </c>
      <c r="AV174" s="13" t="s">
        <v>95</v>
      </c>
      <c r="AW174" s="13" t="s">
        <v>4</v>
      </c>
      <c r="AX174" s="13" t="s">
        <v>83</v>
      </c>
      <c r="AY174" s="257" t="s">
        <v>150</v>
      </c>
    </row>
    <row r="175" s="2" customFormat="1" ht="21.75" customHeight="1">
      <c r="A175" s="40"/>
      <c r="B175" s="41"/>
      <c r="C175" s="228" t="s">
        <v>437</v>
      </c>
      <c r="D175" s="228" t="s">
        <v>153</v>
      </c>
      <c r="E175" s="229" t="s">
        <v>1057</v>
      </c>
      <c r="F175" s="230" t="s">
        <v>1058</v>
      </c>
      <c r="G175" s="231" t="s">
        <v>194</v>
      </c>
      <c r="H175" s="232">
        <v>0.058000000000000003</v>
      </c>
      <c r="I175" s="233"/>
      <c r="J175" s="234">
        <f>ROUND(I175*H175,2)</f>
        <v>0</v>
      </c>
      <c r="K175" s="230" t="s">
        <v>156</v>
      </c>
      <c r="L175" s="46"/>
      <c r="M175" s="241" t="s">
        <v>19</v>
      </c>
      <c r="N175" s="242" t="s">
        <v>47</v>
      </c>
      <c r="O175" s="243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203</v>
      </c>
      <c r="AT175" s="239" t="s">
        <v>153</v>
      </c>
      <c r="AU175" s="239" t="s">
        <v>95</v>
      </c>
      <c r="AY175" s="19" t="s">
        <v>150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95</v>
      </c>
      <c r="BK175" s="240">
        <f>ROUND(I175*H175,2)</f>
        <v>0</v>
      </c>
      <c r="BL175" s="19" t="s">
        <v>203</v>
      </c>
      <c r="BM175" s="239" t="s">
        <v>2045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177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iSnrhi5FJP1NEgJM2CJ2MqlVz2jUr02voWJTWN6xHxxy7s5o4IF4dKCfkMVgD4ccYkfDZupDnImqDTvxt/QrOg==" hashValue="qOhmaJqx+M99eqzkuOKujIC5rUydYrRUEgbeOwWh2AHOlsNQjgv8ut2FdMgzRYA24HYVvqiTcKNh9TLv8FJScQ==" algorithmName="SHA-512" password="CC35"/>
  <autoFilter ref="C89:K1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  <c r="AZ2" s="309" t="s">
        <v>2046</v>
      </c>
      <c r="BA2" s="309" t="s">
        <v>19</v>
      </c>
      <c r="BB2" s="309" t="s">
        <v>19</v>
      </c>
      <c r="BC2" s="309" t="s">
        <v>2047</v>
      </c>
      <c r="BD2" s="30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  <c r="AZ3" s="309" t="s">
        <v>2048</v>
      </c>
      <c r="BA3" s="309" t="s">
        <v>19</v>
      </c>
      <c r="BB3" s="309" t="s">
        <v>19</v>
      </c>
      <c r="BC3" s="309" t="s">
        <v>2049</v>
      </c>
      <c r="BD3" s="309" t="s">
        <v>95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  <c r="AZ4" s="309" t="s">
        <v>2050</v>
      </c>
      <c r="BA4" s="309" t="s">
        <v>19</v>
      </c>
      <c r="BB4" s="309" t="s">
        <v>19</v>
      </c>
      <c r="BC4" s="309" t="s">
        <v>2051</v>
      </c>
      <c r="BD4" s="309" t="s">
        <v>95</v>
      </c>
    </row>
    <row r="5" s="1" customFormat="1" ht="6.96" customHeight="1">
      <c r="B5" s="22"/>
      <c r="I5" s="140"/>
      <c r="L5" s="22"/>
      <c r="AZ5" s="309" t="s">
        <v>2052</v>
      </c>
      <c r="BA5" s="309" t="s">
        <v>19</v>
      </c>
      <c r="BB5" s="309" t="s">
        <v>19</v>
      </c>
      <c r="BC5" s="309" t="s">
        <v>2053</v>
      </c>
      <c r="BD5" s="309" t="s">
        <v>95</v>
      </c>
    </row>
    <row r="6" s="1" customFormat="1" ht="12" customHeight="1">
      <c r="B6" s="22"/>
      <c r="D6" s="146" t="s">
        <v>16</v>
      </c>
      <c r="I6" s="140"/>
      <c r="L6" s="22"/>
      <c r="AZ6" s="309" t="s">
        <v>2054</v>
      </c>
      <c r="BA6" s="309" t="s">
        <v>19</v>
      </c>
      <c r="BB6" s="309" t="s">
        <v>19</v>
      </c>
      <c r="BC6" s="309" t="s">
        <v>2053</v>
      </c>
      <c r="BD6" s="309" t="s">
        <v>95</v>
      </c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  <c r="AZ7" s="309" t="s">
        <v>2055</v>
      </c>
      <c r="BA7" s="309" t="s">
        <v>19</v>
      </c>
      <c r="BB7" s="309" t="s">
        <v>19</v>
      </c>
      <c r="BC7" s="309" t="s">
        <v>2056</v>
      </c>
      <c r="BD7" s="309" t="s">
        <v>95</v>
      </c>
    </row>
    <row r="8" s="1" customFormat="1" ht="12" customHeight="1">
      <c r="B8" s="22"/>
      <c r="D8" s="146" t="s">
        <v>124</v>
      </c>
      <c r="I8" s="140"/>
      <c r="L8" s="22"/>
      <c r="AZ8" s="309" t="s">
        <v>2057</v>
      </c>
      <c r="BA8" s="309" t="s">
        <v>19</v>
      </c>
      <c r="BB8" s="309" t="s">
        <v>19</v>
      </c>
      <c r="BC8" s="309" t="s">
        <v>2058</v>
      </c>
      <c r="BD8" s="309" t="s">
        <v>95</v>
      </c>
    </row>
    <row r="9" s="2" customFormat="1" ht="16.5" customHeight="1">
      <c r="A9" s="40"/>
      <c r="B9" s="46"/>
      <c r="C9" s="40"/>
      <c r="D9" s="40"/>
      <c r="E9" s="147" t="s">
        <v>2059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309" t="s">
        <v>2060</v>
      </c>
      <c r="BA9" s="309" t="s">
        <v>19</v>
      </c>
      <c r="BB9" s="309" t="s">
        <v>19</v>
      </c>
      <c r="BC9" s="309" t="s">
        <v>2061</v>
      </c>
      <c r="BD9" s="309" t="s">
        <v>95</v>
      </c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309" t="s">
        <v>2062</v>
      </c>
      <c r="BA10" s="309" t="s">
        <v>19</v>
      </c>
      <c r="BB10" s="309" t="s">
        <v>19</v>
      </c>
      <c r="BC10" s="309" t="s">
        <v>2063</v>
      </c>
      <c r="BD10" s="309" t="s">
        <v>95</v>
      </c>
    </row>
    <row r="11" s="2" customFormat="1" ht="16.5" customHeight="1">
      <c r="A11" s="40"/>
      <c r="B11" s="46"/>
      <c r="C11" s="40"/>
      <c r="D11" s="40"/>
      <c r="E11" s="150" t="s">
        <v>2064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309" t="s">
        <v>2065</v>
      </c>
      <c r="BA11" s="309" t="s">
        <v>19</v>
      </c>
      <c r="BB11" s="309" t="s">
        <v>19</v>
      </c>
      <c r="BC11" s="309" t="s">
        <v>2066</v>
      </c>
      <c r="BD11" s="30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ROUND((SUM(BE93:BE161)),  2)</f>
        <v>0</v>
      </c>
      <c r="G35" s="40"/>
      <c r="H35" s="40"/>
      <c r="I35" s="166">
        <v>0.20999999999999999</v>
      </c>
      <c r="J35" s="165">
        <f>ROUND(((SUM(BE93:BE161))*I35),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ROUND((SUM(BF93:BF161)),  2)</f>
        <v>0</v>
      </c>
      <c r="G36" s="40"/>
      <c r="H36" s="40"/>
      <c r="I36" s="166">
        <v>0.14999999999999999</v>
      </c>
      <c r="J36" s="165">
        <f>ROUND(((SUM(BF93:BF161))*I36),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ROUND((SUM(BG93:BG161)),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ROUND((SUM(BH93:BH161)),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ROUND((SUM(BI93:BI161)),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2059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010 - Kanalizační přípojka a ČOV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J94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2067</v>
      </c>
      <c r="E65" s="196"/>
      <c r="F65" s="196"/>
      <c r="G65" s="196"/>
      <c r="H65" s="196"/>
      <c r="I65" s="197"/>
      <c r="J65" s="198">
        <f>J95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616</v>
      </c>
      <c r="E66" s="196"/>
      <c r="F66" s="196"/>
      <c r="G66" s="196"/>
      <c r="H66" s="196"/>
      <c r="I66" s="197"/>
      <c r="J66" s="198">
        <f>J147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175</v>
      </c>
      <c r="E67" s="196"/>
      <c r="F67" s="196"/>
      <c r="G67" s="196"/>
      <c r="H67" s="196"/>
      <c r="I67" s="197"/>
      <c r="J67" s="198">
        <f>J149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2068</v>
      </c>
      <c r="E68" s="196"/>
      <c r="F68" s="196"/>
      <c r="G68" s="196"/>
      <c r="H68" s="196"/>
      <c r="I68" s="197"/>
      <c r="J68" s="198">
        <f>J151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2069</v>
      </c>
      <c r="E69" s="196"/>
      <c r="F69" s="196"/>
      <c r="G69" s="196"/>
      <c r="H69" s="196"/>
      <c r="I69" s="197"/>
      <c r="J69" s="198">
        <f>J156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176</v>
      </c>
      <c r="E70" s="196"/>
      <c r="F70" s="196"/>
      <c r="G70" s="196"/>
      <c r="H70" s="196"/>
      <c r="I70" s="197"/>
      <c r="J70" s="198">
        <f>J158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180</v>
      </c>
      <c r="E71" s="196"/>
      <c r="F71" s="196"/>
      <c r="G71" s="196"/>
      <c r="H71" s="196"/>
      <c r="I71" s="197"/>
      <c r="J71" s="198">
        <f>J160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177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180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135</v>
      </c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81" t="str">
        <f>E7</f>
        <v>Rekonstrukce objektu č.p. 55</v>
      </c>
      <c r="F81" s="34"/>
      <c r="G81" s="34"/>
      <c r="H81" s="34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124</v>
      </c>
      <c r="D82" s="24"/>
      <c r="E82" s="24"/>
      <c r="F82" s="24"/>
      <c r="G82" s="24"/>
      <c r="H82" s="24"/>
      <c r="I82" s="140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81" t="s">
        <v>2059</v>
      </c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614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010 - Kanalizační přípojka a ČOV</v>
      </c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parc. st. 160 a parc. č. 65/9</v>
      </c>
      <c r="G87" s="42"/>
      <c r="H87" s="42"/>
      <c r="I87" s="151" t="s">
        <v>23</v>
      </c>
      <c r="J87" s="74" t="str">
        <f>IF(J14="","",J14)</f>
        <v>24. 2. 2020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54.45" customHeight="1">
      <c r="A89" s="40"/>
      <c r="B89" s="41"/>
      <c r="C89" s="34" t="s">
        <v>25</v>
      </c>
      <c r="D89" s="42"/>
      <c r="E89" s="42"/>
      <c r="F89" s="29" t="str">
        <f>E17</f>
        <v>ČZU v Praze, ŠLP v Kostelci n. Černýmim lesy</v>
      </c>
      <c r="G89" s="42"/>
      <c r="H89" s="42"/>
      <c r="I89" s="151" t="s">
        <v>32</v>
      </c>
      <c r="J89" s="38" t="str">
        <f>E23</f>
        <v>ing. arch. Tomáš Kužel, Ve Smrčinách 322, Jevany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151" t="s">
        <v>36</v>
      </c>
      <c r="J90" s="38" t="str">
        <f>E26</f>
        <v>NASTA GROUP s.r.o., Za Sokolovnou 92, Zdiby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0"/>
      <c r="B92" s="201"/>
      <c r="C92" s="202" t="s">
        <v>136</v>
      </c>
      <c r="D92" s="203" t="s">
        <v>60</v>
      </c>
      <c r="E92" s="203" t="s">
        <v>56</v>
      </c>
      <c r="F92" s="203" t="s">
        <v>57</v>
      </c>
      <c r="G92" s="203" t="s">
        <v>137</v>
      </c>
      <c r="H92" s="203" t="s">
        <v>138</v>
      </c>
      <c r="I92" s="204" t="s">
        <v>139</v>
      </c>
      <c r="J92" s="203" t="s">
        <v>128</v>
      </c>
      <c r="K92" s="205" t="s">
        <v>140</v>
      </c>
      <c r="L92" s="206"/>
      <c r="M92" s="94" t="s">
        <v>19</v>
      </c>
      <c r="N92" s="95" t="s">
        <v>45</v>
      </c>
      <c r="O92" s="95" t="s">
        <v>141</v>
      </c>
      <c r="P92" s="95" t="s">
        <v>142</v>
      </c>
      <c r="Q92" s="95" t="s">
        <v>143</v>
      </c>
      <c r="R92" s="95" t="s">
        <v>144</v>
      </c>
      <c r="S92" s="95" t="s">
        <v>145</v>
      </c>
      <c r="T92" s="96" t="s">
        <v>146</v>
      </c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</row>
    <row r="93" s="2" customFormat="1" ht="22.8" customHeight="1">
      <c r="A93" s="40"/>
      <c r="B93" s="41"/>
      <c r="C93" s="101" t="s">
        <v>147</v>
      </c>
      <c r="D93" s="42"/>
      <c r="E93" s="42"/>
      <c r="F93" s="42"/>
      <c r="G93" s="42"/>
      <c r="H93" s="42"/>
      <c r="I93" s="148"/>
      <c r="J93" s="207">
        <f>BK93</f>
        <v>0</v>
      </c>
      <c r="K93" s="42"/>
      <c r="L93" s="46"/>
      <c r="M93" s="97"/>
      <c r="N93" s="208"/>
      <c r="O93" s="98"/>
      <c r="P93" s="209">
        <f>P94</f>
        <v>0</v>
      </c>
      <c r="Q93" s="98"/>
      <c r="R93" s="209">
        <f>R94</f>
        <v>15.1085706</v>
      </c>
      <c r="S93" s="98"/>
      <c r="T93" s="210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129</v>
      </c>
      <c r="BK93" s="211">
        <f>BK94</f>
        <v>0</v>
      </c>
    </row>
    <row r="94" s="12" customFormat="1" ht="25.92" customHeight="1">
      <c r="A94" s="12"/>
      <c r="B94" s="212"/>
      <c r="C94" s="213"/>
      <c r="D94" s="214" t="s">
        <v>74</v>
      </c>
      <c r="E94" s="215" t="s">
        <v>189</v>
      </c>
      <c r="F94" s="215" t="s">
        <v>190</v>
      </c>
      <c r="G94" s="213"/>
      <c r="H94" s="213"/>
      <c r="I94" s="216"/>
      <c r="J94" s="217">
        <f>BK94</f>
        <v>0</v>
      </c>
      <c r="K94" s="213"/>
      <c r="L94" s="218"/>
      <c r="M94" s="219"/>
      <c r="N94" s="220"/>
      <c r="O94" s="220"/>
      <c r="P94" s="221">
        <f>P95+P147+P149+P151+P156+P158+P160</f>
        <v>0</v>
      </c>
      <c r="Q94" s="220"/>
      <c r="R94" s="221">
        <f>R95+R147+R149+R151+R156+R158+R160</f>
        <v>15.1085706</v>
      </c>
      <c r="S94" s="220"/>
      <c r="T94" s="222">
        <f>T95+T147+T149+T151+T156+T158+T160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3" t="s">
        <v>83</v>
      </c>
      <c r="AT94" s="224" t="s">
        <v>74</v>
      </c>
      <c r="AU94" s="224" t="s">
        <v>75</v>
      </c>
      <c r="AY94" s="223" t="s">
        <v>150</v>
      </c>
      <c r="BK94" s="225">
        <f>BK95+BK147+BK149+BK151+BK156+BK158+BK160</f>
        <v>0</v>
      </c>
    </row>
    <row r="95" s="12" customFormat="1" ht="22.8" customHeight="1">
      <c r="A95" s="12"/>
      <c r="B95" s="212"/>
      <c r="C95" s="213"/>
      <c r="D95" s="214" t="s">
        <v>74</v>
      </c>
      <c r="E95" s="226" t="s">
        <v>83</v>
      </c>
      <c r="F95" s="226" t="s">
        <v>2070</v>
      </c>
      <c r="G95" s="213"/>
      <c r="H95" s="213"/>
      <c r="I95" s="216"/>
      <c r="J95" s="227">
        <f>BK95</f>
        <v>0</v>
      </c>
      <c r="K95" s="213"/>
      <c r="L95" s="218"/>
      <c r="M95" s="219"/>
      <c r="N95" s="220"/>
      <c r="O95" s="220"/>
      <c r="P95" s="221">
        <f>SUM(P96:P146)</f>
        <v>0</v>
      </c>
      <c r="Q95" s="220"/>
      <c r="R95" s="221">
        <f>SUM(R96:R146)</f>
        <v>11.040000000000001</v>
      </c>
      <c r="S95" s="220"/>
      <c r="T95" s="222">
        <f>SUM(T96:T146)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3" t="s">
        <v>83</v>
      </c>
      <c r="AT95" s="224" t="s">
        <v>74</v>
      </c>
      <c r="AU95" s="224" t="s">
        <v>83</v>
      </c>
      <c r="AY95" s="223" t="s">
        <v>150</v>
      </c>
      <c r="BK95" s="225">
        <f>SUM(BK96:BK146)</f>
        <v>0</v>
      </c>
    </row>
    <row r="96" s="2" customFormat="1" ht="21.75" customHeight="1">
      <c r="A96" s="40"/>
      <c r="B96" s="41"/>
      <c r="C96" s="228" t="s">
        <v>83</v>
      </c>
      <c r="D96" s="228" t="s">
        <v>153</v>
      </c>
      <c r="E96" s="229" t="s">
        <v>2071</v>
      </c>
      <c r="F96" s="230" t="s">
        <v>2072</v>
      </c>
      <c r="G96" s="231" t="s">
        <v>282</v>
      </c>
      <c r="H96" s="232">
        <v>11.25</v>
      </c>
      <c r="I96" s="233"/>
      <c r="J96" s="234">
        <f>ROUND(I96*H96,2)</f>
        <v>0</v>
      </c>
      <c r="K96" s="230" t="s">
        <v>156</v>
      </c>
      <c r="L96" s="46"/>
      <c r="M96" s="235" t="s">
        <v>19</v>
      </c>
      <c r="N96" s="236" t="s">
        <v>47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170</v>
      </c>
      <c r="AT96" s="239" t="s">
        <v>153</v>
      </c>
      <c r="AU96" s="239" t="s">
        <v>95</v>
      </c>
      <c r="AY96" s="19" t="s">
        <v>150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95</v>
      </c>
      <c r="BK96" s="240">
        <f>ROUND(I96*H96,2)</f>
        <v>0</v>
      </c>
      <c r="BL96" s="19" t="s">
        <v>170</v>
      </c>
      <c r="BM96" s="239" t="s">
        <v>2073</v>
      </c>
    </row>
    <row r="97" s="13" customFormat="1">
      <c r="A97" s="13"/>
      <c r="B97" s="246"/>
      <c r="C97" s="247"/>
      <c r="D97" s="248" t="s">
        <v>196</v>
      </c>
      <c r="E97" s="249" t="s">
        <v>2050</v>
      </c>
      <c r="F97" s="250" t="s">
        <v>2074</v>
      </c>
      <c r="G97" s="247"/>
      <c r="H97" s="251">
        <v>11.25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7" t="s">
        <v>196</v>
      </c>
      <c r="AU97" s="257" t="s">
        <v>95</v>
      </c>
      <c r="AV97" s="13" t="s">
        <v>95</v>
      </c>
      <c r="AW97" s="13" t="s">
        <v>35</v>
      </c>
      <c r="AX97" s="13" t="s">
        <v>83</v>
      </c>
      <c r="AY97" s="257" t="s">
        <v>150</v>
      </c>
    </row>
    <row r="98" s="2" customFormat="1" ht="21.75" customHeight="1">
      <c r="A98" s="40"/>
      <c r="B98" s="41"/>
      <c r="C98" s="228" t="s">
        <v>95</v>
      </c>
      <c r="D98" s="228" t="s">
        <v>153</v>
      </c>
      <c r="E98" s="229" t="s">
        <v>2075</v>
      </c>
      <c r="F98" s="230" t="s">
        <v>2076</v>
      </c>
      <c r="G98" s="231" t="s">
        <v>282</v>
      </c>
      <c r="H98" s="232">
        <v>3.375</v>
      </c>
      <c r="I98" s="233"/>
      <c r="J98" s="234">
        <f>ROUND(I98*H98,2)</f>
        <v>0</v>
      </c>
      <c r="K98" s="230" t="s">
        <v>156</v>
      </c>
      <c r="L98" s="46"/>
      <c r="M98" s="235" t="s">
        <v>19</v>
      </c>
      <c r="N98" s="236" t="s">
        <v>47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170</v>
      </c>
      <c r="AT98" s="239" t="s">
        <v>153</v>
      </c>
      <c r="AU98" s="239" t="s">
        <v>95</v>
      </c>
      <c r="AY98" s="19" t="s">
        <v>150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95</v>
      </c>
      <c r="BK98" s="240">
        <f>ROUND(I98*H98,2)</f>
        <v>0</v>
      </c>
      <c r="BL98" s="19" t="s">
        <v>170</v>
      </c>
      <c r="BM98" s="239" t="s">
        <v>2077</v>
      </c>
    </row>
    <row r="99" s="15" customFormat="1">
      <c r="A99" s="15"/>
      <c r="B99" s="272"/>
      <c r="C99" s="273"/>
      <c r="D99" s="248" t="s">
        <v>196</v>
      </c>
      <c r="E99" s="274" t="s">
        <v>19</v>
      </c>
      <c r="F99" s="275" t="s">
        <v>2078</v>
      </c>
      <c r="G99" s="273"/>
      <c r="H99" s="274" t="s">
        <v>19</v>
      </c>
      <c r="I99" s="276"/>
      <c r="J99" s="273"/>
      <c r="K99" s="273"/>
      <c r="L99" s="277"/>
      <c r="M99" s="278"/>
      <c r="N99" s="279"/>
      <c r="O99" s="279"/>
      <c r="P99" s="279"/>
      <c r="Q99" s="279"/>
      <c r="R99" s="279"/>
      <c r="S99" s="279"/>
      <c r="T99" s="28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81" t="s">
        <v>196</v>
      </c>
      <c r="AU99" s="281" t="s">
        <v>95</v>
      </c>
      <c r="AV99" s="15" t="s">
        <v>83</v>
      </c>
      <c r="AW99" s="15" t="s">
        <v>35</v>
      </c>
      <c r="AX99" s="15" t="s">
        <v>75</v>
      </c>
      <c r="AY99" s="281" t="s">
        <v>150</v>
      </c>
    </row>
    <row r="100" s="13" customFormat="1">
      <c r="A100" s="13"/>
      <c r="B100" s="246"/>
      <c r="C100" s="247"/>
      <c r="D100" s="248" t="s">
        <v>196</v>
      </c>
      <c r="E100" s="249" t="s">
        <v>19</v>
      </c>
      <c r="F100" s="250" t="s">
        <v>2050</v>
      </c>
      <c r="G100" s="247"/>
      <c r="H100" s="251">
        <v>11.25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7" t="s">
        <v>196</v>
      </c>
      <c r="AU100" s="257" t="s">
        <v>95</v>
      </c>
      <c r="AV100" s="13" t="s">
        <v>95</v>
      </c>
      <c r="AW100" s="13" t="s">
        <v>35</v>
      </c>
      <c r="AX100" s="13" t="s">
        <v>83</v>
      </c>
      <c r="AY100" s="257" t="s">
        <v>150</v>
      </c>
    </row>
    <row r="101" s="13" customFormat="1">
      <c r="A101" s="13"/>
      <c r="B101" s="246"/>
      <c r="C101" s="247"/>
      <c r="D101" s="248" t="s">
        <v>196</v>
      </c>
      <c r="E101" s="247"/>
      <c r="F101" s="250" t="s">
        <v>2079</v>
      </c>
      <c r="G101" s="247"/>
      <c r="H101" s="251">
        <v>3.375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7" t="s">
        <v>196</v>
      </c>
      <c r="AU101" s="257" t="s">
        <v>95</v>
      </c>
      <c r="AV101" s="13" t="s">
        <v>95</v>
      </c>
      <c r="AW101" s="13" t="s">
        <v>4</v>
      </c>
      <c r="AX101" s="13" t="s">
        <v>83</v>
      </c>
      <c r="AY101" s="257" t="s">
        <v>150</v>
      </c>
    </row>
    <row r="102" s="2" customFormat="1" ht="21.75" customHeight="1">
      <c r="A102" s="40"/>
      <c r="B102" s="41"/>
      <c r="C102" s="228" t="s">
        <v>165</v>
      </c>
      <c r="D102" s="228" t="s">
        <v>153</v>
      </c>
      <c r="E102" s="229" t="s">
        <v>2080</v>
      </c>
      <c r="F102" s="230" t="s">
        <v>2081</v>
      </c>
      <c r="G102" s="231" t="s">
        <v>282</v>
      </c>
      <c r="H102" s="232">
        <v>12.960000000000001</v>
      </c>
      <c r="I102" s="233"/>
      <c r="J102" s="234">
        <f>ROUND(I102*H102,2)</f>
        <v>0</v>
      </c>
      <c r="K102" s="230" t="s">
        <v>2082</v>
      </c>
      <c r="L102" s="46"/>
      <c r="M102" s="235" t="s">
        <v>19</v>
      </c>
      <c r="N102" s="236" t="s">
        <v>47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170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170</v>
      </c>
      <c r="BM102" s="239" t="s">
        <v>2083</v>
      </c>
    </row>
    <row r="103" s="13" customFormat="1">
      <c r="A103" s="13"/>
      <c r="B103" s="246"/>
      <c r="C103" s="247"/>
      <c r="D103" s="248" t="s">
        <v>196</v>
      </c>
      <c r="E103" s="249" t="s">
        <v>2046</v>
      </c>
      <c r="F103" s="250" t="s">
        <v>2084</v>
      </c>
      <c r="G103" s="247"/>
      <c r="H103" s="251">
        <v>12.960000000000001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7" t="s">
        <v>196</v>
      </c>
      <c r="AU103" s="257" t="s">
        <v>95</v>
      </c>
      <c r="AV103" s="13" t="s">
        <v>95</v>
      </c>
      <c r="AW103" s="13" t="s">
        <v>35</v>
      </c>
      <c r="AX103" s="13" t="s">
        <v>83</v>
      </c>
      <c r="AY103" s="257" t="s">
        <v>150</v>
      </c>
    </row>
    <row r="104" s="2" customFormat="1" ht="21.75" customHeight="1">
      <c r="A104" s="40"/>
      <c r="B104" s="41"/>
      <c r="C104" s="228" t="s">
        <v>170</v>
      </c>
      <c r="D104" s="228" t="s">
        <v>153</v>
      </c>
      <c r="E104" s="229" t="s">
        <v>2085</v>
      </c>
      <c r="F104" s="230" t="s">
        <v>2086</v>
      </c>
      <c r="G104" s="231" t="s">
        <v>282</v>
      </c>
      <c r="H104" s="232">
        <v>3.8879999999999999</v>
      </c>
      <c r="I104" s="233"/>
      <c r="J104" s="234">
        <f>ROUND(I104*H104,2)</f>
        <v>0</v>
      </c>
      <c r="K104" s="230" t="s">
        <v>2082</v>
      </c>
      <c r="L104" s="46"/>
      <c r="M104" s="235" t="s">
        <v>19</v>
      </c>
      <c r="N104" s="236" t="s">
        <v>47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170</v>
      </c>
      <c r="AT104" s="239" t="s">
        <v>153</v>
      </c>
      <c r="AU104" s="239" t="s">
        <v>95</v>
      </c>
      <c r="AY104" s="19" t="s">
        <v>150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95</v>
      </c>
      <c r="BK104" s="240">
        <f>ROUND(I104*H104,2)</f>
        <v>0</v>
      </c>
      <c r="BL104" s="19" t="s">
        <v>170</v>
      </c>
      <c r="BM104" s="239" t="s">
        <v>2087</v>
      </c>
    </row>
    <row r="105" s="15" customFormat="1">
      <c r="A105" s="15"/>
      <c r="B105" s="272"/>
      <c r="C105" s="273"/>
      <c r="D105" s="248" t="s">
        <v>196</v>
      </c>
      <c r="E105" s="274" t="s">
        <v>19</v>
      </c>
      <c r="F105" s="275" t="s">
        <v>2078</v>
      </c>
      <c r="G105" s="273"/>
      <c r="H105" s="274" t="s">
        <v>19</v>
      </c>
      <c r="I105" s="276"/>
      <c r="J105" s="273"/>
      <c r="K105" s="273"/>
      <c r="L105" s="277"/>
      <c r="M105" s="278"/>
      <c r="N105" s="279"/>
      <c r="O105" s="279"/>
      <c r="P105" s="279"/>
      <c r="Q105" s="279"/>
      <c r="R105" s="279"/>
      <c r="S105" s="279"/>
      <c r="T105" s="28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81" t="s">
        <v>196</v>
      </c>
      <c r="AU105" s="281" t="s">
        <v>95</v>
      </c>
      <c r="AV105" s="15" t="s">
        <v>83</v>
      </c>
      <c r="AW105" s="15" t="s">
        <v>35</v>
      </c>
      <c r="AX105" s="15" t="s">
        <v>75</v>
      </c>
      <c r="AY105" s="281" t="s">
        <v>150</v>
      </c>
    </row>
    <row r="106" s="13" customFormat="1">
      <c r="A106" s="13"/>
      <c r="B106" s="246"/>
      <c r="C106" s="247"/>
      <c r="D106" s="248" t="s">
        <v>196</v>
      </c>
      <c r="E106" s="249" t="s">
        <v>19</v>
      </c>
      <c r="F106" s="250" t="s">
        <v>2046</v>
      </c>
      <c r="G106" s="247"/>
      <c r="H106" s="251">
        <v>12.960000000000001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7" t="s">
        <v>196</v>
      </c>
      <c r="AU106" s="257" t="s">
        <v>95</v>
      </c>
      <c r="AV106" s="13" t="s">
        <v>95</v>
      </c>
      <c r="AW106" s="13" t="s">
        <v>35</v>
      </c>
      <c r="AX106" s="13" t="s">
        <v>83</v>
      </c>
      <c r="AY106" s="257" t="s">
        <v>150</v>
      </c>
    </row>
    <row r="107" s="13" customFormat="1">
      <c r="A107" s="13"/>
      <c r="B107" s="246"/>
      <c r="C107" s="247"/>
      <c r="D107" s="248" t="s">
        <v>196</v>
      </c>
      <c r="E107" s="247"/>
      <c r="F107" s="250" t="s">
        <v>2088</v>
      </c>
      <c r="G107" s="247"/>
      <c r="H107" s="251">
        <v>3.8879999999999999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7" t="s">
        <v>196</v>
      </c>
      <c r="AU107" s="257" t="s">
        <v>95</v>
      </c>
      <c r="AV107" s="13" t="s">
        <v>95</v>
      </c>
      <c r="AW107" s="13" t="s">
        <v>4</v>
      </c>
      <c r="AX107" s="13" t="s">
        <v>83</v>
      </c>
      <c r="AY107" s="257" t="s">
        <v>150</v>
      </c>
    </row>
    <row r="108" s="2" customFormat="1" ht="21.75" customHeight="1">
      <c r="A108" s="40"/>
      <c r="B108" s="41"/>
      <c r="C108" s="228" t="s">
        <v>149</v>
      </c>
      <c r="D108" s="228" t="s">
        <v>153</v>
      </c>
      <c r="E108" s="229" t="s">
        <v>2089</v>
      </c>
      <c r="F108" s="230" t="s">
        <v>2090</v>
      </c>
      <c r="G108" s="231" t="s">
        <v>282</v>
      </c>
      <c r="H108" s="232">
        <v>24.210000000000001</v>
      </c>
      <c r="I108" s="233"/>
      <c r="J108" s="234">
        <f>ROUND(I108*H108,2)</f>
        <v>0</v>
      </c>
      <c r="K108" s="230" t="s">
        <v>2082</v>
      </c>
      <c r="L108" s="46"/>
      <c r="M108" s="235" t="s">
        <v>19</v>
      </c>
      <c r="N108" s="236" t="s">
        <v>47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170</v>
      </c>
      <c r="AT108" s="239" t="s">
        <v>153</v>
      </c>
      <c r="AU108" s="239" t="s">
        <v>95</v>
      </c>
      <c r="AY108" s="19" t="s">
        <v>150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95</v>
      </c>
      <c r="BK108" s="240">
        <f>ROUND(I108*H108,2)</f>
        <v>0</v>
      </c>
      <c r="BL108" s="19" t="s">
        <v>170</v>
      </c>
      <c r="BM108" s="239" t="s">
        <v>2091</v>
      </c>
    </row>
    <row r="109" s="15" customFormat="1">
      <c r="A109" s="15"/>
      <c r="B109" s="272"/>
      <c r="C109" s="273"/>
      <c r="D109" s="248" t="s">
        <v>196</v>
      </c>
      <c r="E109" s="274" t="s">
        <v>19</v>
      </c>
      <c r="F109" s="275" t="s">
        <v>2092</v>
      </c>
      <c r="G109" s="273"/>
      <c r="H109" s="274" t="s">
        <v>19</v>
      </c>
      <c r="I109" s="276"/>
      <c r="J109" s="273"/>
      <c r="K109" s="273"/>
      <c r="L109" s="277"/>
      <c r="M109" s="278"/>
      <c r="N109" s="279"/>
      <c r="O109" s="279"/>
      <c r="P109" s="279"/>
      <c r="Q109" s="279"/>
      <c r="R109" s="279"/>
      <c r="S109" s="279"/>
      <c r="T109" s="28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81" t="s">
        <v>196</v>
      </c>
      <c r="AU109" s="281" t="s">
        <v>95</v>
      </c>
      <c r="AV109" s="15" t="s">
        <v>83</v>
      </c>
      <c r="AW109" s="15" t="s">
        <v>35</v>
      </c>
      <c r="AX109" s="15" t="s">
        <v>75</v>
      </c>
      <c r="AY109" s="281" t="s">
        <v>150</v>
      </c>
    </row>
    <row r="110" s="13" customFormat="1">
      <c r="A110" s="13"/>
      <c r="B110" s="246"/>
      <c r="C110" s="247"/>
      <c r="D110" s="248" t="s">
        <v>196</v>
      </c>
      <c r="E110" s="249" t="s">
        <v>2062</v>
      </c>
      <c r="F110" s="250" t="s">
        <v>2093</v>
      </c>
      <c r="G110" s="247"/>
      <c r="H110" s="251">
        <v>24.210000000000001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7" t="s">
        <v>196</v>
      </c>
      <c r="AU110" s="257" t="s">
        <v>95</v>
      </c>
      <c r="AV110" s="13" t="s">
        <v>95</v>
      </c>
      <c r="AW110" s="13" t="s">
        <v>35</v>
      </c>
      <c r="AX110" s="13" t="s">
        <v>83</v>
      </c>
      <c r="AY110" s="257" t="s">
        <v>150</v>
      </c>
    </row>
    <row r="111" s="2" customFormat="1" ht="21.75" customHeight="1">
      <c r="A111" s="40"/>
      <c r="B111" s="41"/>
      <c r="C111" s="228" t="s">
        <v>217</v>
      </c>
      <c r="D111" s="228" t="s">
        <v>153</v>
      </c>
      <c r="E111" s="229" t="s">
        <v>2094</v>
      </c>
      <c r="F111" s="230" t="s">
        <v>2095</v>
      </c>
      <c r="G111" s="231" t="s">
        <v>282</v>
      </c>
      <c r="H111" s="232">
        <v>27.219999999999999</v>
      </c>
      <c r="I111" s="233"/>
      <c r="J111" s="234">
        <f>ROUND(I111*H111,2)</f>
        <v>0</v>
      </c>
      <c r="K111" s="230" t="s">
        <v>2082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2096</v>
      </c>
    </row>
    <row r="112" s="15" customFormat="1">
      <c r="A112" s="15"/>
      <c r="B112" s="272"/>
      <c r="C112" s="273"/>
      <c r="D112" s="248" t="s">
        <v>196</v>
      </c>
      <c r="E112" s="274" t="s">
        <v>19</v>
      </c>
      <c r="F112" s="275" t="s">
        <v>2097</v>
      </c>
      <c r="G112" s="273"/>
      <c r="H112" s="274" t="s">
        <v>19</v>
      </c>
      <c r="I112" s="276"/>
      <c r="J112" s="273"/>
      <c r="K112" s="273"/>
      <c r="L112" s="277"/>
      <c r="M112" s="278"/>
      <c r="N112" s="279"/>
      <c r="O112" s="279"/>
      <c r="P112" s="279"/>
      <c r="Q112" s="279"/>
      <c r="R112" s="279"/>
      <c r="S112" s="279"/>
      <c r="T112" s="28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1" t="s">
        <v>196</v>
      </c>
      <c r="AU112" s="281" t="s">
        <v>95</v>
      </c>
      <c r="AV112" s="15" t="s">
        <v>83</v>
      </c>
      <c r="AW112" s="15" t="s">
        <v>35</v>
      </c>
      <c r="AX112" s="15" t="s">
        <v>75</v>
      </c>
      <c r="AY112" s="281" t="s">
        <v>150</v>
      </c>
    </row>
    <row r="113" s="13" customFormat="1">
      <c r="A113" s="13"/>
      <c r="B113" s="246"/>
      <c r="C113" s="247"/>
      <c r="D113" s="248" t="s">
        <v>196</v>
      </c>
      <c r="E113" s="249" t="s">
        <v>19</v>
      </c>
      <c r="F113" s="250" t="s">
        <v>2057</v>
      </c>
      <c r="G113" s="247"/>
      <c r="H113" s="251">
        <v>13.609999999999999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7" t="s">
        <v>196</v>
      </c>
      <c r="AU113" s="257" t="s">
        <v>95</v>
      </c>
      <c r="AV113" s="13" t="s">
        <v>95</v>
      </c>
      <c r="AW113" s="13" t="s">
        <v>35</v>
      </c>
      <c r="AX113" s="13" t="s">
        <v>75</v>
      </c>
      <c r="AY113" s="257" t="s">
        <v>150</v>
      </c>
    </row>
    <row r="114" s="15" customFormat="1">
      <c r="A114" s="15"/>
      <c r="B114" s="272"/>
      <c r="C114" s="273"/>
      <c r="D114" s="248" t="s">
        <v>196</v>
      </c>
      <c r="E114" s="274" t="s">
        <v>19</v>
      </c>
      <c r="F114" s="275" t="s">
        <v>2098</v>
      </c>
      <c r="G114" s="273"/>
      <c r="H114" s="274" t="s">
        <v>19</v>
      </c>
      <c r="I114" s="276"/>
      <c r="J114" s="273"/>
      <c r="K114" s="273"/>
      <c r="L114" s="277"/>
      <c r="M114" s="278"/>
      <c r="N114" s="279"/>
      <c r="O114" s="279"/>
      <c r="P114" s="279"/>
      <c r="Q114" s="279"/>
      <c r="R114" s="279"/>
      <c r="S114" s="279"/>
      <c r="T114" s="28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81" t="s">
        <v>196</v>
      </c>
      <c r="AU114" s="281" t="s">
        <v>95</v>
      </c>
      <c r="AV114" s="15" t="s">
        <v>83</v>
      </c>
      <c r="AW114" s="15" t="s">
        <v>35</v>
      </c>
      <c r="AX114" s="15" t="s">
        <v>75</v>
      </c>
      <c r="AY114" s="281" t="s">
        <v>150</v>
      </c>
    </row>
    <row r="115" s="13" customFormat="1">
      <c r="A115" s="13"/>
      <c r="B115" s="246"/>
      <c r="C115" s="247"/>
      <c r="D115" s="248" t="s">
        <v>196</v>
      </c>
      <c r="E115" s="249" t="s">
        <v>19</v>
      </c>
      <c r="F115" s="250" t="s">
        <v>2057</v>
      </c>
      <c r="G115" s="247"/>
      <c r="H115" s="251">
        <v>13.609999999999999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7" t="s">
        <v>196</v>
      </c>
      <c r="AU115" s="257" t="s">
        <v>95</v>
      </c>
      <c r="AV115" s="13" t="s">
        <v>95</v>
      </c>
      <c r="AW115" s="13" t="s">
        <v>35</v>
      </c>
      <c r="AX115" s="13" t="s">
        <v>75</v>
      </c>
      <c r="AY115" s="257" t="s">
        <v>150</v>
      </c>
    </row>
    <row r="116" s="14" customFormat="1">
      <c r="A116" s="14"/>
      <c r="B116" s="261"/>
      <c r="C116" s="262"/>
      <c r="D116" s="248" t="s">
        <v>196</v>
      </c>
      <c r="E116" s="263" t="s">
        <v>19</v>
      </c>
      <c r="F116" s="264" t="s">
        <v>259</v>
      </c>
      <c r="G116" s="262"/>
      <c r="H116" s="265">
        <v>27.219999999999999</v>
      </c>
      <c r="I116" s="266"/>
      <c r="J116" s="262"/>
      <c r="K116" s="262"/>
      <c r="L116" s="267"/>
      <c r="M116" s="268"/>
      <c r="N116" s="269"/>
      <c r="O116" s="269"/>
      <c r="P116" s="269"/>
      <c r="Q116" s="269"/>
      <c r="R116" s="269"/>
      <c r="S116" s="269"/>
      <c r="T116" s="27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71" t="s">
        <v>196</v>
      </c>
      <c r="AU116" s="271" t="s">
        <v>95</v>
      </c>
      <c r="AV116" s="14" t="s">
        <v>170</v>
      </c>
      <c r="AW116" s="14" t="s">
        <v>35</v>
      </c>
      <c r="AX116" s="14" t="s">
        <v>83</v>
      </c>
      <c r="AY116" s="271" t="s">
        <v>150</v>
      </c>
    </row>
    <row r="117" s="2" customFormat="1" ht="21.75" customHeight="1">
      <c r="A117" s="40"/>
      <c r="B117" s="41"/>
      <c r="C117" s="228" t="s">
        <v>221</v>
      </c>
      <c r="D117" s="228" t="s">
        <v>153</v>
      </c>
      <c r="E117" s="229" t="s">
        <v>2099</v>
      </c>
      <c r="F117" s="230" t="s">
        <v>2100</v>
      </c>
      <c r="G117" s="231" t="s">
        <v>282</v>
      </c>
      <c r="H117" s="232">
        <v>10.6</v>
      </c>
      <c r="I117" s="233"/>
      <c r="J117" s="234">
        <f>ROUND(I117*H117,2)</f>
        <v>0</v>
      </c>
      <c r="K117" s="230" t="s">
        <v>2082</v>
      </c>
      <c r="L117" s="46"/>
      <c r="M117" s="235" t="s">
        <v>19</v>
      </c>
      <c r="N117" s="236" t="s">
        <v>47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170</v>
      </c>
      <c r="AT117" s="239" t="s">
        <v>153</v>
      </c>
      <c r="AU117" s="239" t="s">
        <v>95</v>
      </c>
      <c r="AY117" s="19" t="s">
        <v>150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95</v>
      </c>
      <c r="BK117" s="240">
        <f>ROUND(I117*H117,2)</f>
        <v>0</v>
      </c>
      <c r="BL117" s="19" t="s">
        <v>170</v>
      </c>
      <c r="BM117" s="239" t="s">
        <v>2101</v>
      </c>
    </row>
    <row r="118" s="15" customFormat="1">
      <c r="A118" s="15"/>
      <c r="B118" s="272"/>
      <c r="C118" s="273"/>
      <c r="D118" s="248" t="s">
        <v>196</v>
      </c>
      <c r="E118" s="274" t="s">
        <v>19</v>
      </c>
      <c r="F118" s="275" t="s">
        <v>2102</v>
      </c>
      <c r="G118" s="273"/>
      <c r="H118" s="274" t="s">
        <v>19</v>
      </c>
      <c r="I118" s="276"/>
      <c r="J118" s="273"/>
      <c r="K118" s="273"/>
      <c r="L118" s="277"/>
      <c r="M118" s="278"/>
      <c r="N118" s="279"/>
      <c r="O118" s="279"/>
      <c r="P118" s="279"/>
      <c r="Q118" s="279"/>
      <c r="R118" s="279"/>
      <c r="S118" s="279"/>
      <c r="T118" s="28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1" t="s">
        <v>196</v>
      </c>
      <c r="AU118" s="281" t="s">
        <v>95</v>
      </c>
      <c r="AV118" s="15" t="s">
        <v>83</v>
      </c>
      <c r="AW118" s="15" t="s">
        <v>35</v>
      </c>
      <c r="AX118" s="15" t="s">
        <v>75</v>
      </c>
      <c r="AY118" s="281" t="s">
        <v>150</v>
      </c>
    </row>
    <row r="119" s="13" customFormat="1">
      <c r="A119" s="13"/>
      <c r="B119" s="246"/>
      <c r="C119" s="247"/>
      <c r="D119" s="248" t="s">
        <v>196</v>
      </c>
      <c r="E119" s="249" t="s">
        <v>2060</v>
      </c>
      <c r="F119" s="250" t="s">
        <v>2103</v>
      </c>
      <c r="G119" s="247"/>
      <c r="H119" s="251">
        <v>10.6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7" t="s">
        <v>196</v>
      </c>
      <c r="AU119" s="257" t="s">
        <v>95</v>
      </c>
      <c r="AV119" s="13" t="s">
        <v>95</v>
      </c>
      <c r="AW119" s="13" t="s">
        <v>35</v>
      </c>
      <c r="AX119" s="13" t="s">
        <v>83</v>
      </c>
      <c r="AY119" s="257" t="s">
        <v>150</v>
      </c>
    </row>
    <row r="120" s="2" customFormat="1" ht="21.75" customHeight="1">
      <c r="A120" s="40"/>
      <c r="B120" s="41"/>
      <c r="C120" s="228" t="s">
        <v>225</v>
      </c>
      <c r="D120" s="228" t="s">
        <v>153</v>
      </c>
      <c r="E120" s="229" t="s">
        <v>2104</v>
      </c>
      <c r="F120" s="230" t="s">
        <v>2105</v>
      </c>
      <c r="G120" s="231" t="s">
        <v>282</v>
      </c>
      <c r="H120" s="232">
        <v>24.210000000000001</v>
      </c>
      <c r="I120" s="233"/>
      <c r="J120" s="234">
        <f>ROUND(I120*H120,2)</f>
        <v>0</v>
      </c>
      <c r="K120" s="230" t="s">
        <v>156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170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170</v>
      </c>
      <c r="BM120" s="239" t="s">
        <v>2106</v>
      </c>
    </row>
    <row r="121" s="15" customFormat="1">
      <c r="A121" s="15"/>
      <c r="B121" s="272"/>
      <c r="C121" s="273"/>
      <c r="D121" s="248" t="s">
        <v>196</v>
      </c>
      <c r="E121" s="274" t="s">
        <v>19</v>
      </c>
      <c r="F121" s="275" t="s">
        <v>2107</v>
      </c>
      <c r="G121" s="273"/>
      <c r="H121" s="274" t="s">
        <v>19</v>
      </c>
      <c r="I121" s="276"/>
      <c r="J121" s="273"/>
      <c r="K121" s="273"/>
      <c r="L121" s="277"/>
      <c r="M121" s="278"/>
      <c r="N121" s="279"/>
      <c r="O121" s="279"/>
      <c r="P121" s="279"/>
      <c r="Q121" s="279"/>
      <c r="R121" s="279"/>
      <c r="S121" s="279"/>
      <c r="T121" s="28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81" t="s">
        <v>196</v>
      </c>
      <c r="AU121" s="281" t="s">
        <v>95</v>
      </c>
      <c r="AV121" s="15" t="s">
        <v>83</v>
      </c>
      <c r="AW121" s="15" t="s">
        <v>35</v>
      </c>
      <c r="AX121" s="15" t="s">
        <v>75</v>
      </c>
      <c r="AY121" s="281" t="s">
        <v>150</v>
      </c>
    </row>
    <row r="122" s="13" customFormat="1">
      <c r="A122" s="13"/>
      <c r="B122" s="246"/>
      <c r="C122" s="247"/>
      <c r="D122" s="248" t="s">
        <v>196</v>
      </c>
      <c r="E122" s="249" t="s">
        <v>19</v>
      </c>
      <c r="F122" s="250" t="s">
        <v>2060</v>
      </c>
      <c r="G122" s="247"/>
      <c r="H122" s="251">
        <v>10.6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7" t="s">
        <v>196</v>
      </c>
      <c r="AU122" s="257" t="s">
        <v>95</v>
      </c>
      <c r="AV122" s="13" t="s">
        <v>95</v>
      </c>
      <c r="AW122" s="13" t="s">
        <v>35</v>
      </c>
      <c r="AX122" s="13" t="s">
        <v>75</v>
      </c>
      <c r="AY122" s="257" t="s">
        <v>150</v>
      </c>
    </row>
    <row r="123" s="15" customFormat="1">
      <c r="A123" s="15"/>
      <c r="B123" s="272"/>
      <c r="C123" s="273"/>
      <c r="D123" s="248" t="s">
        <v>196</v>
      </c>
      <c r="E123" s="274" t="s">
        <v>19</v>
      </c>
      <c r="F123" s="275" t="s">
        <v>2108</v>
      </c>
      <c r="G123" s="273"/>
      <c r="H123" s="274" t="s">
        <v>19</v>
      </c>
      <c r="I123" s="276"/>
      <c r="J123" s="273"/>
      <c r="K123" s="273"/>
      <c r="L123" s="277"/>
      <c r="M123" s="278"/>
      <c r="N123" s="279"/>
      <c r="O123" s="279"/>
      <c r="P123" s="279"/>
      <c r="Q123" s="279"/>
      <c r="R123" s="279"/>
      <c r="S123" s="279"/>
      <c r="T123" s="28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1" t="s">
        <v>196</v>
      </c>
      <c r="AU123" s="281" t="s">
        <v>95</v>
      </c>
      <c r="AV123" s="15" t="s">
        <v>83</v>
      </c>
      <c r="AW123" s="15" t="s">
        <v>35</v>
      </c>
      <c r="AX123" s="15" t="s">
        <v>75</v>
      </c>
      <c r="AY123" s="281" t="s">
        <v>150</v>
      </c>
    </row>
    <row r="124" s="13" customFormat="1">
      <c r="A124" s="13"/>
      <c r="B124" s="246"/>
      <c r="C124" s="247"/>
      <c r="D124" s="248" t="s">
        <v>196</v>
      </c>
      <c r="E124" s="249" t="s">
        <v>19</v>
      </c>
      <c r="F124" s="250" t="s">
        <v>2057</v>
      </c>
      <c r="G124" s="247"/>
      <c r="H124" s="251">
        <v>13.609999999999999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196</v>
      </c>
      <c r="AU124" s="257" t="s">
        <v>95</v>
      </c>
      <c r="AV124" s="13" t="s">
        <v>95</v>
      </c>
      <c r="AW124" s="13" t="s">
        <v>35</v>
      </c>
      <c r="AX124" s="13" t="s">
        <v>75</v>
      </c>
      <c r="AY124" s="257" t="s">
        <v>150</v>
      </c>
    </row>
    <row r="125" s="14" customFormat="1">
      <c r="A125" s="14"/>
      <c r="B125" s="261"/>
      <c r="C125" s="262"/>
      <c r="D125" s="248" t="s">
        <v>196</v>
      </c>
      <c r="E125" s="263" t="s">
        <v>19</v>
      </c>
      <c r="F125" s="264" t="s">
        <v>259</v>
      </c>
      <c r="G125" s="262"/>
      <c r="H125" s="265">
        <v>24.210000000000001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1" t="s">
        <v>196</v>
      </c>
      <c r="AU125" s="271" t="s">
        <v>95</v>
      </c>
      <c r="AV125" s="14" t="s">
        <v>170</v>
      </c>
      <c r="AW125" s="14" t="s">
        <v>35</v>
      </c>
      <c r="AX125" s="14" t="s">
        <v>83</v>
      </c>
      <c r="AY125" s="271" t="s">
        <v>150</v>
      </c>
    </row>
    <row r="126" s="2" customFormat="1" ht="16.5" customHeight="1">
      <c r="A126" s="40"/>
      <c r="B126" s="41"/>
      <c r="C126" s="228" t="s">
        <v>198</v>
      </c>
      <c r="D126" s="228" t="s">
        <v>153</v>
      </c>
      <c r="E126" s="229" t="s">
        <v>2109</v>
      </c>
      <c r="F126" s="230" t="s">
        <v>2110</v>
      </c>
      <c r="G126" s="231" t="s">
        <v>282</v>
      </c>
      <c r="H126" s="232">
        <v>10.6</v>
      </c>
      <c r="I126" s="233"/>
      <c r="J126" s="234">
        <f>ROUND(I126*H126,2)</f>
        <v>0</v>
      </c>
      <c r="K126" s="230" t="s">
        <v>2082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170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170</v>
      </c>
      <c r="BM126" s="239" t="s">
        <v>2111</v>
      </c>
    </row>
    <row r="127" s="13" customFormat="1">
      <c r="A127" s="13"/>
      <c r="B127" s="246"/>
      <c r="C127" s="247"/>
      <c r="D127" s="248" t="s">
        <v>196</v>
      </c>
      <c r="E127" s="249" t="s">
        <v>19</v>
      </c>
      <c r="F127" s="250" t="s">
        <v>2060</v>
      </c>
      <c r="G127" s="247"/>
      <c r="H127" s="251">
        <v>10.6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35</v>
      </c>
      <c r="AX127" s="13" t="s">
        <v>83</v>
      </c>
      <c r="AY127" s="257" t="s">
        <v>150</v>
      </c>
    </row>
    <row r="128" s="2" customFormat="1" ht="21.75" customHeight="1">
      <c r="A128" s="40"/>
      <c r="B128" s="41"/>
      <c r="C128" s="228" t="s">
        <v>232</v>
      </c>
      <c r="D128" s="228" t="s">
        <v>153</v>
      </c>
      <c r="E128" s="229" t="s">
        <v>2112</v>
      </c>
      <c r="F128" s="230" t="s">
        <v>472</v>
      </c>
      <c r="G128" s="231" t="s">
        <v>194</v>
      </c>
      <c r="H128" s="232">
        <v>21.199999999999999</v>
      </c>
      <c r="I128" s="233"/>
      <c r="J128" s="234">
        <f>ROUND(I128*H128,2)</f>
        <v>0</v>
      </c>
      <c r="K128" s="230" t="s">
        <v>2082</v>
      </c>
      <c r="L128" s="46"/>
      <c r="M128" s="235" t="s">
        <v>19</v>
      </c>
      <c r="N128" s="236" t="s">
        <v>47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170</v>
      </c>
      <c r="AT128" s="239" t="s">
        <v>153</v>
      </c>
      <c r="AU128" s="239" t="s">
        <v>95</v>
      </c>
      <c r="AY128" s="19" t="s">
        <v>150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95</v>
      </c>
      <c r="BK128" s="240">
        <f>ROUND(I128*H128,2)</f>
        <v>0</v>
      </c>
      <c r="BL128" s="19" t="s">
        <v>170</v>
      </c>
      <c r="BM128" s="239" t="s">
        <v>2113</v>
      </c>
    </row>
    <row r="129" s="13" customFormat="1">
      <c r="A129" s="13"/>
      <c r="B129" s="246"/>
      <c r="C129" s="247"/>
      <c r="D129" s="248" t="s">
        <v>196</v>
      </c>
      <c r="E129" s="249" t="s">
        <v>19</v>
      </c>
      <c r="F129" s="250" t="s">
        <v>2060</v>
      </c>
      <c r="G129" s="247"/>
      <c r="H129" s="251">
        <v>10.6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196</v>
      </c>
      <c r="AU129" s="257" t="s">
        <v>95</v>
      </c>
      <c r="AV129" s="13" t="s">
        <v>95</v>
      </c>
      <c r="AW129" s="13" t="s">
        <v>35</v>
      </c>
      <c r="AX129" s="13" t="s">
        <v>83</v>
      </c>
      <c r="AY129" s="257" t="s">
        <v>150</v>
      </c>
    </row>
    <row r="130" s="13" customFormat="1">
      <c r="A130" s="13"/>
      <c r="B130" s="246"/>
      <c r="C130" s="247"/>
      <c r="D130" s="248" t="s">
        <v>196</v>
      </c>
      <c r="E130" s="247"/>
      <c r="F130" s="250" t="s">
        <v>2114</v>
      </c>
      <c r="G130" s="247"/>
      <c r="H130" s="251">
        <v>21.199999999999999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196</v>
      </c>
      <c r="AU130" s="257" t="s">
        <v>95</v>
      </c>
      <c r="AV130" s="13" t="s">
        <v>95</v>
      </c>
      <c r="AW130" s="13" t="s">
        <v>4</v>
      </c>
      <c r="AX130" s="13" t="s">
        <v>83</v>
      </c>
      <c r="AY130" s="257" t="s">
        <v>150</v>
      </c>
    </row>
    <row r="131" s="2" customFormat="1" ht="21.75" customHeight="1">
      <c r="A131" s="40"/>
      <c r="B131" s="41"/>
      <c r="C131" s="228" t="s">
        <v>236</v>
      </c>
      <c r="D131" s="228" t="s">
        <v>153</v>
      </c>
      <c r="E131" s="229" t="s">
        <v>2115</v>
      </c>
      <c r="F131" s="230" t="s">
        <v>2116</v>
      </c>
      <c r="G131" s="231" t="s">
        <v>282</v>
      </c>
      <c r="H131" s="232">
        <v>13.609999999999999</v>
      </c>
      <c r="I131" s="233"/>
      <c r="J131" s="234">
        <f>ROUND(I131*H131,2)</f>
        <v>0</v>
      </c>
      <c r="K131" s="230" t="s">
        <v>2082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170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170</v>
      </c>
      <c r="BM131" s="239" t="s">
        <v>2117</v>
      </c>
    </row>
    <row r="132" s="13" customFormat="1">
      <c r="A132" s="13"/>
      <c r="B132" s="246"/>
      <c r="C132" s="247"/>
      <c r="D132" s="248" t="s">
        <v>196</v>
      </c>
      <c r="E132" s="249" t="s">
        <v>2057</v>
      </c>
      <c r="F132" s="250" t="s">
        <v>2118</v>
      </c>
      <c r="G132" s="247"/>
      <c r="H132" s="251">
        <v>13.609999999999999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196</v>
      </c>
      <c r="AU132" s="257" t="s">
        <v>95</v>
      </c>
      <c r="AV132" s="13" t="s">
        <v>95</v>
      </c>
      <c r="AW132" s="13" t="s">
        <v>35</v>
      </c>
      <c r="AX132" s="13" t="s">
        <v>83</v>
      </c>
      <c r="AY132" s="257" t="s">
        <v>150</v>
      </c>
    </row>
    <row r="133" s="2" customFormat="1" ht="21.75" customHeight="1">
      <c r="A133" s="40"/>
      <c r="B133" s="41"/>
      <c r="C133" s="228" t="s">
        <v>240</v>
      </c>
      <c r="D133" s="228" t="s">
        <v>153</v>
      </c>
      <c r="E133" s="229" t="s">
        <v>2119</v>
      </c>
      <c r="F133" s="230" t="s">
        <v>2120</v>
      </c>
      <c r="G133" s="231" t="s">
        <v>282</v>
      </c>
      <c r="H133" s="232">
        <v>5.5199999999999996</v>
      </c>
      <c r="I133" s="233"/>
      <c r="J133" s="234">
        <f>ROUND(I133*H133,2)</f>
        <v>0</v>
      </c>
      <c r="K133" s="230" t="s">
        <v>2082</v>
      </c>
      <c r="L133" s="46"/>
      <c r="M133" s="235" t="s">
        <v>19</v>
      </c>
      <c r="N133" s="236" t="s">
        <v>47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170</v>
      </c>
      <c r="AT133" s="239" t="s">
        <v>153</v>
      </c>
      <c r="AU133" s="239" t="s">
        <v>95</v>
      </c>
      <c r="AY133" s="19" t="s">
        <v>150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95</v>
      </c>
      <c r="BK133" s="240">
        <f>ROUND(I133*H133,2)</f>
        <v>0</v>
      </c>
      <c r="BL133" s="19" t="s">
        <v>170</v>
      </c>
      <c r="BM133" s="239" t="s">
        <v>2121</v>
      </c>
    </row>
    <row r="134" s="13" customFormat="1">
      <c r="A134" s="13"/>
      <c r="B134" s="246"/>
      <c r="C134" s="247"/>
      <c r="D134" s="248" t="s">
        <v>196</v>
      </c>
      <c r="E134" s="249" t="s">
        <v>2055</v>
      </c>
      <c r="F134" s="250" t="s">
        <v>2122</v>
      </c>
      <c r="G134" s="247"/>
      <c r="H134" s="251">
        <v>3.1200000000000001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196</v>
      </c>
      <c r="AU134" s="257" t="s">
        <v>95</v>
      </c>
      <c r="AV134" s="13" t="s">
        <v>95</v>
      </c>
      <c r="AW134" s="13" t="s">
        <v>35</v>
      </c>
      <c r="AX134" s="13" t="s">
        <v>75</v>
      </c>
      <c r="AY134" s="257" t="s">
        <v>150</v>
      </c>
    </row>
    <row r="135" s="13" customFormat="1">
      <c r="A135" s="13"/>
      <c r="B135" s="246"/>
      <c r="C135" s="247"/>
      <c r="D135" s="248" t="s">
        <v>196</v>
      </c>
      <c r="E135" s="249" t="s">
        <v>2052</v>
      </c>
      <c r="F135" s="250" t="s">
        <v>2123</v>
      </c>
      <c r="G135" s="247"/>
      <c r="H135" s="251">
        <v>1.2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196</v>
      </c>
      <c r="AU135" s="257" t="s">
        <v>95</v>
      </c>
      <c r="AV135" s="13" t="s">
        <v>95</v>
      </c>
      <c r="AW135" s="13" t="s">
        <v>35</v>
      </c>
      <c r="AX135" s="13" t="s">
        <v>75</v>
      </c>
      <c r="AY135" s="257" t="s">
        <v>150</v>
      </c>
    </row>
    <row r="136" s="13" customFormat="1">
      <c r="A136" s="13"/>
      <c r="B136" s="246"/>
      <c r="C136" s="247"/>
      <c r="D136" s="248" t="s">
        <v>196</v>
      </c>
      <c r="E136" s="249" t="s">
        <v>2054</v>
      </c>
      <c r="F136" s="250" t="s">
        <v>2123</v>
      </c>
      <c r="G136" s="247"/>
      <c r="H136" s="251">
        <v>1.2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196</v>
      </c>
      <c r="AU136" s="257" t="s">
        <v>95</v>
      </c>
      <c r="AV136" s="13" t="s">
        <v>95</v>
      </c>
      <c r="AW136" s="13" t="s">
        <v>35</v>
      </c>
      <c r="AX136" s="13" t="s">
        <v>75</v>
      </c>
      <c r="AY136" s="257" t="s">
        <v>150</v>
      </c>
    </row>
    <row r="137" s="14" customFormat="1">
      <c r="A137" s="14"/>
      <c r="B137" s="261"/>
      <c r="C137" s="262"/>
      <c r="D137" s="248" t="s">
        <v>196</v>
      </c>
      <c r="E137" s="263" t="s">
        <v>19</v>
      </c>
      <c r="F137" s="264" t="s">
        <v>259</v>
      </c>
      <c r="G137" s="262"/>
      <c r="H137" s="265">
        <v>5.5199999999999996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196</v>
      </c>
      <c r="AU137" s="271" t="s">
        <v>95</v>
      </c>
      <c r="AV137" s="14" t="s">
        <v>170</v>
      </c>
      <c r="AW137" s="14" t="s">
        <v>35</v>
      </c>
      <c r="AX137" s="14" t="s">
        <v>83</v>
      </c>
      <c r="AY137" s="271" t="s">
        <v>150</v>
      </c>
    </row>
    <row r="138" s="2" customFormat="1" ht="16.5" customHeight="1">
      <c r="A138" s="40"/>
      <c r="B138" s="41"/>
      <c r="C138" s="296" t="s">
        <v>244</v>
      </c>
      <c r="D138" s="296" t="s">
        <v>695</v>
      </c>
      <c r="E138" s="297" t="s">
        <v>2124</v>
      </c>
      <c r="F138" s="298" t="s">
        <v>2125</v>
      </c>
      <c r="G138" s="299" t="s">
        <v>194</v>
      </c>
      <c r="H138" s="300">
        <v>6.2400000000000002</v>
      </c>
      <c r="I138" s="301"/>
      <c r="J138" s="302">
        <f>ROUND(I138*H138,2)</f>
        <v>0</v>
      </c>
      <c r="K138" s="298" t="s">
        <v>2082</v>
      </c>
      <c r="L138" s="303"/>
      <c r="M138" s="304" t="s">
        <v>19</v>
      </c>
      <c r="N138" s="305" t="s">
        <v>47</v>
      </c>
      <c r="O138" s="86"/>
      <c r="P138" s="237">
        <f>O138*H138</f>
        <v>0</v>
      </c>
      <c r="Q138" s="237">
        <v>1</v>
      </c>
      <c r="R138" s="237">
        <f>Q138*H138</f>
        <v>6.2400000000000002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225</v>
      </c>
      <c r="AT138" s="239" t="s">
        <v>695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170</v>
      </c>
      <c r="BM138" s="239" t="s">
        <v>2126</v>
      </c>
    </row>
    <row r="139" s="13" customFormat="1">
      <c r="A139" s="13"/>
      <c r="B139" s="246"/>
      <c r="C139" s="247"/>
      <c r="D139" s="248" t="s">
        <v>196</v>
      </c>
      <c r="E139" s="249" t="s">
        <v>19</v>
      </c>
      <c r="F139" s="250" t="s">
        <v>2055</v>
      </c>
      <c r="G139" s="247"/>
      <c r="H139" s="251">
        <v>3.1200000000000001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196</v>
      </c>
      <c r="AU139" s="257" t="s">
        <v>95</v>
      </c>
      <c r="AV139" s="13" t="s">
        <v>95</v>
      </c>
      <c r="AW139" s="13" t="s">
        <v>35</v>
      </c>
      <c r="AX139" s="13" t="s">
        <v>83</v>
      </c>
      <c r="AY139" s="257" t="s">
        <v>150</v>
      </c>
    </row>
    <row r="140" s="13" customFormat="1">
      <c r="A140" s="13"/>
      <c r="B140" s="246"/>
      <c r="C140" s="247"/>
      <c r="D140" s="248" t="s">
        <v>196</v>
      </c>
      <c r="E140" s="247"/>
      <c r="F140" s="250" t="s">
        <v>2127</v>
      </c>
      <c r="G140" s="247"/>
      <c r="H140" s="251">
        <v>6.2400000000000002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196</v>
      </c>
      <c r="AU140" s="257" t="s">
        <v>95</v>
      </c>
      <c r="AV140" s="13" t="s">
        <v>95</v>
      </c>
      <c r="AW140" s="13" t="s">
        <v>4</v>
      </c>
      <c r="AX140" s="13" t="s">
        <v>83</v>
      </c>
      <c r="AY140" s="257" t="s">
        <v>150</v>
      </c>
    </row>
    <row r="141" s="2" customFormat="1" ht="16.5" customHeight="1">
      <c r="A141" s="40"/>
      <c r="B141" s="41"/>
      <c r="C141" s="296" t="s">
        <v>248</v>
      </c>
      <c r="D141" s="296" t="s">
        <v>695</v>
      </c>
      <c r="E141" s="297" t="s">
        <v>2128</v>
      </c>
      <c r="F141" s="298" t="s">
        <v>2129</v>
      </c>
      <c r="G141" s="299" t="s">
        <v>194</v>
      </c>
      <c r="H141" s="300">
        <v>2.3999999999999999</v>
      </c>
      <c r="I141" s="301"/>
      <c r="J141" s="302">
        <f>ROUND(I141*H141,2)</f>
        <v>0</v>
      </c>
      <c r="K141" s="298" t="s">
        <v>19</v>
      </c>
      <c r="L141" s="303"/>
      <c r="M141" s="304" t="s">
        <v>19</v>
      </c>
      <c r="N141" s="305" t="s">
        <v>47</v>
      </c>
      <c r="O141" s="86"/>
      <c r="P141" s="237">
        <f>O141*H141</f>
        <v>0</v>
      </c>
      <c r="Q141" s="237">
        <v>1</v>
      </c>
      <c r="R141" s="237">
        <f>Q141*H141</f>
        <v>2.3999999999999999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225</v>
      </c>
      <c r="AT141" s="239" t="s">
        <v>695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170</v>
      </c>
      <c r="BM141" s="239" t="s">
        <v>2130</v>
      </c>
    </row>
    <row r="142" s="13" customFormat="1">
      <c r="A142" s="13"/>
      <c r="B142" s="246"/>
      <c r="C142" s="247"/>
      <c r="D142" s="248" t="s">
        <v>196</v>
      </c>
      <c r="E142" s="249" t="s">
        <v>19</v>
      </c>
      <c r="F142" s="250" t="s">
        <v>2054</v>
      </c>
      <c r="G142" s="247"/>
      <c r="H142" s="251">
        <v>1.2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196</v>
      </c>
      <c r="AU142" s="257" t="s">
        <v>95</v>
      </c>
      <c r="AV142" s="13" t="s">
        <v>95</v>
      </c>
      <c r="AW142" s="13" t="s">
        <v>35</v>
      </c>
      <c r="AX142" s="13" t="s">
        <v>83</v>
      </c>
      <c r="AY142" s="257" t="s">
        <v>150</v>
      </c>
    </row>
    <row r="143" s="13" customFormat="1">
      <c r="A143" s="13"/>
      <c r="B143" s="246"/>
      <c r="C143" s="247"/>
      <c r="D143" s="248" t="s">
        <v>196</v>
      </c>
      <c r="E143" s="247"/>
      <c r="F143" s="250" t="s">
        <v>2131</v>
      </c>
      <c r="G143" s="247"/>
      <c r="H143" s="251">
        <v>2.3999999999999999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196</v>
      </c>
      <c r="AU143" s="257" t="s">
        <v>95</v>
      </c>
      <c r="AV143" s="13" t="s">
        <v>95</v>
      </c>
      <c r="AW143" s="13" t="s">
        <v>4</v>
      </c>
      <c r="AX143" s="13" t="s">
        <v>83</v>
      </c>
      <c r="AY143" s="257" t="s">
        <v>150</v>
      </c>
    </row>
    <row r="144" s="2" customFormat="1" ht="16.5" customHeight="1">
      <c r="A144" s="40"/>
      <c r="B144" s="41"/>
      <c r="C144" s="296" t="s">
        <v>8</v>
      </c>
      <c r="D144" s="296" t="s">
        <v>695</v>
      </c>
      <c r="E144" s="297" t="s">
        <v>2132</v>
      </c>
      <c r="F144" s="298" t="s">
        <v>2133</v>
      </c>
      <c r="G144" s="299" t="s">
        <v>194</v>
      </c>
      <c r="H144" s="300">
        <v>2.3999999999999999</v>
      </c>
      <c r="I144" s="301"/>
      <c r="J144" s="302">
        <f>ROUND(I144*H144,2)</f>
        <v>0</v>
      </c>
      <c r="K144" s="298" t="s">
        <v>19</v>
      </c>
      <c r="L144" s="303"/>
      <c r="M144" s="304" t="s">
        <v>19</v>
      </c>
      <c r="N144" s="305" t="s">
        <v>47</v>
      </c>
      <c r="O144" s="86"/>
      <c r="P144" s="237">
        <f>O144*H144</f>
        <v>0</v>
      </c>
      <c r="Q144" s="237">
        <v>1</v>
      </c>
      <c r="R144" s="237">
        <f>Q144*H144</f>
        <v>2.3999999999999999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225</v>
      </c>
      <c r="AT144" s="239" t="s">
        <v>695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170</v>
      </c>
      <c r="BM144" s="239" t="s">
        <v>2134</v>
      </c>
    </row>
    <row r="145" s="13" customFormat="1">
      <c r="A145" s="13"/>
      <c r="B145" s="246"/>
      <c r="C145" s="247"/>
      <c r="D145" s="248" t="s">
        <v>196</v>
      </c>
      <c r="E145" s="249" t="s">
        <v>19</v>
      </c>
      <c r="F145" s="250" t="s">
        <v>2052</v>
      </c>
      <c r="G145" s="247"/>
      <c r="H145" s="251">
        <v>1.2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196</v>
      </c>
      <c r="AU145" s="257" t="s">
        <v>95</v>
      </c>
      <c r="AV145" s="13" t="s">
        <v>95</v>
      </c>
      <c r="AW145" s="13" t="s">
        <v>35</v>
      </c>
      <c r="AX145" s="13" t="s">
        <v>83</v>
      </c>
      <c r="AY145" s="257" t="s">
        <v>150</v>
      </c>
    </row>
    <row r="146" s="13" customFormat="1">
      <c r="A146" s="13"/>
      <c r="B146" s="246"/>
      <c r="C146" s="247"/>
      <c r="D146" s="248" t="s">
        <v>196</v>
      </c>
      <c r="E146" s="247"/>
      <c r="F146" s="250" t="s">
        <v>2131</v>
      </c>
      <c r="G146" s="247"/>
      <c r="H146" s="251">
        <v>2.3999999999999999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196</v>
      </c>
      <c r="AU146" s="257" t="s">
        <v>95</v>
      </c>
      <c r="AV146" s="13" t="s">
        <v>95</v>
      </c>
      <c r="AW146" s="13" t="s">
        <v>4</v>
      </c>
      <c r="AX146" s="13" t="s">
        <v>83</v>
      </c>
      <c r="AY146" s="257" t="s">
        <v>150</v>
      </c>
    </row>
    <row r="147" s="12" customFormat="1" ht="22.8" customHeight="1">
      <c r="A147" s="12"/>
      <c r="B147" s="212"/>
      <c r="C147" s="213"/>
      <c r="D147" s="214" t="s">
        <v>74</v>
      </c>
      <c r="E147" s="226" t="s">
        <v>95</v>
      </c>
      <c r="F147" s="226" t="s">
        <v>624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0.45313999999999999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83</v>
      </c>
      <c r="AT147" s="224" t="s">
        <v>74</v>
      </c>
      <c r="AU147" s="224" t="s">
        <v>83</v>
      </c>
      <c r="AY147" s="223" t="s">
        <v>150</v>
      </c>
      <c r="BK147" s="225">
        <f>BK148</f>
        <v>0</v>
      </c>
    </row>
    <row r="148" s="2" customFormat="1" ht="21.75" customHeight="1">
      <c r="A148" s="40"/>
      <c r="B148" s="41"/>
      <c r="C148" s="228" t="s">
        <v>203</v>
      </c>
      <c r="D148" s="228" t="s">
        <v>153</v>
      </c>
      <c r="E148" s="229" t="s">
        <v>2135</v>
      </c>
      <c r="F148" s="230" t="s">
        <v>2136</v>
      </c>
      <c r="G148" s="231" t="s">
        <v>339</v>
      </c>
      <c r="H148" s="232">
        <v>2</v>
      </c>
      <c r="I148" s="233"/>
      <c r="J148" s="234">
        <f>ROUND(I148*H148,2)</f>
        <v>0</v>
      </c>
      <c r="K148" s="230" t="s">
        <v>156</v>
      </c>
      <c r="L148" s="46"/>
      <c r="M148" s="235" t="s">
        <v>19</v>
      </c>
      <c r="N148" s="236" t="s">
        <v>47</v>
      </c>
      <c r="O148" s="86"/>
      <c r="P148" s="237">
        <f>O148*H148</f>
        <v>0</v>
      </c>
      <c r="Q148" s="237">
        <v>0.22656999999999999</v>
      </c>
      <c r="R148" s="237">
        <f>Q148*H148</f>
        <v>0.45313999999999999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170</v>
      </c>
      <c r="AT148" s="239" t="s">
        <v>153</v>
      </c>
      <c r="AU148" s="239" t="s">
        <v>95</v>
      </c>
      <c r="AY148" s="19" t="s">
        <v>150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95</v>
      </c>
      <c r="BK148" s="240">
        <f>ROUND(I148*H148,2)</f>
        <v>0</v>
      </c>
      <c r="BL148" s="19" t="s">
        <v>170</v>
      </c>
      <c r="BM148" s="239" t="s">
        <v>2137</v>
      </c>
    </row>
    <row r="149" s="12" customFormat="1" ht="22.8" customHeight="1">
      <c r="A149" s="12"/>
      <c r="B149" s="212"/>
      <c r="C149" s="213"/>
      <c r="D149" s="214" t="s">
        <v>74</v>
      </c>
      <c r="E149" s="226" t="s">
        <v>165</v>
      </c>
      <c r="F149" s="226" t="s">
        <v>191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0.64149999999999996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74</v>
      </c>
      <c r="AU149" s="224" t="s">
        <v>83</v>
      </c>
      <c r="AY149" s="223" t="s">
        <v>150</v>
      </c>
      <c r="BK149" s="225">
        <f>BK150</f>
        <v>0</v>
      </c>
    </row>
    <row r="150" s="2" customFormat="1" ht="16.5" customHeight="1">
      <c r="A150" s="40"/>
      <c r="B150" s="41"/>
      <c r="C150" s="228" t="s">
        <v>269</v>
      </c>
      <c r="D150" s="228" t="s">
        <v>153</v>
      </c>
      <c r="E150" s="229" t="s">
        <v>2138</v>
      </c>
      <c r="F150" s="230" t="s">
        <v>2139</v>
      </c>
      <c r="G150" s="231" t="s">
        <v>531</v>
      </c>
      <c r="H150" s="232">
        <v>1</v>
      </c>
      <c r="I150" s="233"/>
      <c r="J150" s="234">
        <f>ROUND(I150*H150,2)</f>
        <v>0</v>
      </c>
      <c r="K150" s="230" t="s">
        <v>156</v>
      </c>
      <c r="L150" s="46"/>
      <c r="M150" s="235" t="s">
        <v>19</v>
      </c>
      <c r="N150" s="236" t="s">
        <v>47</v>
      </c>
      <c r="O150" s="86"/>
      <c r="P150" s="237">
        <f>O150*H150</f>
        <v>0</v>
      </c>
      <c r="Q150" s="237">
        <v>0.64149999999999996</v>
      </c>
      <c r="R150" s="237">
        <f>Q150*H150</f>
        <v>0.64149999999999996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170</v>
      </c>
      <c r="AT150" s="239" t="s">
        <v>153</v>
      </c>
      <c r="AU150" s="239" t="s">
        <v>95</v>
      </c>
      <c r="AY150" s="19" t="s">
        <v>150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95</v>
      </c>
      <c r="BK150" s="240">
        <f>ROUND(I150*H150,2)</f>
        <v>0</v>
      </c>
      <c r="BL150" s="19" t="s">
        <v>170</v>
      </c>
      <c r="BM150" s="239" t="s">
        <v>2140</v>
      </c>
    </row>
    <row r="151" s="12" customFormat="1" ht="22.8" customHeight="1">
      <c r="A151" s="12"/>
      <c r="B151" s="212"/>
      <c r="C151" s="213"/>
      <c r="D151" s="214" t="s">
        <v>74</v>
      </c>
      <c r="E151" s="226" t="s">
        <v>170</v>
      </c>
      <c r="F151" s="226" t="s">
        <v>2141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2.9322005999999998</v>
      </c>
      <c r="S151" s="220"/>
      <c r="T151" s="22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74</v>
      </c>
      <c r="AU151" s="224" t="s">
        <v>83</v>
      </c>
      <c r="AY151" s="223" t="s">
        <v>150</v>
      </c>
      <c r="BK151" s="225">
        <f>SUM(BK152:BK155)</f>
        <v>0</v>
      </c>
    </row>
    <row r="152" s="2" customFormat="1" ht="16.5" customHeight="1">
      <c r="A152" s="40"/>
      <c r="B152" s="41"/>
      <c r="C152" s="228" t="s">
        <v>274</v>
      </c>
      <c r="D152" s="228" t="s">
        <v>153</v>
      </c>
      <c r="E152" s="229" t="s">
        <v>2142</v>
      </c>
      <c r="F152" s="230" t="s">
        <v>2143</v>
      </c>
      <c r="G152" s="231" t="s">
        <v>282</v>
      </c>
      <c r="H152" s="232">
        <v>0.78000000000000003</v>
      </c>
      <c r="I152" s="233"/>
      <c r="J152" s="234">
        <f>ROUND(I152*H152,2)</f>
        <v>0</v>
      </c>
      <c r="K152" s="230" t="s">
        <v>2082</v>
      </c>
      <c r="L152" s="46"/>
      <c r="M152" s="235" t="s">
        <v>19</v>
      </c>
      <c r="N152" s="236" t="s">
        <v>47</v>
      </c>
      <c r="O152" s="86"/>
      <c r="P152" s="237">
        <f>O152*H152</f>
        <v>0</v>
      </c>
      <c r="Q152" s="237">
        <v>1.8907700000000001</v>
      </c>
      <c r="R152" s="237">
        <f>Q152*H152</f>
        <v>1.4748006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170</v>
      </c>
      <c r="AT152" s="239" t="s">
        <v>153</v>
      </c>
      <c r="AU152" s="239" t="s">
        <v>95</v>
      </c>
      <c r="AY152" s="19" t="s">
        <v>150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95</v>
      </c>
      <c r="BK152" s="240">
        <f>ROUND(I152*H152,2)</f>
        <v>0</v>
      </c>
      <c r="BL152" s="19" t="s">
        <v>170</v>
      </c>
      <c r="BM152" s="239" t="s">
        <v>2144</v>
      </c>
    </row>
    <row r="153" s="13" customFormat="1">
      <c r="A153" s="13"/>
      <c r="B153" s="246"/>
      <c r="C153" s="247"/>
      <c r="D153" s="248" t="s">
        <v>196</v>
      </c>
      <c r="E153" s="249" t="s">
        <v>2048</v>
      </c>
      <c r="F153" s="250" t="s">
        <v>2145</v>
      </c>
      <c r="G153" s="247"/>
      <c r="H153" s="251">
        <v>0.78000000000000003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196</v>
      </c>
      <c r="AU153" s="257" t="s">
        <v>95</v>
      </c>
      <c r="AV153" s="13" t="s">
        <v>95</v>
      </c>
      <c r="AW153" s="13" t="s">
        <v>35</v>
      </c>
      <c r="AX153" s="13" t="s">
        <v>83</v>
      </c>
      <c r="AY153" s="257" t="s">
        <v>150</v>
      </c>
    </row>
    <row r="154" s="2" customFormat="1" ht="21.75" customHeight="1">
      <c r="A154" s="40"/>
      <c r="B154" s="41"/>
      <c r="C154" s="228" t="s">
        <v>279</v>
      </c>
      <c r="D154" s="228" t="s">
        <v>153</v>
      </c>
      <c r="E154" s="229" t="s">
        <v>2146</v>
      </c>
      <c r="F154" s="230" t="s">
        <v>2147</v>
      </c>
      <c r="G154" s="231" t="s">
        <v>282</v>
      </c>
      <c r="H154" s="232">
        <v>0.59999999999999998</v>
      </c>
      <c r="I154" s="233"/>
      <c r="J154" s="234">
        <f>ROUND(I154*H154,2)</f>
        <v>0</v>
      </c>
      <c r="K154" s="230" t="s">
        <v>156</v>
      </c>
      <c r="L154" s="46"/>
      <c r="M154" s="235" t="s">
        <v>19</v>
      </c>
      <c r="N154" s="236" t="s">
        <v>47</v>
      </c>
      <c r="O154" s="86"/>
      <c r="P154" s="237">
        <f>O154*H154</f>
        <v>0</v>
      </c>
      <c r="Q154" s="237">
        <v>2.4289999999999998</v>
      </c>
      <c r="R154" s="237">
        <f>Q154*H154</f>
        <v>1.4573999999999998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170</v>
      </c>
      <c r="AT154" s="239" t="s">
        <v>153</v>
      </c>
      <c r="AU154" s="239" t="s">
        <v>95</v>
      </c>
      <c r="AY154" s="19" t="s">
        <v>150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95</v>
      </c>
      <c r="BK154" s="240">
        <f>ROUND(I154*H154,2)</f>
        <v>0</v>
      </c>
      <c r="BL154" s="19" t="s">
        <v>170</v>
      </c>
      <c r="BM154" s="239" t="s">
        <v>2148</v>
      </c>
    </row>
    <row r="155" s="13" customFormat="1">
      <c r="A155" s="13"/>
      <c r="B155" s="246"/>
      <c r="C155" s="247"/>
      <c r="D155" s="248" t="s">
        <v>196</v>
      </c>
      <c r="E155" s="249" t="s">
        <v>2065</v>
      </c>
      <c r="F155" s="250" t="s">
        <v>2149</v>
      </c>
      <c r="G155" s="247"/>
      <c r="H155" s="251">
        <v>0.59999999999999998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196</v>
      </c>
      <c r="AU155" s="257" t="s">
        <v>95</v>
      </c>
      <c r="AV155" s="13" t="s">
        <v>95</v>
      </c>
      <c r="AW155" s="13" t="s">
        <v>35</v>
      </c>
      <c r="AX155" s="13" t="s">
        <v>83</v>
      </c>
      <c r="AY155" s="257" t="s">
        <v>150</v>
      </c>
    </row>
    <row r="156" s="12" customFormat="1" ht="22.8" customHeight="1">
      <c r="A156" s="12"/>
      <c r="B156" s="212"/>
      <c r="C156" s="213"/>
      <c r="D156" s="214" t="s">
        <v>74</v>
      </c>
      <c r="E156" s="226" t="s">
        <v>225</v>
      </c>
      <c r="F156" s="226" t="s">
        <v>2150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P157</f>
        <v>0</v>
      </c>
      <c r="Q156" s="220"/>
      <c r="R156" s="221">
        <f>R157</f>
        <v>0.035619999999999999</v>
      </c>
      <c r="S156" s="220"/>
      <c r="T156" s="22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83</v>
      </c>
      <c r="AT156" s="224" t="s">
        <v>74</v>
      </c>
      <c r="AU156" s="224" t="s">
        <v>83</v>
      </c>
      <c r="AY156" s="223" t="s">
        <v>150</v>
      </c>
      <c r="BK156" s="225">
        <f>BK157</f>
        <v>0</v>
      </c>
    </row>
    <row r="157" s="2" customFormat="1" ht="21.75" customHeight="1">
      <c r="A157" s="40"/>
      <c r="B157" s="41"/>
      <c r="C157" s="228" t="s">
        <v>285</v>
      </c>
      <c r="D157" s="228" t="s">
        <v>153</v>
      </c>
      <c r="E157" s="229" t="s">
        <v>2151</v>
      </c>
      <c r="F157" s="230" t="s">
        <v>2152</v>
      </c>
      <c r="G157" s="231" t="s">
        <v>339</v>
      </c>
      <c r="H157" s="232">
        <v>13</v>
      </c>
      <c r="I157" s="233"/>
      <c r="J157" s="234">
        <f>ROUND(I157*H157,2)</f>
        <v>0</v>
      </c>
      <c r="K157" s="230" t="s">
        <v>156</v>
      </c>
      <c r="L157" s="46"/>
      <c r="M157" s="235" t="s">
        <v>19</v>
      </c>
      <c r="N157" s="236" t="s">
        <v>47</v>
      </c>
      <c r="O157" s="86"/>
      <c r="P157" s="237">
        <f>O157*H157</f>
        <v>0</v>
      </c>
      <c r="Q157" s="237">
        <v>0.0027399999999999998</v>
      </c>
      <c r="R157" s="237">
        <f>Q157*H157</f>
        <v>0.035619999999999999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170</v>
      </c>
      <c r="AT157" s="239" t="s">
        <v>153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170</v>
      </c>
      <c r="BM157" s="239" t="s">
        <v>2153</v>
      </c>
    </row>
    <row r="158" s="12" customFormat="1" ht="22.8" customHeight="1">
      <c r="A158" s="12"/>
      <c r="B158" s="212"/>
      <c r="C158" s="213"/>
      <c r="D158" s="214" t="s">
        <v>74</v>
      </c>
      <c r="E158" s="226" t="s">
        <v>198</v>
      </c>
      <c r="F158" s="226" t="s">
        <v>199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0.00611</v>
      </c>
      <c r="S158" s="220"/>
      <c r="T158" s="22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74</v>
      </c>
      <c r="AU158" s="224" t="s">
        <v>83</v>
      </c>
      <c r="AY158" s="223" t="s">
        <v>150</v>
      </c>
      <c r="BK158" s="225">
        <f>BK159</f>
        <v>0</v>
      </c>
    </row>
    <row r="159" s="2" customFormat="1" ht="16.5" customHeight="1">
      <c r="A159" s="40"/>
      <c r="B159" s="41"/>
      <c r="C159" s="228" t="s">
        <v>7</v>
      </c>
      <c r="D159" s="228" t="s">
        <v>153</v>
      </c>
      <c r="E159" s="229" t="s">
        <v>2154</v>
      </c>
      <c r="F159" s="230" t="s">
        <v>2155</v>
      </c>
      <c r="G159" s="231" t="s">
        <v>255</v>
      </c>
      <c r="H159" s="232">
        <v>13</v>
      </c>
      <c r="I159" s="233"/>
      <c r="J159" s="234">
        <f>ROUND(I159*H159,2)</f>
        <v>0</v>
      </c>
      <c r="K159" s="230" t="s">
        <v>156</v>
      </c>
      <c r="L159" s="46"/>
      <c r="M159" s="235" t="s">
        <v>19</v>
      </c>
      <c r="N159" s="236" t="s">
        <v>47</v>
      </c>
      <c r="O159" s="86"/>
      <c r="P159" s="237">
        <f>O159*H159</f>
        <v>0</v>
      </c>
      <c r="Q159" s="237">
        <v>0.00046999999999999999</v>
      </c>
      <c r="R159" s="237">
        <f>Q159*H159</f>
        <v>0.00611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170</v>
      </c>
      <c r="AT159" s="239" t="s">
        <v>153</v>
      </c>
      <c r="AU159" s="239" t="s">
        <v>95</v>
      </c>
      <c r="AY159" s="19" t="s">
        <v>150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95</v>
      </c>
      <c r="BK159" s="240">
        <f>ROUND(I159*H159,2)</f>
        <v>0</v>
      </c>
      <c r="BL159" s="19" t="s">
        <v>170</v>
      </c>
      <c r="BM159" s="239" t="s">
        <v>2156</v>
      </c>
    </row>
    <row r="160" s="12" customFormat="1" ht="22.8" customHeight="1">
      <c r="A160" s="12"/>
      <c r="B160" s="212"/>
      <c r="C160" s="213"/>
      <c r="D160" s="214" t="s">
        <v>74</v>
      </c>
      <c r="E160" s="226" t="s">
        <v>474</v>
      </c>
      <c r="F160" s="226" t="s">
        <v>475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P161</f>
        <v>0</v>
      </c>
      <c r="Q160" s="220"/>
      <c r="R160" s="221">
        <f>R161</f>
        <v>0</v>
      </c>
      <c r="S160" s="220"/>
      <c r="T160" s="22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74</v>
      </c>
      <c r="AU160" s="224" t="s">
        <v>83</v>
      </c>
      <c r="AY160" s="223" t="s">
        <v>150</v>
      </c>
      <c r="BK160" s="225">
        <f>BK161</f>
        <v>0</v>
      </c>
    </row>
    <row r="161" s="2" customFormat="1" ht="21.75" customHeight="1">
      <c r="A161" s="40"/>
      <c r="B161" s="41"/>
      <c r="C161" s="228" t="s">
        <v>297</v>
      </c>
      <c r="D161" s="228" t="s">
        <v>153</v>
      </c>
      <c r="E161" s="229" t="s">
        <v>2157</v>
      </c>
      <c r="F161" s="230" t="s">
        <v>2158</v>
      </c>
      <c r="G161" s="231" t="s">
        <v>194</v>
      </c>
      <c r="H161" s="232">
        <v>15.109</v>
      </c>
      <c r="I161" s="233"/>
      <c r="J161" s="234">
        <f>ROUND(I161*H161,2)</f>
        <v>0</v>
      </c>
      <c r="K161" s="230" t="s">
        <v>156</v>
      </c>
      <c r="L161" s="46"/>
      <c r="M161" s="241" t="s">
        <v>19</v>
      </c>
      <c r="N161" s="242" t="s">
        <v>47</v>
      </c>
      <c r="O161" s="243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170</v>
      </c>
      <c r="AT161" s="239" t="s">
        <v>153</v>
      </c>
      <c r="AU161" s="239" t="s">
        <v>95</v>
      </c>
      <c r="AY161" s="19" t="s">
        <v>150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95</v>
      </c>
      <c r="BK161" s="240">
        <f>ROUND(I161*H161,2)</f>
        <v>0</v>
      </c>
      <c r="BL161" s="19" t="s">
        <v>170</v>
      </c>
      <c r="BM161" s="239" t="s">
        <v>2159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77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47a22GlHAWCMy/2GVb0hCiBBIwmlyI1Ksc1Z3UFBEzKIWSOcMZucsDORHdcLBMST2YceFDfkt1pL6aMYQpmMdg==" hashValue="Frv8jYmt5ViSw2dA3TMiADf37oyCapKdyV77Ec8IiAz1cF/snakcZDoG/KzVn89ZeZbyT10RiZ+Eul6FSeAVGg==" algorithmName="SHA-512" password="CC35"/>
  <autoFilter ref="C92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  <c r="AZ2" s="309" t="s">
        <v>2046</v>
      </c>
      <c r="BA2" s="309" t="s">
        <v>19</v>
      </c>
      <c r="BB2" s="309" t="s">
        <v>19</v>
      </c>
      <c r="BC2" s="309" t="s">
        <v>2160</v>
      </c>
      <c r="BD2" s="30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  <c r="AZ3" s="309" t="s">
        <v>2048</v>
      </c>
      <c r="BA3" s="309" t="s">
        <v>19</v>
      </c>
      <c r="BB3" s="309" t="s">
        <v>19</v>
      </c>
      <c r="BC3" s="309" t="s">
        <v>2161</v>
      </c>
      <c r="BD3" s="309" t="s">
        <v>95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  <c r="AZ4" s="309" t="s">
        <v>2050</v>
      </c>
      <c r="BA4" s="309" t="s">
        <v>19</v>
      </c>
      <c r="BB4" s="309" t="s">
        <v>19</v>
      </c>
      <c r="BC4" s="309" t="s">
        <v>274</v>
      </c>
      <c r="BD4" s="309" t="s">
        <v>95</v>
      </c>
    </row>
    <row r="5" s="1" customFormat="1" ht="6.96" customHeight="1">
      <c r="B5" s="22"/>
      <c r="I5" s="140"/>
      <c r="L5" s="22"/>
      <c r="AZ5" s="309" t="s">
        <v>2052</v>
      </c>
      <c r="BA5" s="309" t="s">
        <v>19</v>
      </c>
      <c r="BB5" s="309" t="s">
        <v>19</v>
      </c>
      <c r="BC5" s="309" t="s">
        <v>170</v>
      </c>
      <c r="BD5" s="309" t="s">
        <v>95</v>
      </c>
    </row>
    <row r="6" s="1" customFormat="1" ht="12" customHeight="1">
      <c r="B6" s="22"/>
      <c r="D6" s="146" t="s">
        <v>16</v>
      </c>
      <c r="I6" s="140"/>
      <c r="L6" s="22"/>
      <c r="AZ6" s="309" t="s">
        <v>2054</v>
      </c>
      <c r="BA6" s="309" t="s">
        <v>19</v>
      </c>
      <c r="BB6" s="309" t="s">
        <v>19</v>
      </c>
      <c r="BC6" s="309" t="s">
        <v>165</v>
      </c>
      <c r="BD6" s="309" t="s">
        <v>95</v>
      </c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  <c r="AZ7" s="309" t="s">
        <v>2055</v>
      </c>
      <c r="BA7" s="309" t="s">
        <v>19</v>
      </c>
      <c r="BB7" s="309" t="s">
        <v>19</v>
      </c>
      <c r="BC7" s="309" t="s">
        <v>2162</v>
      </c>
      <c r="BD7" s="309" t="s">
        <v>95</v>
      </c>
    </row>
    <row r="8" s="1" customFormat="1" ht="12" customHeight="1">
      <c r="B8" s="22"/>
      <c r="D8" s="146" t="s">
        <v>124</v>
      </c>
      <c r="I8" s="140"/>
      <c r="L8" s="22"/>
      <c r="AZ8" s="309" t="s">
        <v>2057</v>
      </c>
      <c r="BA8" s="309" t="s">
        <v>19</v>
      </c>
      <c r="BB8" s="309" t="s">
        <v>19</v>
      </c>
      <c r="BC8" s="309" t="s">
        <v>2163</v>
      </c>
      <c r="BD8" s="309" t="s">
        <v>95</v>
      </c>
    </row>
    <row r="9" s="2" customFormat="1" ht="16.5" customHeight="1">
      <c r="A9" s="40"/>
      <c r="B9" s="46"/>
      <c r="C9" s="40"/>
      <c r="D9" s="40"/>
      <c r="E9" s="147" t="s">
        <v>2059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309" t="s">
        <v>2060</v>
      </c>
      <c r="BA9" s="309" t="s">
        <v>19</v>
      </c>
      <c r="BB9" s="309" t="s">
        <v>19</v>
      </c>
      <c r="BC9" s="309" t="s">
        <v>2164</v>
      </c>
      <c r="BD9" s="309" t="s">
        <v>95</v>
      </c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309" t="s">
        <v>2062</v>
      </c>
      <c r="BA10" s="309" t="s">
        <v>19</v>
      </c>
      <c r="BB10" s="309" t="s">
        <v>19</v>
      </c>
      <c r="BC10" s="309" t="s">
        <v>2165</v>
      </c>
      <c r="BD10" s="309" t="s">
        <v>95</v>
      </c>
    </row>
    <row r="11" s="2" customFormat="1" ht="16.5" customHeight="1">
      <c r="A11" s="40"/>
      <c r="B11" s="46"/>
      <c r="C11" s="40"/>
      <c r="D11" s="40"/>
      <c r="E11" s="150" t="s">
        <v>2166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309" t="s">
        <v>2065</v>
      </c>
      <c r="BA11" s="309" t="s">
        <v>19</v>
      </c>
      <c r="BB11" s="309" t="s">
        <v>19</v>
      </c>
      <c r="BC11" s="309" t="s">
        <v>2167</v>
      </c>
      <c r="BD11" s="30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ROUND(J98,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ROUND((SUM(BE98:BE230)),  2)</f>
        <v>0</v>
      </c>
      <c r="G35" s="40"/>
      <c r="H35" s="40"/>
      <c r="I35" s="166">
        <v>0.20999999999999999</v>
      </c>
      <c r="J35" s="165">
        <f>ROUND(((SUM(BE98:BE230))*I35),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ROUND((SUM(BF98:BF230)),  2)</f>
        <v>0</v>
      </c>
      <c r="G36" s="40"/>
      <c r="H36" s="40"/>
      <c r="I36" s="166">
        <v>0.14999999999999999</v>
      </c>
      <c r="J36" s="165">
        <f>ROUND(((SUM(BF98:BF230))*I36),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ROUND((SUM(BG98:BG230)),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ROUND((SUM(BH98:BH230)),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ROUND((SUM(BI98:BI230)),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2059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020 - ZTI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J98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174</v>
      </c>
      <c r="E64" s="190"/>
      <c r="F64" s="190"/>
      <c r="G64" s="190"/>
      <c r="H64" s="190"/>
      <c r="I64" s="191"/>
      <c r="J64" s="192">
        <f>J99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2067</v>
      </c>
      <c r="E65" s="196"/>
      <c r="F65" s="196"/>
      <c r="G65" s="196"/>
      <c r="H65" s="196"/>
      <c r="I65" s="197"/>
      <c r="J65" s="198">
        <f>J100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616</v>
      </c>
      <c r="E66" s="196"/>
      <c r="F66" s="196"/>
      <c r="G66" s="196"/>
      <c r="H66" s="196"/>
      <c r="I66" s="197"/>
      <c r="J66" s="198">
        <f>J152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175</v>
      </c>
      <c r="E67" s="196"/>
      <c r="F67" s="196"/>
      <c r="G67" s="196"/>
      <c r="H67" s="196"/>
      <c r="I67" s="197"/>
      <c r="J67" s="198">
        <f>J154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2068</v>
      </c>
      <c r="E68" s="196"/>
      <c r="F68" s="196"/>
      <c r="G68" s="196"/>
      <c r="H68" s="196"/>
      <c r="I68" s="197"/>
      <c r="J68" s="198">
        <f>J156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176</v>
      </c>
      <c r="E69" s="196"/>
      <c r="F69" s="196"/>
      <c r="G69" s="196"/>
      <c r="H69" s="196"/>
      <c r="I69" s="197"/>
      <c r="J69" s="198">
        <f>J161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180</v>
      </c>
      <c r="E70" s="196"/>
      <c r="F70" s="196"/>
      <c r="G70" s="196"/>
      <c r="H70" s="196"/>
      <c r="I70" s="197"/>
      <c r="J70" s="198">
        <f>J163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7"/>
      <c r="C71" s="188"/>
      <c r="D71" s="189" t="s">
        <v>181</v>
      </c>
      <c r="E71" s="190"/>
      <c r="F71" s="190"/>
      <c r="G71" s="190"/>
      <c r="H71" s="190"/>
      <c r="I71" s="191"/>
      <c r="J71" s="192">
        <f>J165</f>
        <v>0</v>
      </c>
      <c r="K71" s="188"/>
      <c r="L71" s="19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4"/>
      <c r="C72" s="127"/>
      <c r="D72" s="195" t="s">
        <v>2168</v>
      </c>
      <c r="E72" s="196"/>
      <c r="F72" s="196"/>
      <c r="G72" s="196"/>
      <c r="H72" s="196"/>
      <c r="I72" s="197"/>
      <c r="J72" s="198">
        <f>J166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2169</v>
      </c>
      <c r="E73" s="196"/>
      <c r="F73" s="196"/>
      <c r="G73" s="196"/>
      <c r="H73" s="196"/>
      <c r="I73" s="197"/>
      <c r="J73" s="198">
        <f>J185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2170</v>
      </c>
      <c r="E74" s="196"/>
      <c r="F74" s="196"/>
      <c r="G74" s="196"/>
      <c r="H74" s="196"/>
      <c r="I74" s="197"/>
      <c r="J74" s="198">
        <f>J205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7"/>
      <c r="D75" s="195" t="s">
        <v>2171</v>
      </c>
      <c r="E75" s="196"/>
      <c r="F75" s="196"/>
      <c r="G75" s="196"/>
      <c r="H75" s="196"/>
      <c r="I75" s="197"/>
      <c r="J75" s="198">
        <f>J226</f>
        <v>0</v>
      </c>
      <c r="K75" s="127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7"/>
      <c r="C76" s="188"/>
      <c r="D76" s="189" t="s">
        <v>623</v>
      </c>
      <c r="E76" s="190"/>
      <c r="F76" s="190"/>
      <c r="G76" s="190"/>
      <c r="H76" s="190"/>
      <c r="I76" s="191"/>
      <c r="J76" s="192">
        <f>J229</f>
        <v>0</v>
      </c>
      <c r="K76" s="188"/>
      <c r="L76" s="19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177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180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135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81" t="str">
        <f>E7</f>
        <v>Rekonstrukce objektu č.p. 55</v>
      </c>
      <c r="F86" s="34"/>
      <c r="G86" s="34"/>
      <c r="H86" s="34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124</v>
      </c>
      <c r="D87" s="24"/>
      <c r="E87" s="24"/>
      <c r="F87" s="24"/>
      <c r="G87" s="24"/>
      <c r="H87" s="24"/>
      <c r="I87" s="140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81" t="s">
        <v>2059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614</v>
      </c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020 - ZTI</v>
      </c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parc. st. 160 a parc. č. 65/9</v>
      </c>
      <c r="G92" s="42"/>
      <c r="H92" s="42"/>
      <c r="I92" s="151" t="s">
        <v>23</v>
      </c>
      <c r="J92" s="74" t="str">
        <f>IF(J14="","",J14)</f>
        <v>24. 2. 2020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48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4.45" customHeight="1">
      <c r="A94" s="40"/>
      <c r="B94" s="41"/>
      <c r="C94" s="34" t="s">
        <v>25</v>
      </c>
      <c r="D94" s="42"/>
      <c r="E94" s="42"/>
      <c r="F94" s="29" t="str">
        <f>E17</f>
        <v>ČZU v Praze, ŠLP v Kostelci n. Černýmim lesy</v>
      </c>
      <c r="G94" s="42"/>
      <c r="H94" s="42"/>
      <c r="I94" s="151" t="s">
        <v>32</v>
      </c>
      <c r="J94" s="38" t="str">
        <f>E23</f>
        <v>ing. arch. Tomáš Kužel, Ve Smrčinách 322, Jevany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54.45" customHeight="1">
      <c r="A95" s="40"/>
      <c r="B95" s="41"/>
      <c r="C95" s="34" t="s">
        <v>30</v>
      </c>
      <c r="D95" s="42"/>
      <c r="E95" s="42"/>
      <c r="F95" s="29" t="str">
        <f>IF(E20="","",E20)</f>
        <v>Vyplň údaj</v>
      </c>
      <c r="G95" s="42"/>
      <c r="H95" s="42"/>
      <c r="I95" s="151" t="s">
        <v>36</v>
      </c>
      <c r="J95" s="38" t="str">
        <f>E26</f>
        <v>NASTA GROUP s.r.o., Za Sokolovnou 92, Zdiby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48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200"/>
      <c r="B97" s="201"/>
      <c r="C97" s="202" t="s">
        <v>136</v>
      </c>
      <c r="D97" s="203" t="s">
        <v>60</v>
      </c>
      <c r="E97" s="203" t="s">
        <v>56</v>
      </c>
      <c r="F97" s="203" t="s">
        <v>57</v>
      </c>
      <c r="G97" s="203" t="s">
        <v>137</v>
      </c>
      <c r="H97" s="203" t="s">
        <v>138</v>
      </c>
      <c r="I97" s="204" t="s">
        <v>139</v>
      </c>
      <c r="J97" s="203" t="s">
        <v>128</v>
      </c>
      <c r="K97" s="205" t="s">
        <v>140</v>
      </c>
      <c r="L97" s="206"/>
      <c r="M97" s="94" t="s">
        <v>19</v>
      </c>
      <c r="N97" s="95" t="s">
        <v>45</v>
      </c>
      <c r="O97" s="95" t="s">
        <v>141</v>
      </c>
      <c r="P97" s="95" t="s">
        <v>142</v>
      </c>
      <c r="Q97" s="95" t="s">
        <v>143</v>
      </c>
      <c r="R97" s="95" t="s">
        <v>144</v>
      </c>
      <c r="S97" s="95" t="s">
        <v>145</v>
      </c>
      <c r="T97" s="96" t="s">
        <v>146</v>
      </c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</row>
    <row r="98" s="2" customFormat="1" ht="22.8" customHeight="1">
      <c r="A98" s="40"/>
      <c r="B98" s="41"/>
      <c r="C98" s="101" t="s">
        <v>147</v>
      </c>
      <c r="D98" s="42"/>
      <c r="E98" s="42"/>
      <c r="F98" s="42"/>
      <c r="G98" s="42"/>
      <c r="H98" s="42"/>
      <c r="I98" s="148"/>
      <c r="J98" s="207">
        <f>BK98</f>
        <v>0</v>
      </c>
      <c r="K98" s="42"/>
      <c r="L98" s="46"/>
      <c r="M98" s="97"/>
      <c r="N98" s="208"/>
      <c r="O98" s="98"/>
      <c r="P98" s="209">
        <f>P99+P165+P229</f>
        <v>0</v>
      </c>
      <c r="Q98" s="98"/>
      <c r="R98" s="209">
        <f>R99+R165+R229</f>
        <v>18.700369999999999</v>
      </c>
      <c r="S98" s="98"/>
      <c r="T98" s="210">
        <f>T99+T165+T229</f>
        <v>0.038400000000000004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74</v>
      </c>
      <c r="AU98" s="19" t="s">
        <v>129</v>
      </c>
      <c r="BK98" s="211">
        <f>BK99+BK165+BK229</f>
        <v>0</v>
      </c>
    </row>
    <row r="99" s="12" customFormat="1" ht="25.92" customHeight="1">
      <c r="A99" s="12"/>
      <c r="B99" s="212"/>
      <c r="C99" s="213"/>
      <c r="D99" s="214" t="s">
        <v>74</v>
      </c>
      <c r="E99" s="215" t="s">
        <v>189</v>
      </c>
      <c r="F99" s="215" t="s">
        <v>190</v>
      </c>
      <c r="G99" s="213"/>
      <c r="H99" s="213"/>
      <c r="I99" s="216"/>
      <c r="J99" s="217">
        <f>BK99</f>
        <v>0</v>
      </c>
      <c r="K99" s="213"/>
      <c r="L99" s="218"/>
      <c r="M99" s="219"/>
      <c r="N99" s="220"/>
      <c r="O99" s="220"/>
      <c r="P99" s="221">
        <f>P100+P152+P154+P156+P161+P163</f>
        <v>0</v>
      </c>
      <c r="Q99" s="220"/>
      <c r="R99" s="221">
        <f>R100+R152+R154+R156+R161+R163</f>
        <v>18.30153</v>
      </c>
      <c r="S99" s="220"/>
      <c r="T99" s="222">
        <f>T100+T152+T154+T156+T161+T163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83</v>
      </c>
      <c r="AT99" s="224" t="s">
        <v>74</v>
      </c>
      <c r="AU99" s="224" t="s">
        <v>75</v>
      </c>
      <c r="AY99" s="223" t="s">
        <v>150</v>
      </c>
      <c r="BK99" s="225">
        <f>BK100+BK152+BK154+BK156+BK161+BK163</f>
        <v>0</v>
      </c>
    </row>
    <row r="100" s="12" customFormat="1" ht="22.8" customHeight="1">
      <c r="A100" s="12"/>
      <c r="B100" s="212"/>
      <c r="C100" s="213"/>
      <c r="D100" s="214" t="s">
        <v>74</v>
      </c>
      <c r="E100" s="226" t="s">
        <v>83</v>
      </c>
      <c r="F100" s="226" t="s">
        <v>2070</v>
      </c>
      <c r="G100" s="213"/>
      <c r="H100" s="213"/>
      <c r="I100" s="216"/>
      <c r="J100" s="227">
        <f>BK100</f>
        <v>0</v>
      </c>
      <c r="K100" s="213"/>
      <c r="L100" s="218"/>
      <c r="M100" s="219"/>
      <c r="N100" s="220"/>
      <c r="O100" s="220"/>
      <c r="P100" s="221">
        <f>SUM(P101:P151)</f>
        <v>0</v>
      </c>
      <c r="Q100" s="220"/>
      <c r="R100" s="221">
        <f>SUM(R101:R151)</f>
        <v>14</v>
      </c>
      <c r="S100" s="220"/>
      <c r="T100" s="222">
        <f>SUM(T101:T151)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3" t="s">
        <v>83</v>
      </c>
      <c r="AT100" s="224" t="s">
        <v>74</v>
      </c>
      <c r="AU100" s="224" t="s">
        <v>83</v>
      </c>
      <c r="AY100" s="223" t="s">
        <v>150</v>
      </c>
      <c r="BK100" s="225">
        <f>SUM(BK101:BK151)</f>
        <v>0</v>
      </c>
    </row>
    <row r="101" s="2" customFormat="1" ht="21.75" customHeight="1">
      <c r="A101" s="40"/>
      <c r="B101" s="41"/>
      <c r="C101" s="228" t="s">
        <v>83</v>
      </c>
      <c r="D101" s="228" t="s">
        <v>153</v>
      </c>
      <c r="E101" s="229" t="s">
        <v>2071</v>
      </c>
      <c r="F101" s="230" t="s">
        <v>2072</v>
      </c>
      <c r="G101" s="231" t="s">
        <v>282</v>
      </c>
      <c r="H101" s="232">
        <v>18</v>
      </c>
      <c r="I101" s="233"/>
      <c r="J101" s="234">
        <f>ROUND(I101*H101,2)</f>
        <v>0</v>
      </c>
      <c r="K101" s="230" t="s">
        <v>156</v>
      </c>
      <c r="L101" s="46"/>
      <c r="M101" s="235" t="s">
        <v>19</v>
      </c>
      <c r="N101" s="236" t="s">
        <v>47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170</v>
      </c>
      <c r="AT101" s="239" t="s">
        <v>153</v>
      </c>
      <c r="AU101" s="239" t="s">
        <v>95</v>
      </c>
      <c r="AY101" s="19" t="s">
        <v>150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95</v>
      </c>
      <c r="BK101" s="240">
        <f>ROUND(I101*H101,2)</f>
        <v>0</v>
      </c>
      <c r="BL101" s="19" t="s">
        <v>170</v>
      </c>
      <c r="BM101" s="239" t="s">
        <v>2172</v>
      </c>
    </row>
    <row r="102" s="13" customFormat="1">
      <c r="A102" s="13"/>
      <c r="B102" s="246"/>
      <c r="C102" s="247"/>
      <c r="D102" s="248" t="s">
        <v>196</v>
      </c>
      <c r="E102" s="249" t="s">
        <v>2050</v>
      </c>
      <c r="F102" s="250" t="s">
        <v>2173</v>
      </c>
      <c r="G102" s="247"/>
      <c r="H102" s="251">
        <v>18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7" t="s">
        <v>196</v>
      </c>
      <c r="AU102" s="257" t="s">
        <v>95</v>
      </c>
      <c r="AV102" s="13" t="s">
        <v>95</v>
      </c>
      <c r="AW102" s="13" t="s">
        <v>35</v>
      </c>
      <c r="AX102" s="13" t="s">
        <v>83</v>
      </c>
      <c r="AY102" s="257" t="s">
        <v>150</v>
      </c>
    </row>
    <row r="103" s="2" customFormat="1" ht="21.75" customHeight="1">
      <c r="A103" s="40"/>
      <c r="B103" s="41"/>
      <c r="C103" s="228" t="s">
        <v>95</v>
      </c>
      <c r="D103" s="228" t="s">
        <v>153</v>
      </c>
      <c r="E103" s="229" t="s">
        <v>2075</v>
      </c>
      <c r="F103" s="230" t="s">
        <v>2076</v>
      </c>
      <c r="G103" s="231" t="s">
        <v>282</v>
      </c>
      <c r="H103" s="232">
        <v>5.4000000000000004</v>
      </c>
      <c r="I103" s="233"/>
      <c r="J103" s="234">
        <f>ROUND(I103*H103,2)</f>
        <v>0</v>
      </c>
      <c r="K103" s="230" t="s">
        <v>156</v>
      </c>
      <c r="L103" s="46"/>
      <c r="M103" s="235" t="s">
        <v>19</v>
      </c>
      <c r="N103" s="236" t="s">
        <v>47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170</v>
      </c>
      <c r="AT103" s="239" t="s">
        <v>153</v>
      </c>
      <c r="AU103" s="239" t="s">
        <v>95</v>
      </c>
      <c r="AY103" s="19" t="s">
        <v>150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95</v>
      </c>
      <c r="BK103" s="240">
        <f>ROUND(I103*H103,2)</f>
        <v>0</v>
      </c>
      <c r="BL103" s="19" t="s">
        <v>170</v>
      </c>
      <c r="BM103" s="239" t="s">
        <v>2174</v>
      </c>
    </row>
    <row r="104" s="15" customFormat="1">
      <c r="A104" s="15"/>
      <c r="B104" s="272"/>
      <c r="C104" s="273"/>
      <c r="D104" s="248" t="s">
        <v>196</v>
      </c>
      <c r="E104" s="274" t="s">
        <v>19</v>
      </c>
      <c r="F104" s="275" t="s">
        <v>2078</v>
      </c>
      <c r="G104" s="273"/>
      <c r="H104" s="274" t="s">
        <v>19</v>
      </c>
      <c r="I104" s="276"/>
      <c r="J104" s="273"/>
      <c r="K104" s="273"/>
      <c r="L104" s="277"/>
      <c r="M104" s="278"/>
      <c r="N104" s="279"/>
      <c r="O104" s="279"/>
      <c r="P104" s="279"/>
      <c r="Q104" s="279"/>
      <c r="R104" s="279"/>
      <c r="S104" s="279"/>
      <c r="T104" s="28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1" t="s">
        <v>196</v>
      </c>
      <c r="AU104" s="281" t="s">
        <v>95</v>
      </c>
      <c r="AV104" s="15" t="s">
        <v>83</v>
      </c>
      <c r="AW104" s="15" t="s">
        <v>35</v>
      </c>
      <c r="AX104" s="15" t="s">
        <v>75</v>
      </c>
      <c r="AY104" s="281" t="s">
        <v>150</v>
      </c>
    </row>
    <row r="105" s="13" customFormat="1">
      <c r="A105" s="13"/>
      <c r="B105" s="246"/>
      <c r="C105" s="247"/>
      <c r="D105" s="248" t="s">
        <v>196</v>
      </c>
      <c r="E105" s="249" t="s">
        <v>19</v>
      </c>
      <c r="F105" s="250" t="s">
        <v>2050</v>
      </c>
      <c r="G105" s="247"/>
      <c r="H105" s="251">
        <v>18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7" t="s">
        <v>196</v>
      </c>
      <c r="AU105" s="257" t="s">
        <v>95</v>
      </c>
      <c r="AV105" s="13" t="s">
        <v>95</v>
      </c>
      <c r="AW105" s="13" t="s">
        <v>35</v>
      </c>
      <c r="AX105" s="13" t="s">
        <v>83</v>
      </c>
      <c r="AY105" s="257" t="s">
        <v>150</v>
      </c>
    </row>
    <row r="106" s="13" customFormat="1">
      <c r="A106" s="13"/>
      <c r="B106" s="246"/>
      <c r="C106" s="247"/>
      <c r="D106" s="248" t="s">
        <v>196</v>
      </c>
      <c r="E106" s="247"/>
      <c r="F106" s="250" t="s">
        <v>2175</v>
      </c>
      <c r="G106" s="247"/>
      <c r="H106" s="251">
        <v>5.4000000000000004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7" t="s">
        <v>196</v>
      </c>
      <c r="AU106" s="257" t="s">
        <v>95</v>
      </c>
      <c r="AV106" s="13" t="s">
        <v>95</v>
      </c>
      <c r="AW106" s="13" t="s">
        <v>4</v>
      </c>
      <c r="AX106" s="13" t="s">
        <v>83</v>
      </c>
      <c r="AY106" s="257" t="s">
        <v>150</v>
      </c>
    </row>
    <row r="107" s="2" customFormat="1" ht="21.75" customHeight="1">
      <c r="A107" s="40"/>
      <c r="B107" s="41"/>
      <c r="C107" s="228" t="s">
        <v>165</v>
      </c>
      <c r="D107" s="228" t="s">
        <v>153</v>
      </c>
      <c r="E107" s="229" t="s">
        <v>2080</v>
      </c>
      <c r="F107" s="230" t="s">
        <v>2081</v>
      </c>
      <c r="G107" s="231" t="s">
        <v>282</v>
      </c>
      <c r="H107" s="232">
        <v>27.440000000000001</v>
      </c>
      <c r="I107" s="233"/>
      <c r="J107" s="234">
        <f>ROUND(I107*H107,2)</f>
        <v>0</v>
      </c>
      <c r="K107" s="230" t="s">
        <v>2082</v>
      </c>
      <c r="L107" s="46"/>
      <c r="M107" s="235" t="s">
        <v>19</v>
      </c>
      <c r="N107" s="236" t="s">
        <v>47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170</v>
      </c>
      <c r="AT107" s="239" t="s">
        <v>153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170</v>
      </c>
      <c r="BM107" s="239" t="s">
        <v>2176</v>
      </c>
    </row>
    <row r="108" s="13" customFormat="1">
      <c r="A108" s="13"/>
      <c r="B108" s="246"/>
      <c r="C108" s="247"/>
      <c r="D108" s="248" t="s">
        <v>196</v>
      </c>
      <c r="E108" s="249" t="s">
        <v>2046</v>
      </c>
      <c r="F108" s="250" t="s">
        <v>2177</v>
      </c>
      <c r="G108" s="247"/>
      <c r="H108" s="251">
        <v>27.440000000000001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7" t="s">
        <v>196</v>
      </c>
      <c r="AU108" s="257" t="s">
        <v>95</v>
      </c>
      <c r="AV108" s="13" t="s">
        <v>95</v>
      </c>
      <c r="AW108" s="13" t="s">
        <v>35</v>
      </c>
      <c r="AX108" s="13" t="s">
        <v>83</v>
      </c>
      <c r="AY108" s="257" t="s">
        <v>150</v>
      </c>
    </row>
    <row r="109" s="2" customFormat="1" ht="21.75" customHeight="1">
      <c r="A109" s="40"/>
      <c r="B109" s="41"/>
      <c r="C109" s="228" t="s">
        <v>170</v>
      </c>
      <c r="D109" s="228" t="s">
        <v>153</v>
      </c>
      <c r="E109" s="229" t="s">
        <v>2085</v>
      </c>
      <c r="F109" s="230" t="s">
        <v>2086</v>
      </c>
      <c r="G109" s="231" t="s">
        <v>282</v>
      </c>
      <c r="H109" s="232">
        <v>8.2319999999999993</v>
      </c>
      <c r="I109" s="233"/>
      <c r="J109" s="234">
        <f>ROUND(I109*H109,2)</f>
        <v>0</v>
      </c>
      <c r="K109" s="230" t="s">
        <v>2082</v>
      </c>
      <c r="L109" s="46"/>
      <c r="M109" s="235" t="s">
        <v>19</v>
      </c>
      <c r="N109" s="236" t="s">
        <v>47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170</v>
      </c>
      <c r="AT109" s="239" t="s">
        <v>153</v>
      </c>
      <c r="AU109" s="239" t="s">
        <v>95</v>
      </c>
      <c r="AY109" s="19" t="s">
        <v>150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95</v>
      </c>
      <c r="BK109" s="240">
        <f>ROUND(I109*H109,2)</f>
        <v>0</v>
      </c>
      <c r="BL109" s="19" t="s">
        <v>170</v>
      </c>
      <c r="BM109" s="239" t="s">
        <v>2178</v>
      </c>
    </row>
    <row r="110" s="15" customFormat="1">
      <c r="A110" s="15"/>
      <c r="B110" s="272"/>
      <c r="C110" s="273"/>
      <c r="D110" s="248" t="s">
        <v>196</v>
      </c>
      <c r="E110" s="274" t="s">
        <v>19</v>
      </c>
      <c r="F110" s="275" t="s">
        <v>2078</v>
      </c>
      <c r="G110" s="273"/>
      <c r="H110" s="274" t="s">
        <v>19</v>
      </c>
      <c r="I110" s="276"/>
      <c r="J110" s="273"/>
      <c r="K110" s="273"/>
      <c r="L110" s="277"/>
      <c r="M110" s="278"/>
      <c r="N110" s="279"/>
      <c r="O110" s="279"/>
      <c r="P110" s="279"/>
      <c r="Q110" s="279"/>
      <c r="R110" s="279"/>
      <c r="S110" s="279"/>
      <c r="T110" s="28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1" t="s">
        <v>196</v>
      </c>
      <c r="AU110" s="281" t="s">
        <v>95</v>
      </c>
      <c r="AV110" s="15" t="s">
        <v>83</v>
      </c>
      <c r="AW110" s="15" t="s">
        <v>35</v>
      </c>
      <c r="AX110" s="15" t="s">
        <v>75</v>
      </c>
      <c r="AY110" s="281" t="s">
        <v>150</v>
      </c>
    </row>
    <row r="111" s="13" customFormat="1">
      <c r="A111" s="13"/>
      <c r="B111" s="246"/>
      <c r="C111" s="247"/>
      <c r="D111" s="248" t="s">
        <v>196</v>
      </c>
      <c r="E111" s="249" t="s">
        <v>19</v>
      </c>
      <c r="F111" s="250" t="s">
        <v>2046</v>
      </c>
      <c r="G111" s="247"/>
      <c r="H111" s="251">
        <v>27.440000000000001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7" t="s">
        <v>196</v>
      </c>
      <c r="AU111" s="257" t="s">
        <v>95</v>
      </c>
      <c r="AV111" s="13" t="s">
        <v>95</v>
      </c>
      <c r="AW111" s="13" t="s">
        <v>35</v>
      </c>
      <c r="AX111" s="13" t="s">
        <v>83</v>
      </c>
      <c r="AY111" s="257" t="s">
        <v>150</v>
      </c>
    </row>
    <row r="112" s="13" customFormat="1">
      <c r="A112" s="13"/>
      <c r="B112" s="246"/>
      <c r="C112" s="247"/>
      <c r="D112" s="248" t="s">
        <v>196</v>
      </c>
      <c r="E112" s="247"/>
      <c r="F112" s="250" t="s">
        <v>2179</v>
      </c>
      <c r="G112" s="247"/>
      <c r="H112" s="251">
        <v>8.2319999999999993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7" t="s">
        <v>196</v>
      </c>
      <c r="AU112" s="257" t="s">
        <v>95</v>
      </c>
      <c r="AV112" s="13" t="s">
        <v>95</v>
      </c>
      <c r="AW112" s="13" t="s">
        <v>4</v>
      </c>
      <c r="AX112" s="13" t="s">
        <v>83</v>
      </c>
      <c r="AY112" s="257" t="s">
        <v>150</v>
      </c>
    </row>
    <row r="113" s="2" customFormat="1" ht="21.75" customHeight="1">
      <c r="A113" s="40"/>
      <c r="B113" s="41"/>
      <c r="C113" s="228" t="s">
        <v>149</v>
      </c>
      <c r="D113" s="228" t="s">
        <v>153</v>
      </c>
      <c r="E113" s="229" t="s">
        <v>2089</v>
      </c>
      <c r="F113" s="230" t="s">
        <v>2090</v>
      </c>
      <c r="G113" s="231" t="s">
        <v>282</v>
      </c>
      <c r="H113" s="232">
        <v>45.439999999999998</v>
      </c>
      <c r="I113" s="233"/>
      <c r="J113" s="234">
        <f>ROUND(I113*H113,2)</f>
        <v>0</v>
      </c>
      <c r="K113" s="230" t="s">
        <v>2082</v>
      </c>
      <c r="L113" s="46"/>
      <c r="M113" s="235" t="s">
        <v>19</v>
      </c>
      <c r="N113" s="236" t="s">
        <v>47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170</v>
      </c>
      <c r="AT113" s="239" t="s">
        <v>153</v>
      </c>
      <c r="AU113" s="239" t="s">
        <v>95</v>
      </c>
      <c r="AY113" s="19" t="s">
        <v>150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95</v>
      </c>
      <c r="BK113" s="240">
        <f>ROUND(I113*H113,2)</f>
        <v>0</v>
      </c>
      <c r="BL113" s="19" t="s">
        <v>170</v>
      </c>
      <c r="BM113" s="239" t="s">
        <v>2180</v>
      </c>
    </row>
    <row r="114" s="15" customFormat="1">
      <c r="A114" s="15"/>
      <c r="B114" s="272"/>
      <c r="C114" s="273"/>
      <c r="D114" s="248" t="s">
        <v>196</v>
      </c>
      <c r="E114" s="274" t="s">
        <v>19</v>
      </c>
      <c r="F114" s="275" t="s">
        <v>2092</v>
      </c>
      <c r="G114" s="273"/>
      <c r="H114" s="274" t="s">
        <v>19</v>
      </c>
      <c r="I114" s="276"/>
      <c r="J114" s="273"/>
      <c r="K114" s="273"/>
      <c r="L114" s="277"/>
      <c r="M114" s="278"/>
      <c r="N114" s="279"/>
      <c r="O114" s="279"/>
      <c r="P114" s="279"/>
      <c r="Q114" s="279"/>
      <c r="R114" s="279"/>
      <c r="S114" s="279"/>
      <c r="T114" s="28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81" t="s">
        <v>196</v>
      </c>
      <c r="AU114" s="281" t="s">
        <v>95</v>
      </c>
      <c r="AV114" s="15" t="s">
        <v>83</v>
      </c>
      <c r="AW114" s="15" t="s">
        <v>35</v>
      </c>
      <c r="AX114" s="15" t="s">
        <v>75</v>
      </c>
      <c r="AY114" s="281" t="s">
        <v>150</v>
      </c>
    </row>
    <row r="115" s="13" customFormat="1">
      <c r="A115" s="13"/>
      <c r="B115" s="246"/>
      <c r="C115" s="247"/>
      <c r="D115" s="248" t="s">
        <v>196</v>
      </c>
      <c r="E115" s="249" t="s">
        <v>2062</v>
      </c>
      <c r="F115" s="250" t="s">
        <v>2093</v>
      </c>
      <c r="G115" s="247"/>
      <c r="H115" s="251">
        <v>45.439999999999998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7" t="s">
        <v>196</v>
      </c>
      <c r="AU115" s="257" t="s">
        <v>95</v>
      </c>
      <c r="AV115" s="13" t="s">
        <v>95</v>
      </c>
      <c r="AW115" s="13" t="s">
        <v>35</v>
      </c>
      <c r="AX115" s="13" t="s">
        <v>83</v>
      </c>
      <c r="AY115" s="257" t="s">
        <v>150</v>
      </c>
    </row>
    <row r="116" s="2" customFormat="1" ht="21.75" customHeight="1">
      <c r="A116" s="40"/>
      <c r="B116" s="41"/>
      <c r="C116" s="228" t="s">
        <v>217</v>
      </c>
      <c r="D116" s="228" t="s">
        <v>153</v>
      </c>
      <c r="E116" s="229" t="s">
        <v>2094</v>
      </c>
      <c r="F116" s="230" t="s">
        <v>2095</v>
      </c>
      <c r="G116" s="231" t="s">
        <v>282</v>
      </c>
      <c r="H116" s="232">
        <v>51.479999999999997</v>
      </c>
      <c r="I116" s="233"/>
      <c r="J116" s="234">
        <f>ROUND(I116*H116,2)</f>
        <v>0</v>
      </c>
      <c r="K116" s="230" t="s">
        <v>2082</v>
      </c>
      <c r="L116" s="46"/>
      <c r="M116" s="235" t="s">
        <v>19</v>
      </c>
      <c r="N116" s="236" t="s">
        <v>47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170</v>
      </c>
      <c r="AT116" s="239" t="s">
        <v>153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170</v>
      </c>
      <c r="BM116" s="239" t="s">
        <v>2181</v>
      </c>
    </row>
    <row r="117" s="15" customFormat="1">
      <c r="A117" s="15"/>
      <c r="B117" s="272"/>
      <c r="C117" s="273"/>
      <c r="D117" s="248" t="s">
        <v>196</v>
      </c>
      <c r="E117" s="274" t="s">
        <v>19</v>
      </c>
      <c r="F117" s="275" t="s">
        <v>2097</v>
      </c>
      <c r="G117" s="273"/>
      <c r="H117" s="274" t="s">
        <v>19</v>
      </c>
      <c r="I117" s="276"/>
      <c r="J117" s="273"/>
      <c r="K117" s="273"/>
      <c r="L117" s="277"/>
      <c r="M117" s="278"/>
      <c r="N117" s="279"/>
      <c r="O117" s="279"/>
      <c r="P117" s="279"/>
      <c r="Q117" s="279"/>
      <c r="R117" s="279"/>
      <c r="S117" s="279"/>
      <c r="T117" s="28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1" t="s">
        <v>196</v>
      </c>
      <c r="AU117" s="281" t="s">
        <v>95</v>
      </c>
      <c r="AV117" s="15" t="s">
        <v>83</v>
      </c>
      <c r="AW117" s="15" t="s">
        <v>35</v>
      </c>
      <c r="AX117" s="15" t="s">
        <v>75</v>
      </c>
      <c r="AY117" s="281" t="s">
        <v>150</v>
      </c>
    </row>
    <row r="118" s="13" customFormat="1">
      <c r="A118" s="13"/>
      <c r="B118" s="246"/>
      <c r="C118" s="247"/>
      <c r="D118" s="248" t="s">
        <v>196</v>
      </c>
      <c r="E118" s="249" t="s">
        <v>19</v>
      </c>
      <c r="F118" s="250" t="s">
        <v>2057</v>
      </c>
      <c r="G118" s="247"/>
      <c r="H118" s="251">
        <v>25.739999999999998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7" t="s">
        <v>196</v>
      </c>
      <c r="AU118" s="257" t="s">
        <v>95</v>
      </c>
      <c r="AV118" s="13" t="s">
        <v>95</v>
      </c>
      <c r="AW118" s="13" t="s">
        <v>35</v>
      </c>
      <c r="AX118" s="13" t="s">
        <v>75</v>
      </c>
      <c r="AY118" s="257" t="s">
        <v>150</v>
      </c>
    </row>
    <row r="119" s="15" customFormat="1">
      <c r="A119" s="15"/>
      <c r="B119" s="272"/>
      <c r="C119" s="273"/>
      <c r="D119" s="248" t="s">
        <v>196</v>
      </c>
      <c r="E119" s="274" t="s">
        <v>19</v>
      </c>
      <c r="F119" s="275" t="s">
        <v>2098</v>
      </c>
      <c r="G119" s="273"/>
      <c r="H119" s="274" t="s">
        <v>19</v>
      </c>
      <c r="I119" s="276"/>
      <c r="J119" s="273"/>
      <c r="K119" s="273"/>
      <c r="L119" s="277"/>
      <c r="M119" s="278"/>
      <c r="N119" s="279"/>
      <c r="O119" s="279"/>
      <c r="P119" s="279"/>
      <c r="Q119" s="279"/>
      <c r="R119" s="279"/>
      <c r="S119" s="279"/>
      <c r="T119" s="28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1" t="s">
        <v>196</v>
      </c>
      <c r="AU119" s="281" t="s">
        <v>95</v>
      </c>
      <c r="AV119" s="15" t="s">
        <v>83</v>
      </c>
      <c r="AW119" s="15" t="s">
        <v>35</v>
      </c>
      <c r="AX119" s="15" t="s">
        <v>75</v>
      </c>
      <c r="AY119" s="281" t="s">
        <v>150</v>
      </c>
    </row>
    <row r="120" s="13" customFormat="1">
      <c r="A120" s="13"/>
      <c r="B120" s="246"/>
      <c r="C120" s="247"/>
      <c r="D120" s="248" t="s">
        <v>196</v>
      </c>
      <c r="E120" s="249" t="s">
        <v>19</v>
      </c>
      <c r="F120" s="250" t="s">
        <v>2057</v>
      </c>
      <c r="G120" s="247"/>
      <c r="H120" s="251">
        <v>25.739999999999998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7" t="s">
        <v>196</v>
      </c>
      <c r="AU120" s="257" t="s">
        <v>95</v>
      </c>
      <c r="AV120" s="13" t="s">
        <v>95</v>
      </c>
      <c r="AW120" s="13" t="s">
        <v>35</v>
      </c>
      <c r="AX120" s="13" t="s">
        <v>75</v>
      </c>
      <c r="AY120" s="257" t="s">
        <v>150</v>
      </c>
    </row>
    <row r="121" s="14" customFormat="1">
      <c r="A121" s="14"/>
      <c r="B121" s="261"/>
      <c r="C121" s="262"/>
      <c r="D121" s="248" t="s">
        <v>196</v>
      </c>
      <c r="E121" s="263" t="s">
        <v>19</v>
      </c>
      <c r="F121" s="264" t="s">
        <v>259</v>
      </c>
      <c r="G121" s="262"/>
      <c r="H121" s="265">
        <v>51.479999999999997</v>
      </c>
      <c r="I121" s="266"/>
      <c r="J121" s="262"/>
      <c r="K121" s="262"/>
      <c r="L121" s="267"/>
      <c r="M121" s="268"/>
      <c r="N121" s="269"/>
      <c r="O121" s="269"/>
      <c r="P121" s="269"/>
      <c r="Q121" s="269"/>
      <c r="R121" s="269"/>
      <c r="S121" s="269"/>
      <c r="T121" s="27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71" t="s">
        <v>196</v>
      </c>
      <c r="AU121" s="271" t="s">
        <v>95</v>
      </c>
      <c r="AV121" s="14" t="s">
        <v>170</v>
      </c>
      <c r="AW121" s="14" t="s">
        <v>35</v>
      </c>
      <c r="AX121" s="14" t="s">
        <v>83</v>
      </c>
      <c r="AY121" s="271" t="s">
        <v>150</v>
      </c>
    </row>
    <row r="122" s="2" customFormat="1" ht="21.75" customHeight="1">
      <c r="A122" s="40"/>
      <c r="B122" s="41"/>
      <c r="C122" s="228" t="s">
        <v>221</v>
      </c>
      <c r="D122" s="228" t="s">
        <v>153</v>
      </c>
      <c r="E122" s="229" t="s">
        <v>2099</v>
      </c>
      <c r="F122" s="230" t="s">
        <v>2100</v>
      </c>
      <c r="G122" s="231" t="s">
        <v>282</v>
      </c>
      <c r="H122" s="232">
        <v>19.699999999999999</v>
      </c>
      <c r="I122" s="233"/>
      <c r="J122" s="234">
        <f>ROUND(I122*H122,2)</f>
        <v>0</v>
      </c>
      <c r="K122" s="230" t="s">
        <v>2082</v>
      </c>
      <c r="L122" s="46"/>
      <c r="M122" s="235" t="s">
        <v>19</v>
      </c>
      <c r="N122" s="236" t="s">
        <v>47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170</v>
      </c>
      <c r="AT122" s="239" t="s">
        <v>153</v>
      </c>
      <c r="AU122" s="239" t="s">
        <v>95</v>
      </c>
      <c r="AY122" s="19" t="s">
        <v>150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95</v>
      </c>
      <c r="BK122" s="240">
        <f>ROUND(I122*H122,2)</f>
        <v>0</v>
      </c>
      <c r="BL122" s="19" t="s">
        <v>170</v>
      </c>
      <c r="BM122" s="239" t="s">
        <v>2182</v>
      </c>
    </row>
    <row r="123" s="15" customFormat="1">
      <c r="A123" s="15"/>
      <c r="B123" s="272"/>
      <c r="C123" s="273"/>
      <c r="D123" s="248" t="s">
        <v>196</v>
      </c>
      <c r="E123" s="274" t="s">
        <v>19</v>
      </c>
      <c r="F123" s="275" t="s">
        <v>2102</v>
      </c>
      <c r="G123" s="273"/>
      <c r="H123" s="274" t="s">
        <v>19</v>
      </c>
      <c r="I123" s="276"/>
      <c r="J123" s="273"/>
      <c r="K123" s="273"/>
      <c r="L123" s="277"/>
      <c r="M123" s="278"/>
      <c r="N123" s="279"/>
      <c r="O123" s="279"/>
      <c r="P123" s="279"/>
      <c r="Q123" s="279"/>
      <c r="R123" s="279"/>
      <c r="S123" s="279"/>
      <c r="T123" s="28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1" t="s">
        <v>196</v>
      </c>
      <c r="AU123" s="281" t="s">
        <v>95</v>
      </c>
      <c r="AV123" s="15" t="s">
        <v>83</v>
      </c>
      <c r="AW123" s="15" t="s">
        <v>35</v>
      </c>
      <c r="AX123" s="15" t="s">
        <v>75</v>
      </c>
      <c r="AY123" s="281" t="s">
        <v>150</v>
      </c>
    </row>
    <row r="124" s="13" customFormat="1">
      <c r="A124" s="13"/>
      <c r="B124" s="246"/>
      <c r="C124" s="247"/>
      <c r="D124" s="248" t="s">
        <v>196</v>
      </c>
      <c r="E124" s="249" t="s">
        <v>2060</v>
      </c>
      <c r="F124" s="250" t="s">
        <v>2103</v>
      </c>
      <c r="G124" s="247"/>
      <c r="H124" s="251">
        <v>19.699999999999999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196</v>
      </c>
      <c r="AU124" s="257" t="s">
        <v>95</v>
      </c>
      <c r="AV124" s="13" t="s">
        <v>95</v>
      </c>
      <c r="AW124" s="13" t="s">
        <v>35</v>
      </c>
      <c r="AX124" s="13" t="s">
        <v>83</v>
      </c>
      <c r="AY124" s="257" t="s">
        <v>150</v>
      </c>
    </row>
    <row r="125" s="2" customFormat="1" ht="21.75" customHeight="1">
      <c r="A125" s="40"/>
      <c r="B125" s="41"/>
      <c r="C125" s="228" t="s">
        <v>225</v>
      </c>
      <c r="D125" s="228" t="s">
        <v>153</v>
      </c>
      <c r="E125" s="229" t="s">
        <v>2104</v>
      </c>
      <c r="F125" s="230" t="s">
        <v>2105</v>
      </c>
      <c r="G125" s="231" t="s">
        <v>282</v>
      </c>
      <c r="H125" s="232">
        <v>45.439999999999998</v>
      </c>
      <c r="I125" s="233"/>
      <c r="J125" s="234">
        <f>ROUND(I125*H125,2)</f>
        <v>0</v>
      </c>
      <c r="K125" s="230" t="s">
        <v>156</v>
      </c>
      <c r="L125" s="46"/>
      <c r="M125" s="235" t="s">
        <v>19</v>
      </c>
      <c r="N125" s="236" t="s">
        <v>47</v>
      </c>
      <c r="O125" s="86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170</v>
      </c>
      <c r="AT125" s="239" t="s">
        <v>153</v>
      </c>
      <c r="AU125" s="239" t="s">
        <v>95</v>
      </c>
      <c r="AY125" s="19" t="s">
        <v>150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95</v>
      </c>
      <c r="BK125" s="240">
        <f>ROUND(I125*H125,2)</f>
        <v>0</v>
      </c>
      <c r="BL125" s="19" t="s">
        <v>170</v>
      </c>
      <c r="BM125" s="239" t="s">
        <v>2183</v>
      </c>
    </row>
    <row r="126" s="15" customFormat="1">
      <c r="A126" s="15"/>
      <c r="B126" s="272"/>
      <c r="C126" s="273"/>
      <c r="D126" s="248" t="s">
        <v>196</v>
      </c>
      <c r="E126" s="274" t="s">
        <v>19</v>
      </c>
      <c r="F126" s="275" t="s">
        <v>2107</v>
      </c>
      <c r="G126" s="273"/>
      <c r="H126" s="274" t="s">
        <v>19</v>
      </c>
      <c r="I126" s="276"/>
      <c r="J126" s="273"/>
      <c r="K126" s="273"/>
      <c r="L126" s="277"/>
      <c r="M126" s="278"/>
      <c r="N126" s="279"/>
      <c r="O126" s="279"/>
      <c r="P126" s="279"/>
      <c r="Q126" s="279"/>
      <c r="R126" s="279"/>
      <c r="S126" s="279"/>
      <c r="T126" s="28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1" t="s">
        <v>196</v>
      </c>
      <c r="AU126" s="281" t="s">
        <v>95</v>
      </c>
      <c r="AV126" s="15" t="s">
        <v>83</v>
      </c>
      <c r="AW126" s="15" t="s">
        <v>35</v>
      </c>
      <c r="AX126" s="15" t="s">
        <v>75</v>
      </c>
      <c r="AY126" s="281" t="s">
        <v>150</v>
      </c>
    </row>
    <row r="127" s="13" customFormat="1">
      <c r="A127" s="13"/>
      <c r="B127" s="246"/>
      <c r="C127" s="247"/>
      <c r="D127" s="248" t="s">
        <v>196</v>
      </c>
      <c r="E127" s="249" t="s">
        <v>19</v>
      </c>
      <c r="F127" s="250" t="s">
        <v>2060</v>
      </c>
      <c r="G127" s="247"/>
      <c r="H127" s="251">
        <v>19.699999999999999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196</v>
      </c>
      <c r="AU127" s="257" t="s">
        <v>95</v>
      </c>
      <c r="AV127" s="13" t="s">
        <v>95</v>
      </c>
      <c r="AW127" s="13" t="s">
        <v>35</v>
      </c>
      <c r="AX127" s="13" t="s">
        <v>75</v>
      </c>
      <c r="AY127" s="257" t="s">
        <v>150</v>
      </c>
    </row>
    <row r="128" s="15" customFormat="1">
      <c r="A128" s="15"/>
      <c r="B128" s="272"/>
      <c r="C128" s="273"/>
      <c r="D128" s="248" t="s">
        <v>196</v>
      </c>
      <c r="E128" s="274" t="s">
        <v>19</v>
      </c>
      <c r="F128" s="275" t="s">
        <v>2108</v>
      </c>
      <c r="G128" s="273"/>
      <c r="H128" s="274" t="s">
        <v>19</v>
      </c>
      <c r="I128" s="276"/>
      <c r="J128" s="273"/>
      <c r="K128" s="273"/>
      <c r="L128" s="277"/>
      <c r="M128" s="278"/>
      <c r="N128" s="279"/>
      <c r="O128" s="279"/>
      <c r="P128" s="279"/>
      <c r="Q128" s="279"/>
      <c r="R128" s="279"/>
      <c r="S128" s="279"/>
      <c r="T128" s="28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1" t="s">
        <v>196</v>
      </c>
      <c r="AU128" s="281" t="s">
        <v>95</v>
      </c>
      <c r="AV128" s="15" t="s">
        <v>83</v>
      </c>
      <c r="AW128" s="15" t="s">
        <v>35</v>
      </c>
      <c r="AX128" s="15" t="s">
        <v>75</v>
      </c>
      <c r="AY128" s="281" t="s">
        <v>150</v>
      </c>
    </row>
    <row r="129" s="13" customFormat="1">
      <c r="A129" s="13"/>
      <c r="B129" s="246"/>
      <c r="C129" s="247"/>
      <c r="D129" s="248" t="s">
        <v>196</v>
      </c>
      <c r="E129" s="249" t="s">
        <v>19</v>
      </c>
      <c r="F129" s="250" t="s">
        <v>2057</v>
      </c>
      <c r="G129" s="247"/>
      <c r="H129" s="251">
        <v>25.739999999999998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196</v>
      </c>
      <c r="AU129" s="257" t="s">
        <v>95</v>
      </c>
      <c r="AV129" s="13" t="s">
        <v>95</v>
      </c>
      <c r="AW129" s="13" t="s">
        <v>35</v>
      </c>
      <c r="AX129" s="13" t="s">
        <v>75</v>
      </c>
      <c r="AY129" s="257" t="s">
        <v>150</v>
      </c>
    </row>
    <row r="130" s="14" customFormat="1">
      <c r="A130" s="14"/>
      <c r="B130" s="261"/>
      <c r="C130" s="262"/>
      <c r="D130" s="248" t="s">
        <v>196</v>
      </c>
      <c r="E130" s="263" t="s">
        <v>19</v>
      </c>
      <c r="F130" s="264" t="s">
        <v>259</v>
      </c>
      <c r="G130" s="262"/>
      <c r="H130" s="265">
        <v>45.439999999999998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1" t="s">
        <v>196</v>
      </c>
      <c r="AU130" s="271" t="s">
        <v>95</v>
      </c>
      <c r="AV130" s="14" t="s">
        <v>170</v>
      </c>
      <c r="AW130" s="14" t="s">
        <v>35</v>
      </c>
      <c r="AX130" s="14" t="s">
        <v>83</v>
      </c>
      <c r="AY130" s="271" t="s">
        <v>150</v>
      </c>
    </row>
    <row r="131" s="2" customFormat="1" ht="16.5" customHeight="1">
      <c r="A131" s="40"/>
      <c r="B131" s="41"/>
      <c r="C131" s="228" t="s">
        <v>198</v>
      </c>
      <c r="D131" s="228" t="s">
        <v>153</v>
      </c>
      <c r="E131" s="229" t="s">
        <v>2109</v>
      </c>
      <c r="F131" s="230" t="s">
        <v>2110</v>
      </c>
      <c r="G131" s="231" t="s">
        <v>282</v>
      </c>
      <c r="H131" s="232">
        <v>19.699999999999999</v>
      </c>
      <c r="I131" s="233"/>
      <c r="J131" s="234">
        <f>ROUND(I131*H131,2)</f>
        <v>0</v>
      </c>
      <c r="K131" s="230" t="s">
        <v>2082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170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170</v>
      </c>
      <c r="BM131" s="239" t="s">
        <v>2184</v>
      </c>
    </row>
    <row r="132" s="13" customFormat="1">
      <c r="A132" s="13"/>
      <c r="B132" s="246"/>
      <c r="C132" s="247"/>
      <c r="D132" s="248" t="s">
        <v>196</v>
      </c>
      <c r="E132" s="249" t="s">
        <v>19</v>
      </c>
      <c r="F132" s="250" t="s">
        <v>2060</v>
      </c>
      <c r="G132" s="247"/>
      <c r="H132" s="251">
        <v>19.699999999999999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196</v>
      </c>
      <c r="AU132" s="257" t="s">
        <v>95</v>
      </c>
      <c r="AV132" s="13" t="s">
        <v>95</v>
      </c>
      <c r="AW132" s="13" t="s">
        <v>35</v>
      </c>
      <c r="AX132" s="13" t="s">
        <v>83</v>
      </c>
      <c r="AY132" s="257" t="s">
        <v>150</v>
      </c>
    </row>
    <row r="133" s="2" customFormat="1" ht="21.75" customHeight="1">
      <c r="A133" s="40"/>
      <c r="B133" s="41"/>
      <c r="C133" s="228" t="s">
        <v>232</v>
      </c>
      <c r="D133" s="228" t="s">
        <v>153</v>
      </c>
      <c r="E133" s="229" t="s">
        <v>2112</v>
      </c>
      <c r="F133" s="230" t="s">
        <v>472</v>
      </c>
      <c r="G133" s="231" t="s">
        <v>194</v>
      </c>
      <c r="H133" s="232">
        <v>39.399999999999999</v>
      </c>
      <c r="I133" s="233"/>
      <c r="J133" s="234">
        <f>ROUND(I133*H133,2)</f>
        <v>0</v>
      </c>
      <c r="K133" s="230" t="s">
        <v>2082</v>
      </c>
      <c r="L133" s="46"/>
      <c r="M133" s="235" t="s">
        <v>19</v>
      </c>
      <c r="N133" s="236" t="s">
        <v>47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170</v>
      </c>
      <c r="AT133" s="239" t="s">
        <v>153</v>
      </c>
      <c r="AU133" s="239" t="s">
        <v>95</v>
      </c>
      <c r="AY133" s="19" t="s">
        <v>150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95</v>
      </c>
      <c r="BK133" s="240">
        <f>ROUND(I133*H133,2)</f>
        <v>0</v>
      </c>
      <c r="BL133" s="19" t="s">
        <v>170</v>
      </c>
      <c r="BM133" s="239" t="s">
        <v>2185</v>
      </c>
    </row>
    <row r="134" s="13" customFormat="1">
      <c r="A134" s="13"/>
      <c r="B134" s="246"/>
      <c r="C134" s="247"/>
      <c r="D134" s="248" t="s">
        <v>196</v>
      </c>
      <c r="E134" s="249" t="s">
        <v>19</v>
      </c>
      <c r="F134" s="250" t="s">
        <v>2060</v>
      </c>
      <c r="G134" s="247"/>
      <c r="H134" s="251">
        <v>19.699999999999999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196</v>
      </c>
      <c r="AU134" s="257" t="s">
        <v>95</v>
      </c>
      <c r="AV134" s="13" t="s">
        <v>95</v>
      </c>
      <c r="AW134" s="13" t="s">
        <v>35</v>
      </c>
      <c r="AX134" s="13" t="s">
        <v>83</v>
      </c>
      <c r="AY134" s="257" t="s">
        <v>150</v>
      </c>
    </row>
    <row r="135" s="13" customFormat="1">
      <c r="A135" s="13"/>
      <c r="B135" s="246"/>
      <c r="C135" s="247"/>
      <c r="D135" s="248" t="s">
        <v>196</v>
      </c>
      <c r="E135" s="247"/>
      <c r="F135" s="250" t="s">
        <v>2186</v>
      </c>
      <c r="G135" s="247"/>
      <c r="H135" s="251">
        <v>39.399999999999999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196</v>
      </c>
      <c r="AU135" s="257" t="s">
        <v>95</v>
      </c>
      <c r="AV135" s="13" t="s">
        <v>95</v>
      </c>
      <c r="AW135" s="13" t="s">
        <v>4</v>
      </c>
      <c r="AX135" s="13" t="s">
        <v>83</v>
      </c>
      <c r="AY135" s="257" t="s">
        <v>150</v>
      </c>
    </row>
    <row r="136" s="2" customFormat="1" ht="21.75" customHeight="1">
      <c r="A136" s="40"/>
      <c r="B136" s="41"/>
      <c r="C136" s="228" t="s">
        <v>236</v>
      </c>
      <c r="D136" s="228" t="s">
        <v>153</v>
      </c>
      <c r="E136" s="229" t="s">
        <v>2115</v>
      </c>
      <c r="F136" s="230" t="s">
        <v>2116</v>
      </c>
      <c r="G136" s="231" t="s">
        <v>282</v>
      </c>
      <c r="H136" s="232">
        <v>25.739999999999998</v>
      </c>
      <c r="I136" s="233"/>
      <c r="J136" s="234">
        <f>ROUND(I136*H136,2)</f>
        <v>0</v>
      </c>
      <c r="K136" s="230" t="s">
        <v>2082</v>
      </c>
      <c r="L136" s="46"/>
      <c r="M136" s="235" t="s">
        <v>19</v>
      </c>
      <c r="N136" s="236" t="s">
        <v>47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170</v>
      </c>
      <c r="AT136" s="239" t="s">
        <v>153</v>
      </c>
      <c r="AU136" s="239" t="s">
        <v>95</v>
      </c>
      <c r="AY136" s="19" t="s">
        <v>150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95</v>
      </c>
      <c r="BK136" s="240">
        <f>ROUND(I136*H136,2)</f>
        <v>0</v>
      </c>
      <c r="BL136" s="19" t="s">
        <v>170</v>
      </c>
      <c r="BM136" s="239" t="s">
        <v>2187</v>
      </c>
    </row>
    <row r="137" s="13" customFormat="1">
      <c r="A137" s="13"/>
      <c r="B137" s="246"/>
      <c r="C137" s="247"/>
      <c r="D137" s="248" t="s">
        <v>196</v>
      </c>
      <c r="E137" s="249" t="s">
        <v>2057</v>
      </c>
      <c r="F137" s="250" t="s">
        <v>2118</v>
      </c>
      <c r="G137" s="247"/>
      <c r="H137" s="251">
        <v>25.739999999999998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196</v>
      </c>
      <c r="AU137" s="257" t="s">
        <v>95</v>
      </c>
      <c r="AV137" s="13" t="s">
        <v>95</v>
      </c>
      <c r="AW137" s="13" t="s">
        <v>35</v>
      </c>
      <c r="AX137" s="13" t="s">
        <v>83</v>
      </c>
      <c r="AY137" s="257" t="s">
        <v>150</v>
      </c>
    </row>
    <row r="138" s="2" customFormat="1" ht="21.75" customHeight="1">
      <c r="A138" s="40"/>
      <c r="B138" s="41"/>
      <c r="C138" s="228" t="s">
        <v>240</v>
      </c>
      <c r="D138" s="228" t="s">
        <v>153</v>
      </c>
      <c r="E138" s="229" t="s">
        <v>2119</v>
      </c>
      <c r="F138" s="230" t="s">
        <v>2120</v>
      </c>
      <c r="G138" s="231" t="s">
        <v>282</v>
      </c>
      <c r="H138" s="232">
        <v>13.48</v>
      </c>
      <c r="I138" s="233"/>
      <c r="J138" s="234">
        <f>ROUND(I138*H138,2)</f>
        <v>0</v>
      </c>
      <c r="K138" s="230" t="s">
        <v>2082</v>
      </c>
      <c r="L138" s="46"/>
      <c r="M138" s="235" t="s">
        <v>19</v>
      </c>
      <c r="N138" s="236" t="s">
        <v>47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170</v>
      </c>
      <c r="AT138" s="239" t="s">
        <v>153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170</v>
      </c>
      <c r="BM138" s="239" t="s">
        <v>2188</v>
      </c>
    </row>
    <row r="139" s="13" customFormat="1">
      <c r="A139" s="13"/>
      <c r="B139" s="246"/>
      <c r="C139" s="247"/>
      <c r="D139" s="248" t="s">
        <v>196</v>
      </c>
      <c r="E139" s="249" t="s">
        <v>2055</v>
      </c>
      <c r="F139" s="250" t="s">
        <v>2189</v>
      </c>
      <c r="G139" s="247"/>
      <c r="H139" s="251">
        <v>6.4800000000000004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196</v>
      </c>
      <c r="AU139" s="257" t="s">
        <v>95</v>
      </c>
      <c r="AV139" s="13" t="s">
        <v>95</v>
      </c>
      <c r="AW139" s="13" t="s">
        <v>35</v>
      </c>
      <c r="AX139" s="13" t="s">
        <v>75</v>
      </c>
      <c r="AY139" s="257" t="s">
        <v>150</v>
      </c>
    </row>
    <row r="140" s="13" customFormat="1">
      <c r="A140" s="13"/>
      <c r="B140" s="246"/>
      <c r="C140" s="247"/>
      <c r="D140" s="248" t="s">
        <v>196</v>
      </c>
      <c r="E140" s="249" t="s">
        <v>2052</v>
      </c>
      <c r="F140" s="250" t="s">
        <v>170</v>
      </c>
      <c r="G140" s="247"/>
      <c r="H140" s="251">
        <v>4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196</v>
      </c>
      <c r="AU140" s="257" t="s">
        <v>95</v>
      </c>
      <c r="AV140" s="13" t="s">
        <v>95</v>
      </c>
      <c r="AW140" s="13" t="s">
        <v>35</v>
      </c>
      <c r="AX140" s="13" t="s">
        <v>75</v>
      </c>
      <c r="AY140" s="257" t="s">
        <v>150</v>
      </c>
    </row>
    <row r="141" s="13" customFormat="1">
      <c r="A141" s="13"/>
      <c r="B141" s="246"/>
      <c r="C141" s="247"/>
      <c r="D141" s="248" t="s">
        <v>196</v>
      </c>
      <c r="E141" s="249" t="s">
        <v>2054</v>
      </c>
      <c r="F141" s="250" t="s">
        <v>165</v>
      </c>
      <c r="G141" s="247"/>
      <c r="H141" s="251">
        <v>3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196</v>
      </c>
      <c r="AU141" s="257" t="s">
        <v>95</v>
      </c>
      <c r="AV141" s="13" t="s">
        <v>95</v>
      </c>
      <c r="AW141" s="13" t="s">
        <v>35</v>
      </c>
      <c r="AX141" s="13" t="s">
        <v>75</v>
      </c>
      <c r="AY141" s="257" t="s">
        <v>150</v>
      </c>
    </row>
    <row r="142" s="14" customFormat="1">
      <c r="A142" s="14"/>
      <c r="B142" s="261"/>
      <c r="C142" s="262"/>
      <c r="D142" s="248" t="s">
        <v>196</v>
      </c>
      <c r="E142" s="263" t="s">
        <v>19</v>
      </c>
      <c r="F142" s="264" t="s">
        <v>259</v>
      </c>
      <c r="G142" s="262"/>
      <c r="H142" s="265">
        <v>13.48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196</v>
      </c>
      <c r="AU142" s="271" t="s">
        <v>95</v>
      </c>
      <c r="AV142" s="14" t="s">
        <v>170</v>
      </c>
      <c r="AW142" s="14" t="s">
        <v>35</v>
      </c>
      <c r="AX142" s="14" t="s">
        <v>83</v>
      </c>
      <c r="AY142" s="271" t="s">
        <v>150</v>
      </c>
    </row>
    <row r="143" s="2" customFormat="1" ht="16.5" customHeight="1">
      <c r="A143" s="40"/>
      <c r="B143" s="41"/>
      <c r="C143" s="296" t="s">
        <v>244</v>
      </c>
      <c r="D143" s="296" t="s">
        <v>695</v>
      </c>
      <c r="E143" s="297" t="s">
        <v>2124</v>
      </c>
      <c r="F143" s="298" t="s">
        <v>2125</v>
      </c>
      <c r="G143" s="299" t="s">
        <v>194</v>
      </c>
      <c r="H143" s="300">
        <v>12.960000000000001</v>
      </c>
      <c r="I143" s="301"/>
      <c r="J143" s="302">
        <f>ROUND(I143*H143,2)</f>
        <v>0</v>
      </c>
      <c r="K143" s="298" t="s">
        <v>2082</v>
      </c>
      <c r="L143" s="303"/>
      <c r="M143" s="304" t="s">
        <v>19</v>
      </c>
      <c r="N143" s="305" t="s">
        <v>47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225</v>
      </c>
      <c r="AT143" s="239" t="s">
        <v>695</v>
      </c>
      <c r="AU143" s="239" t="s">
        <v>95</v>
      </c>
      <c r="AY143" s="19" t="s">
        <v>150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95</v>
      </c>
      <c r="BK143" s="240">
        <f>ROUND(I143*H143,2)</f>
        <v>0</v>
      </c>
      <c r="BL143" s="19" t="s">
        <v>170</v>
      </c>
      <c r="BM143" s="239" t="s">
        <v>2190</v>
      </c>
    </row>
    <row r="144" s="13" customFormat="1">
      <c r="A144" s="13"/>
      <c r="B144" s="246"/>
      <c r="C144" s="247"/>
      <c r="D144" s="248" t="s">
        <v>196</v>
      </c>
      <c r="E144" s="249" t="s">
        <v>19</v>
      </c>
      <c r="F144" s="250" t="s">
        <v>2055</v>
      </c>
      <c r="G144" s="247"/>
      <c r="H144" s="251">
        <v>6.4800000000000004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196</v>
      </c>
      <c r="AU144" s="257" t="s">
        <v>95</v>
      </c>
      <c r="AV144" s="13" t="s">
        <v>95</v>
      </c>
      <c r="AW144" s="13" t="s">
        <v>35</v>
      </c>
      <c r="AX144" s="13" t="s">
        <v>83</v>
      </c>
      <c r="AY144" s="257" t="s">
        <v>150</v>
      </c>
    </row>
    <row r="145" s="13" customFormat="1">
      <c r="A145" s="13"/>
      <c r="B145" s="246"/>
      <c r="C145" s="247"/>
      <c r="D145" s="248" t="s">
        <v>196</v>
      </c>
      <c r="E145" s="247"/>
      <c r="F145" s="250" t="s">
        <v>2191</v>
      </c>
      <c r="G145" s="247"/>
      <c r="H145" s="251">
        <v>12.960000000000001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196</v>
      </c>
      <c r="AU145" s="257" t="s">
        <v>95</v>
      </c>
      <c r="AV145" s="13" t="s">
        <v>95</v>
      </c>
      <c r="AW145" s="13" t="s">
        <v>4</v>
      </c>
      <c r="AX145" s="13" t="s">
        <v>83</v>
      </c>
      <c r="AY145" s="257" t="s">
        <v>150</v>
      </c>
    </row>
    <row r="146" s="2" customFormat="1" ht="16.5" customHeight="1">
      <c r="A146" s="40"/>
      <c r="B146" s="41"/>
      <c r="C146" s="296" t="s">
        <v>248</v>
      </c>
      <c r="D146" s="296" t="s">
        <v>695</v>
      </c>
      <c r="E146" s="297" t="s">
        <v>2128</v>
      </c>
      <c r="F146" s="298" t="s">
        <v>2129</v>
      </c>
      <c r="G146" s="299" t="s">
        <v>194</v>
      </c>
      <c r="H146" s="300">
        <v>6</v>
      </c>
      <c r="I146" s="301"/>
      <c r="J146" s="302">
        <f>ROUND(I146*H146,2)</f>
        <v>0</v>
      </c>
      <c r="K146" s="298" t="s">
        <v>19</v>
      </c>
      <c r="L146" s="303"/>
      <c r="M146" s="304" t="s">
        <v>19</v>
      </c>
      <c r="N146" s="305" t="s">
        <v>47</v>
      </c>
      <c r="O146" s="86"/>
      <c r="P146" s="237">
        <f>O146*H146</f>
        <v>0</v>
      </c>
      <c r="Q146" s="237">
        <v>1</v>
      </c>
      <c r="R146" s="237">
        <f>Q146*H146</f>
        <v>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225</v>
      </c>
      <c r="AT146" s="239" t="s">
        <v>695</v>
      </c>
      <c r="AU146" s="239" t="s">
        <v>95</v>
      </c>
      <c r="AY146" s="19" t="s">
        <v>150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95</v>
      </c>
      <c r="BK146" s="240">
        <f>ROUND(I146*H146,2)</f>
        <v>0</v>
      </c>
      <c r="BL146" s="19" t="s">
        <v>170</v>
      </c>
      <c r="BM146" s="239" t="s">
        <v>2192</v>
      </c>
    </row>
    <row r="147" s="13" customFormat="1">
      <c r="A147" s="13"/>
      <c r="B147" s="246"/>
      <c r="C147" s="247"/>
      <c r="D147" s="248" t="s">
        <v>196</v>
      </c>
      <c r="E147" s="249" t="s">
        <v>19</v>
      </c>
      <c r="F147" s="250" t="s">
        <v>2054</v>
      </c>
      <c r="G147" s="247"/>
      <c r="H147" s="251">
        <v>3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196</v>
      </c>
      <c r="AU147" s="257" t="s">
        <v>95</v>
      </c>
      <c r="AV147" s="13" t="s">
        <v>95</v>
      </c>
      <c r="AW147" s="13" t="s">
        <v>35</v>
      </c>
      <c r="AX147" s="13" t="s">
        <v>83</v>
      </c>
      <c r="AY147" s="257" t="s">
        <v>150</v>
      </c>
    </row>
    <row r="148" s="13" customFormat="1">
      <c r="A148" s="13"/>
      <c r="B148" s="246"/>
      <c r="C148" s="247"/>
      <c r="D148" s="248" t="s">
        <v>196</v>
      </c>
      <c r="E148" s="247"/>
      <c r="F148" s="250" t="s">
        <v>2193</v>
      </c>
      <c r="G148" s="247"/>
      <c r="H148" s="251">
        <v>6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196</v>
      </c>
      <c r="AU148" s="257" t="s">
        <v>95</v>
      </c>
      <c r="AV148" s="13" t="s">
        <v>95</v>
      </c>
      <c r="AW148" s="13" t="s">
        <v>4</v>
      </c>
      <c r="AX148" s="13" t="s">
        <v>83</v>
      </c>
      <c r="AY148" s="257" t="s">
        <v>150</v>
      </c>
    </row>
    <row r="149" s="2" customFormat="1" ht="16.5" customHeight="1">
      <c r="A149" s="40"/>
      <c r="B149" s="41"/>
      <c r="C149" s="296" t="s">
        <v>8</v>
      </c>
      <c r="D149" s="296" t="s">
        <v>695</v>
      </c>
      <c r="E149" s="297" t="s">
        <v>2132</v>
      </c>
      <c r="F149" s="298" t="s">
        <v>2133</v>
      </c>
      <c r="G149" s="299" t="s">
        <v>194</v>
      </c>
      <c r="H149" s="300">
        <v>8</v>
      </c>
      <c r="I149" s="301"/>
      <c r="J149" s="302">
        <f>ROUND(I149*H149,2)</f>
        <v>0</v>
      </c>
      <c r="K149" s="298" t="s">
        <v>19</v>
      </c>
      <c r="L149" s="303"/>
      <c r="M149" s="304" t="s">
        <v>19</v>
      </c>
      <c r="N149" s="305" t="s">
        <v>47</v>
      </c>
      <c r="O149" s="86"/>
      <c r="P149" s="237">
        <f>O149*H149</f>
        <v>0</v>
      </c>
      <c r="Q149" s="237">
        <v>1</v>
      </c>
      <c r="R149" s="237">
        <f>Q149*H149</f>
        <v>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225</v>
      </c>
      <c r="AT149" s="239" t="s">
        <v>695</v>
      </c>
      <c r="AU149" s="239" t="s">
        <v>95</v>
      </c>
      <c r="AY149" s="19" t="s">
        <v>150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95</v>
      </c>
      <c r="BK149" s="240">
        <f>ROUND(I149*H149,2)</f>
        <v>0</v>
      </c>
      <c r="BL149" s="19" t="s">
        <v>170</v>
      </c>
      <c r="BM149" s="239" t="s">
        <v>2194</v>
      </c>
    </row>
    <row r="150" s="13" customFormat="1">
      <c r="A150" s="13"/>
      <c r="B150" s="246"/>
      <c r="C150" s="247"/>
      <c r="D150" s="248" t="s">
        <v>196</v>
      </c>
      <c r="E150" s="249" t="s">
        <v>19</v>
      </c>
      <c r="F150" s="250" t="s">
        <v>2052</v>
      </c>
      <c r="G150" s="247"/>
      <c r="H150" s="251">
        <v>4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196</v>
      </c>
      <c r="AU150" s="257" t="s">
        <v>95</v>
      </c>
      <c r="AV150" s="13" t="s">
        <v>95</v>
      </c>
      <c r="AW150" s="13" t="s">
        <v>35</v>
      </c>
      <c r="AX150" s="13" t="s">
        <v>83</v>
      </c>
      <c r="AY150" s="257" t="s">
        <v>150</v>
      </c>
    </row>
    <row r="151" s="13" customFormat="1">
      <c r="A151" s="13"/>
      <c r="B151" s="246"/>
      <c r="C151" s="247"/>
      <c r="D151" s="248" t="s">
        <v>196</v>
      </c>
      <c r="E151" s="247"/>
      <c r="F151" s="250" t="s">
        <v>2195</v>
      </c>
      <c r="G151" s="247"/>
      <c r="H151" s="251">
        <v>8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196</v>
      </c>
      <c r="AU151" s="257" t="s">
        <v>95</v>
      </c>
      <c r="AV151" s="13" t="s">
        <v>95</v>
      </c>
      <c r="AW151" s="13" t="s">
        <v>4</v>
      </c>
      <c r="AX151" s="13" t="s">
        <v>83</v>
      </c>
      <c r="AY151" s="257" t="s">
        <v>150</v>
      </c>
    </row>
    <row r="152" s="12" customFormat="1" ht="22.8" customHeight="1">
      <c r="A152" s="12"/>
      <c r="B152" s="212"/>
      <c r="C152" s="213"/>
      <c r="D152" s="214" t="s">
        <v>74</v>
      </c>
      <c r="E152" s="226" t="s">
        <v>95</v>
      </c>
      <c r="F152" s="226" t="s">
        <v>624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P153</f>
        <v>0</v>
      </c>
      <c r="Q152" s="220"/>
      <c r="R152" s="221">
        <f>R153</f>
        <v>1.3594200000000001</v>
      </c>
      <c r="S152" s="220"/>
      <c r="T152" s="22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74</v>
      </c>
      <c r="AU152" s="224" t="s">
        <v>83</v>
      </c>
      <c r="AY152" s="223" t="s">
        <v>150</v>
      </c>
      <c r="BK152" s="225">
        <f>BK153</f>
        <v>0</v>
      </c>
    </row>
    <row r="153" s="2" customFormat="1" ht="21.75" customHeight="1">
      <c r="A153" s="40"/>
      <c r="B153" s="41"/>
      <c r="C153" s="228" t="s">
        <v>203</v>
      </c>
      <c r="D153" s="228" t="s">
        <v>153</v>
      </c>
      <c r="E153" s="229" t="s">
        <v>2135</v>
      </c>
      <c r="F153" s="230" t="s">
        <v>2136</v>
      </c>
      <c r="G153" s="231" t="s">
        <v>339</v>
      </c>
      <c r="H153" s="232">
        <v>6</v>
      </c>
      <c r="I153" s="233"/>
      <c r="J153" s="234">
        <f>ROUND(I153*H153,2)</f>
        <v>0</v>
      </c>
      <c r="K153" s="230" t="s">
        <v>156</v>
      </c>
      <c r="L153" s="46"/>
      <c r="M153" s="235" t="s">
        <v>19</v>
      </c>
      <c r="N153" s="236" t="s">
        <v>47</v>
      </c>
      <c r="O153" s="86"/>
      <c r="P153" s="237">
        <f>O153*H153</f>
        <v>0</v>
      </c>
      <c r="Q153" s="237">
        <v>0.22656999999999999</v>
      </c>
      <c r="R153" s="237">
        <f>Q153*H153</f>
        <v>1.3594200000000001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170</v>
      </c>
      <c r="AT153" s="239" t="s">
        <v>153</v>
      </c>
      <c r="AU153" s="239" t="s">
        <v>95</v>
      </c>
      <c r="AY153" s="19" t="s">
        <v>150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95</v>
      </c>
      <c r="BK153" s="240">
        <f>ROUND(I153*H153,2)</f>
        <v>0</v>
      </c>
      <c r="BL153" s="19" t="s">
        <v>170</v>
      </c>
      <c r="BM153" s="239" t="s">
        <v>2196</v>
      </c>
    </row>
    <row r="154" s="12" customFormat="1" ht="22.8" customHeight="1">
      <c r="A154" s="12"/>
      <c r="B154" s="212"/>
      <c r="C154" s="213"/>
      <c r="D154" s="214" t="s">
        <v>74</v>
      </c>
      <c r="E154" s="226" t="s">
        <v>165</v>
      </c>
      <c r="F154" s="226" t="s">
        <v>191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P155</f>
        <v>0</v>
      </c>
      <c r="Q154" s="220"/>
      <c r="R154" s="221">
        <f>R155</f>
        <v>2.9256600000000001</v>
      </c>
      <c r="S154" s="220"/>
      <c r="T154" s="22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83</v>
      </c>
      <c r="AT154" s="224" t="s">
        <v>74</v>
      </c>
      <c r="AU154" s="224" t="s">
        <v>83</v>
      </c>
      <c r="AY154" s="223" t="s">
        <v>150</v>
      </c>
      <c r="BK154" s="225">
        <f>BK155</f>
        <v>0</v>
      </c>
    </row>
    <row r="155" s="2" customFormat="1" ht="21.75" customHeight="1">
      <c r="A155" s="40"/>
      <c r="B155" s="41"/>
      <c r="C155" s="228" t="s">
        <v>269</v>
      </c>
      <c r="D155" s="228" t="s">
        <v>153</v>
      </c>
      <c r="E155" s="229" t="s">
        <v>2197</v>
      </c>
      <c r="F155" s="230" t="s">
        <v>2198</v>
      </c>
      <c r="G155" s="231" t="s">
        <v>531</v>
      </c>
      <c r="H155" s="232">
        <v>1</v>
      </c>
      <c r="I155" s="233"/>
      <c r="J155" s="234">
        <f>ROUND(I155*H155,2)</f>
        <v>0</v>
      </c>
      <c r="K155" s="230" t="s">
        <v>156</v>
      </c>
      <c r="L155" s="46"/>
      <c r="M155" s="235" t="s">
        <v>19</v>
      </c>
      <c r="N155" s="236" t="s">
        <v>47</v>
      </c>
      <c r="O155" s="86"/>
      <c r="P155" s="237">
        <f>O155*H155</f>
        <v>0</v>
      </c>
      <c r="Q155" s="237">
        <v>2.9256600000000001</v>
      </c>
      <c r="R155" s="237">
        <f>Q155*H155</f>
        <v>2.9256600000000001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170</v>
      </c>
      <c r="AT155" s="239" t="s">
        <v>153</v>
      </c>
      <c r="AU155" s="239" t="s">
        <v>95</v>
      </c>
      <c r="AY155" s="19" t="s">
        <v>150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95</v>
      </c>
      <c r="BK155" s="240">
        <f>ROUND(I155*H155,2)</f>
        <v>0</v>
      </c>
      <c r="BL155" s="19" t="s">
        <v>170</v>
      </c>
      <c r="BM155" s="239" t="s">
        <v>2199</v>
      </c>
    </row>
    <row r="156" s="12" customFormat="1" ht="22.8" customHeight="1">
      <c r="A156" s="12"/>
      <c r="B156" s="212"/>
      <c r="C156" s="213"/>
      <c r="D156" s="214" t="s">
        <v>74</v>
      </c>
      <c r="E156" s="226" t="s">
        <v>170</v>
      </c>
      <c r="F156" s="226" t="s">
        <v>2141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0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83</v>
      </c>
      <c r="AT156" s="224" t="s">
        <v>74</v>
      </c>
      <c r="AU156" s="224" t="s">
        <v>83</v>
      </c>
      <c r="AY156" s="223" t="s">
        <v>150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274</v>
      </c>
      <c r="D157" s="228" t="s">
        <v>153</v>
      </c>
      <c r="E157" s="229" t="s">
        <v>2142</v>
      </c>
      <c r="F157" s="230" t="s">
        <v>2143</v>
      </c>
      <c r="G157" s="231" t="s">
        <v>282</v>
      </c>
      <c r="H157" s="232">
        <v>1.6200000000000001</v>
      </c>
      <c r="I157" s="233"/>
      <c r="J157" s="234">
        <f>ROUND(I157*H157,2)</f>
        <v>0</v>
      </c>
      <c r="K157" s="230" t="s">
        <v>2082</v>
      </c>
      <c r="L157" s="46"/>
      <c r="M157" s="235" t="s">
        <v>19</v>
      </c>
      <c r="N157" s="236" t="s">
        <v>47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170</v>
      </c>
      <c r="AT157" s="239" t="s">
        <v>153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170</v>
      </c>
      <c r="BM157" s="239" t="s">
        <v>2200</v>
      </c>
    </row>
    <row r="158" s="13" customFormat="1">
      <c r="A158" s="13"/>
      <c r="B158" s="246"/>
      <c r="C158" s="247"/>
      <c r="D158" s="248" t="s">
        <v>196</v>
      </c>
      <c r="E158" s="249" t="s">
        <v>2048</v>
      </c>
      <c r="F158" s="250" t="s">
        <v>2201</v>
      </c>
      <c r="G158" s="247"/>
      <c r="H158" s="251">
        <v>1.6200000000000001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196</v>
      </c>
      <c r="AU158" s="257" t="s">
        <v>95</v>
      </c>
      <c r="AV158" s="13" t="s">
        <v>95</v>
      </c>
      <c r="AW158" s="13" t="s">
        <v>35</v>
      </c>
      <c r="AX158" s="13" t="s">
        <v>83</v>
      </c>
      <c r="AY158" s="257" t="s">
        <v>150</v>
      </c>
    </row>
    <row r="159" s="2" customFormat="1" ht="21.75" customHeight="1">
      <c r="A159" s="40"/>
      <c r="B159" s="41"/>
      <c r="C159" s="228" t="s">
        <v>279</v>
      </c>
      <c r="D159" s="228" t="s">
        <v>153</v>
      </c>
      <c r="E159" s="229" t="s">
        <v>2146</v>
      </c>
      <c r="F159" s="230" t="s">
        <v>2147</v>
      </c>
      <c r="G159" s="231" t="s">
        <v>282</v>
      </c>
      <c r="H159" s="232">
        <v>0.90000000000000002</v>
      </c>
      <c r="I159" s="233"/>
      <c r="J159" s="234">
        <f>ROUND(I159*H159,2)</f>
        <v>0</v>
      </c>
      <c r="K159" s="230" t="s">
        <v>156</v>
      </c>
      <c r="L159" s="46"/>
      <c r="M159" s="235" t="s">
        <v>19</v>
      </c>
      <c r="N159" s="236" t="s">
        <v>47</v>
      </c>
      <c r="O159" s="86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170</v>
      </c>
      <c r="AT159" s="239" t="s">
        <v>153</v>
      </c>
      <c r="AU159" s="239" t="s">
        <v>95</v>
      </c>
      <c r="AY159" s="19" t="s">
        <v>150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95</v>
      </c>
      <c r="BK159" s="240">
        <f>ROUND(I159*H159,2)</f>
        <v>0</v>
      </c>
      <c r="BL159" s="19" t="s">
        <v>170</v>
      </c>
      <c r="BM159" s="239" t="s">
        <v>2202</v>
      </c>
    </row>
    <row r="160" s="13" customFormat="1">
      <c r="A160" s="13"/>
      <c r="B160" s="246"/>
      <c r="C160" s="247"/>
      <c r="D160" s="248" t="s">
        <v>196</v>
      </c>
      <c r="E160" s="249" t="s">
        <v>2065</v>
      </c>
      <c r="F160" s="250" t="s">
        <v>2203</v>
      </c>
      <c r="G160" s="247"/>
      <c r="H160" s="251">
        <v>0.90000000000000002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196</v>
      </c>
      <c r="AU160" s="257" t="s">
        <v>95</v>
      </c>
      <c r="AV160" s="13" t="s">
        <v>95</v>
      </c>
      <c r="AW160" s="13" t="s">
        <v>35</v>
      </c>
      <c r="AX160" s="13" t="s">
        <v>83</v>
      </c>
      <c r="AY160" s="257" t="s">
        <v>150</v>
      </c>
    </row>
    <row r="161" s="12" customFormat="1" ht="22.8" customHeight="1">
      <c r="A161" s="12"/>
      <c r="B161" s="212"/>
      <c r="C161" s="213"/>
      <c r="D161" s="214" t="s">
        <v>74</v>
      </c>
      <c r="E161" s="226" t="s">
        <v>198</v>
      </c>
      <c r="F161" s="226" t="s">
        <v>199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0.016449999999999999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74</v>
      </c>
      <c r="AU161" s="224" t="s">
        <v>83</v>
      </c>
      <c r="AY161" s="223" t="s">
        <v>150</v>
      </c>
      <c r="BK161" s="225">
        <f>BK162</f>
        <v>0</v>
      </c>
    </row>
    <row r="162" s="2" customFormat="1" ht="16.5" customHeight="1">
      <c r="A162" s="40"/>
      <c r="B162" s="41"/>
      <c r="C162" s="228" t="s">
        <v>285</v>
      </c>
      <c r="D162" s="228" t="s">
        <v>153</v>
      </c>
      <c r="E162" s="229" t="s">
        <v>2154</v>
      </c>
      <c r="F162" s="230" t="s">
        <v>2155</v>
      </c>
      <c r="G162" s="231" t="s">
        <v>255</v>
      </c>
      <c r="H162" s="232">
        <v>35</v>
      </c>
      <c r="I162" s="233"/>
      <c r="J162" s="234">
        <f>ROUND(I162*H162,2)</f>
        <v>0</v>
      </c>
      <c r="K162" s="230" t="s">
        <v>156</v>
      </c>
      <c r="L162" s="46"/>
      <c r="M162" s="235" t="s">
        <v>19</v>
      </c>
      <c r="N162" s="236" t="s">
        <v>47</v>
      </c>
      <c r="O162" s="86"/>
      <c r="P162" s="237">
        <f>O162*H162</f>
        <v>0</v>
      </c>
      <c r="Q162" s="237">
        <v>0.00046999999999999999</v>
      </c>
      <c r="R162" s="237">
        <f>Q162*H162</f>
        <v>0.016449999999999999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170</v>
      </c>
      <c r="AT162" s="239" t="s">
        <v>153</v>
      </c>
      <c r="AU162" s="239" t="s">
        <v>95</v>
      </c>
      <c r="AY162" s="19" t="s">
        <v>150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95</v>
      </c>
      <c r="BK162" s="240">
        <f>ROUND(I162*H162,2)</f>
        <v>0</v>
      </c>
      <c r="BL162" s="19" t="s">
        <v>170</v>
      </c>
      <c r="BM162" s="239" t="s">
        <v>2204</v>
      </c>
    </row>
    <row r="163" s="12" customFormat="1" ht="22.8" customHeight="1">
      <c r="A163" s="12"/>
      <c r="B163" s="212"/>
      <c r="C163" s="213"/>
      <c r="D163" s="214" t="s">
        <v>74</v>
      </c>
      <c r="E163" s="226" t="s">
        <v>474</v>
      </c>
      <c r="F163" s="226" t="s">
        <v>475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74</v>
      </c>
      <c r="AU163" s="224" t="s">
        <v>83</v>
      </c>
      <c r="AY163" s="223" t="s">
        <v>150</v>
      </c>
      <c r="BK163" s="225">
        <f>BK164</f>
        <v>0</v>
      </c>
    </row>
    <row r="164" s="2" customFormat="1" ht="21.75" customHeight="1">
      <c r="A164" s="40"/>
      <c r="B164" s="41"/>
      <c r="C164" s="228" t="s">
        <v>7</v>
      </c>
      <c r="D164" s="228" t="s">
        <v>153</v>
      </c>
      <c r="E164" s="229" t="s">
        <v>2157</v>
      </c>
      <c r="F164" s="230" t="s">
        <v>2158</v>
      </c>
      <c r="G164" s="231" t="s">
        <v>194</v>
      </c>
      <c r="H164" s="232">
        <v>18.302</v>
      </c>
      <c r="I164" s="233"/>
      <c r="J164" s="234">
        <f>ROUND(I164*H164,2)</f>
        <v>0</v>
      </c>
      <c r="K164" s="230" t="s">
        <v>156</v>
      </c>
      <c r="L164" s="46"/>
      <c r="M164" s="235" t="s">
        <v>19</v>
      </c>
      <c r="N164" s="236" t="s">
        <v>47</v>
      </c>
      <c r="O164" s="86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170</v>
      </c>
      <c r="AT164" s="239" t="s">
        <v>153</v>
      </c>
      <c r="AU164" s="239" t="s">
        <v>95</v>
      </c>
      <c r="AY164" s="19" t="s">
        <v>150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95</v>
      </c>
      <c r="BK164" s="240">
        <f>ROUND(I164*H164,2)</f>
        <v>0</v>
      </c>
      <c r="BL164" s="19" t="s">
        <v>170</v>
      </c>
      <c r="BM164" s="239" t="s">
        <v>2205</v>
      </c>
    </row>
    <row r="165" s="12" customFormat="1" ht="25.92" customHeight="1">
      <c r="A165" s="12"/>
      <c r="B165" s="212"/>
      <c r="C165" s="213"/>
      <c r="D165" s="214" t="s">
        <v>74</v>
      </c>
      <c r="E165" s="215" t="s">
        <v>480</v>
      </c>
      <c r="F165" s="215" t="s">
        <v>481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P166+P185+P205+P226</f>
        <v>0</v>
      </c>
      <c r="Q165" s="220"/>
      <c r="R165" s="221">
        <f>R166+R185+R205+R226</f>
        <v>0.39883999999999997</v>
      </c>
      <c r="S165" s="220"/>
      <c r="T165" s="222">
        <f>T166+T185+T205+T226</f>
        <v>0.038400000000000004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95</v>
      </c>
      <c r="AT165" s="224" t="s">
        <v>74</v>
      </c>
      <c r="AU165" s="224" t="s">
        <v>75</v>
      </c>
      <c r="AY165" s="223" t="s">
        <v>150</v>
      </c>
      <c r="BK165" s="225">
        <f>BK166+BK185+BK205+BK226</f>
        <v>0</v>
      </c>
    </row>
    <row r="166" s="12" customFormat="1" ht="22.8" customHeight="1">
      <c r="A166" s="12"/>
      <c r="B166" s="212"/>
      <c r="C166" s="213"/>
      <c r="D166" s="214" t="s">
        <v>74</v>
      </c>
      <c r="E166" s="226" t="s">
        <v>2206</v>
      </c>
      <c r="F166" s="226" t="s">
        <v>2207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0.088009999999999991</v>
      </c>
      <c r="S166" s="220"/>
      <c r="T166" s="222">
        <f>SUM(T167:T184)</f>
        <v>0.029700000000000001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95</v>
      </c>
      <c r="AT166" s="224" t="s">
        <v>74</v>
      </c>
      <c r="AU166" s="224" t="s">
        <v>83</v>
      </c>
      <c r="AY166" s="223" t="s">
        <v>150</v>
      </c>
      <c r="BK166" s="225">
        <f>SUM(BK167:BK184)</f>
        <v>0</v>
      </c>
    </row>
    <row r="167" s="2" customFormat="1" ht="16.5" customHeight="1">
      <c r="A167" s="40"/>
      <c r="B167" s="41"/>
      <c r="C167" s="228" t="s">
        <v>297</v>
      </c>
      <c r="D167" s="228" t="s">
        <v>153</v>
      </c>
      <c r="E167" s="229" t="s">
        <v>2208</v>
      </c>
      <c r="F167" s="230" t="s">
        <v>2209</v>
      </c>
      <c r="G167" s="231" t="s">
        <v>339</v>
      </c>
      <c r="H167" s="232">
        <v>15</v>
      </c>
      <c r="I167" s="233"/>
      <c r="J167" s="234">
        <f>ROUND(I167*H167,2)</f>
        <v>0</v>
      </c>
      <c r="K167" s="230" t="s">
        <v>156</v>
      </c>
      <c r="L167" s="46"/>
      <c r="M167" s="235" t="s">
        <v>19</v>
      </c>
      <c r="N167" s="236" t="s">
        <v>47</v>
      </c>
      <c r="O167" s="86"/>
      <c r="P167" s="237">
        <f>O167*H167</f>
        <v>0</v>
      </c>
      <c r="Q167" s="237">
        <v>0</v>
      </c>
      <c r="R167" s="237">
        <f>Q167*H167</f>
        <v>0</v>
      </c>
      <c r="S167" s="237">
        <v>0.00198</v>
      </c>
      <c r="T167" s="238">
        <f>S167*H167</f>
        <v>0.029700000000000001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203</v>
      </c>
      <c r="AT167" s="239" t="s">
        <v>153</v>
      </c>
      <c r="AU167" s="239" t="s">
        <v>95</v>
      </c>
      <c r="AY167" s="19" t="s">
        <v>150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95</v>
      </c>
      <c r="BK167" s="240">
        <f>ROUND(I167*H167,2)</f>
        <v>0</v>
      </c>
      <c r="BL167" s="19" t="s">
        <v>203</v>
      </c>
      <c r="BM167" s="239" t="s">
        <v>2210</v>
      </c>
    </row>
    <row r="168" s="2" customFormat="1" ht="16.5" customHeight="1">
      <c r="A168" s="40"/>
      <c r="B168" s="41"/>
      <c r="C168" s="228" t="s">
        <v>303</v>
      </c>
      <c r="D168" s="228" t="s">
        <v>153</v>
      </c>
      <c r="E168" s="229" t="s">
        <v>2211</v>
      </c>
      <c r="F168" s="230" t="s">
        <v>2212</v>
      </c>
      <c r="G168" s="231" t="s">
        <v>339</v>
      </c>
      <c r="H168" s="232">
        <v>27</v>
      </c>
      <c r="I168" s="233"/>
      <c r="J168" s="234">
        <f>ROUND(I168*H168,2)</f>
        <v>0</v>
      </c>
      <c r="K168" s="230" t="s">
        <v>156</v>
      </c>
      <c r="L168" s="46"/>
      <c r="M168" s="235" t="s">
        <v>19</v>
      </c>
      <c r="N168" s="236" t="s">
        <v>47</v>
      </c>
      <c r="O168" s="86"/>
      <c r="P168" s="237">
        <f>O168*H168</f>
        <v>0</v>
      </c>
      <c r="Q168" s="237">
        <v>0.0018699999999999999</v>
      </c>
      <c r="R168" s="237">
        <f>Q168*H168</f>
        <v>0.05049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203</v>
      </c>
      <c r="AT168" s="239" t="s">
        <v>153</v>
      </c>
      <c r="AU168" s="239" t="s">
        <v>95</v>
      </c>
      <c r="AY168" s="19" t="s">
        <v>150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95</v>
      </c>
      <c r="BK168" s="240">
        <f>ROUND(I168*H168,2)</f>
        <v>0</v>
      </c>
      <c r="BL168" s="19" t="s">
        <v>203</v>
      </c>
      <c r="BM168" s="239" t="s">
        <v>2213</v>
      </c>
    </row>
    <row r="169" s="2" customFormat="1" ht="16.5" customHeight="1">
      <c r="A169" s="40"/>
      <c r="B169" s="41"/>
      <c r="C169" s="228" t="s">
        <v>311</v>
      </c>
      <c r="D169" s="228" t="s">
        <v>153</v>
      </c>
      <c r="E169" s="229" t="s">
        <v>2214</v>
      </c>
      <c r="F169" s="230" t="s">
        <v>2215</v>
      </c>
      <c r="G169" s="231" t="s">
        <v>339</v>
      </c>
      <c r="H169" s="232">
        <v>17</v>
      </c>
      <c r="I169" s="233"/>
      <c r="J169" s="234">
        <f>ROUND(I169*H169,2)</f>
        <v>0</v>
      </c>
      <c r="K169" s="230" t="s">
        <v>156</v>
      </c>
      <c r="L169" s="46"/>
      <c r="M169" s="235" t="s">
        <v>19</v>
      </c>
      <c r="N169" s="236" t="s">
        <v>47</v>
      </c>
      <c r="O169" s="86"/>
      <c r="P169" s="237">
        <f>O169*H169</f>
        <v>0</v>
      </c>
      <c r="Q169" s="237">
        <v>0.0012099999999999999</v>
      </c>
      <c r="R169" s="237">
        <f>Q169*H169</f>
        <v>0.020569999999999998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203</v>
      </c>
      <c r="AT169" s="239" t="s">
        <v>153</v>
      </c>
      <c r="AU169" s="239" t="s">
        <v>95</v>
      </c>
      <c r="AY169" s="19" t="s">
        <v>150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95</v>
      </c>
      <c r="BK169" s="240">
        <f>ROUND(I169*H169,2)</f>
        <v>0</v>
      </c>
      <c r="BL169" s="19" t="s">
        <v>203</v>
      </c>
      <c r="BM169" s="239" t="s">
        <v>2216</v>
      </c>
    </row>
    <row r="170" s="2" customFormat="1" ht="16.5" customHeight="1">
      <c r="A170" s="40"/>
      <c r="B170" s="41"/>
      <c r="C170" s="228" t="s">
        <v>317</v>
      </c>
      <c r="D170" s="228" t="s">
        <v>153</v>
      </c>
      <c r="E170" s="229" t="s">
        <v>2217</v>
      </c>
      <c r="F170" s="230" t="s">
        <v>2218</v>
      </c>
      <c r="G170" s="231" t="s">
        <v>339</v>
      </c>
      <c r="H170" s="232">
        <v>2</v>
      </c>
      <c r="I170" s="233"/>
      <c r="J170" s="234">
        <f>ROUND(I170*H170,2)</f>
        <v>0</v>
      </c>
      <c r="K170" s="230" t="s">
        <v>156</v>
      </c>
      <c r="L170" s="46"/>
      <c r="M170" s="235" t="s">
        <v>19</v>
      </c>
      <c r="N170" s="236" t="s">
        <v>47</v>
      </c>
      <c r="O170" s="86"/>
      <c r="P170" s="237">
        <f>O170*H170</f>
        <v>0</v>
      </c>
      <c r="Q170" s="237">
        <v>0.00089999999999999998</v>
      </c>
      <c r="R170" s="237">
        <f>Q170*H170</f>
        <v>0.0018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203</v>
      </c>
      <c r="AT170" s="239" t="s">
        <v>153</v>
      </c>
      <c r="AU170" s="239" t="s">
        <v>95</v>
      </c>
      <c r="AY170" s="19" t="s">
        <v>150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95</v>
      </c>
      <c r="BK170" s="240">
        <f>ROUND(I170*H170,2)</f>
        <v>0</v>
      </c>
      <c r="BL170" s="19" t="s">
        <v>203</v>
      </c>
      <c r="BM170" s="239" t="s">
        <v>2219</v>
      </c>
    </row>
    <row r="171" s="2" customFormat="1" ht="16.5" customHeight="1">
      <c r="A171" s="40"/>
      <c r="B171" s="41"/>
      <c r="C171" s="228" t="s">
        <v>326</v>
      </c>
      <c r="D171" s="228" t="s">
        <v>153</v>
      </c>
      <c r="E171" s="229" t="s">
        <v>2220</v>
      </c>
      <c r="F171" s="230" t="s">
        <v>2221</v>
      </c>
      <c r="G171" s="231" t="s">
        <v>339</v>
      </c>
      <c r="H171" s="232">
        <v>2</v>
      </c>
      <c r="I171" s="233"/>
      <c r="J171" s="234">
        <f>ROUND(I171*H171,2)</f>
        <v>0</v>
      </c>
      <c r="K171" s="230" t="s">
        <v>156</v>
      </c>
      <c r="L171" s="46"/>
      <c r="M171" s="235" t="s">
        <v>19</v>
      </c>
      <c r="N171" s="236" t="s">
        <v>47</v>
      </c>
      <c r="O171" s="86"/>
      <c r="P171" s="237">
        <f>O171*H171</f>
        <v>0</v>
      </c>
      <c r="Q171" s="237">
        <v>0.00029</v>
      </c>
      <c r="R171" s="237">
        <f>Q171*H171</f>
        <v>0.00058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203</v>
      </c>
      <c r="AT171" s="239" t="s">
        <v>153</v>
      </c>
      <c r="AU171" s="239" t="s">
        <v>95</v>
      </c>
      <c r="AY171" s="19" t="s">
        <v>150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95</v>
      </c>
      <c r="BK171" s="240">
        <f>ROUND(I171*H171,2)</f>
        <v>0</v>
      </c>
      <c r="BL171" s="19" t="s">
        <v>203</v>
      </c>
      <c r="BM171" s="239" t="s">
        <v>2222</v>
      </c>
    </row>
    <row r="172" s="2" customFormat="1" ht="16.5" customHeight="1">
      <c r="A172" s="40"/>
      <c r="B172" s="41"/>
      <c r="C172" s="228" t="s">
        <v>330</v>
      </c>
      <c r="D172" s="228" t="s">
        <v>153</v>
      </c>
      <c r="E172" s="229" t="s">
        <v>2223</v>
      </c>
      <c r="F172" s="230" t="s">
        <v>2224</v>
      </c>
      <c r="G172" s="231" t="s">
        <v>339</v>
      </c>
      <c r="H172" s="232">
        <v>20</v>
      </c>
      <c r="I172" s="233"/>
      <c r="J172" s="234">
        <f>ROUND(I172*H172,2)</f>
        <v>0</v>
      </c>
      <c r="K172" s="230" t="s">
        <v>156</v>
      </c>
      <c r="L172" s="46"/>
      <c r="M172" s="235" t="s">
        <v>19</v>
      </c>
      <c r="N172" s="236" t="s">
        <v>47</v>
      </c>
      <c r="O172" s="86"/>
      <c r="P172" s="237">
        <f>O172*H172</f>
        <v>0</v>
      </c>
      <c r="Q172" s="237">
        <v>0.00035</v>
      </c>
      <c r="R172" s="237">
        <f>Q172*H172</f>
        <v>0.0070000000000000001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203</v>
      </c>
      <c r="AT172" s="239" t="s">
        <v>153</v>
      </c>
      <c r="AU172" s="239" t="s">
        <v>95</v>
      </c>
      <c r="AY172" s="19" t="s">
        <v>150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95</v>
      </c>
      <c r="BK172" s="240">
        <f>ROUND(I172*H172,2)</f>
        <v>0</v>
      </c>
      <c r="BL172" s="19" t="s">
        <v>203</v>
      </c>
      <c r="BM172" s="239" t="s">
        <v>2225</v>
      </c>
    </row>
    <row r="173" s="2" customFormat="1" ht="16.5" customHeight="1">
      <c r="A173" s="40"/>
      <c r="B173" s="41"/>
      <c r="C173" s="228" t="s">
        <v>336</v>
      </c>
      <c r="D173" s="228" t="s">
        <v>153</v>
      </c>
      <c r="E173" s="229" t="s">
        <v>2226</v>
      </c>
      <c r="F173" s="230" t="s">
        <v>2227</v>
      </c>
      <c r="G173" s="231" t="s">
        <v>339</v>
      </c>
      <c r="H173" s="232">
        <v>4</v>
      </c>
      <c r="I173" s="233"/>
      <c r="J173" s="234">
        <f>ROUND(I173*H173,2)</f>
        <v>0</v>
      </c>
      <c r="K173" s="230" t="s">
        <v>156</v>
      </c>
      <c r="L173" s="46"/>
      <c r="M173" s="235" t="s">
        <v>19</v>
      </c>
      <c r="N173" s="236" t="s">
        <v>47</v>
      </c>
      <c r="O173" s="86"/>
      <c r="P173" s="237">
        <f>O173*H173</f>
        <v>0</v>
      </c>
      <c r="Q173" s="237">
        <v>0.00056999999999999998</v>
      </c>
      <c r="R173" s="237">
        <f>Q173*H173</f>
        <v>0.0022799999999999999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203</v>
      </c>
      <c r="AT173" s="239" t="s">
        <v>153</v>
      </c>
      <c r="AU173" s="239" t="s">
        <v>95</v>
      </c>
      <c r="AY173" s="19" t="s">
        <v>150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95</v>
      </c>
      <c r="BK173" s="240">
        <f>ROUND(I173*H173,2)</f>
        <v>0</v>
      </c>
      <c r="BL173" s="19" t="s">
        <v>203</v>
      </c>
      <c r="BM173" s="239" t="s">
        <v>2228</v>
      </c>
    </row>
    <row r="174" s="2" customFormat="1" ht="16.5" customHeight="1">
      <c r="A174" s="40"/>
      <c r="B174" s="41"/>
      <c r="C174" s="296" t="s">
        <v>342</v>
      </c>
      <c r="D174" s="296" t="s">
        <v>695</v>
      </c>
      <c r="E174" s="297" t="s">
        <v>2229</v>
      </c>
      <c r="F174" s="298" t="s">
        <v>2230</v>
      </c>
      <c r="G174" s="299" t="s">
        <v>531</v>
      </c>
      <c r="H174" s="300">
        <v>1</v>
      </c>
      <c r="I174" s="301"/>
      <c r="J174" s="302">
        <f>ROUND(I174*H174,2)</f>
        <v>0</v>
      </c>
      <c r="K174" s="298" t="s">
        <v>156</v>
      </c>
      <c r="L174" s="303"/>
      <c r="M174" s="304" t="s">
        <v>19</v>
      </c>
      <c r="N174" s="305" t="s">
        <v>47</v>
      </c>
      <c r="O174" s="86"/>
      <c r="P174" s="237">
        <f>O174*H174</f>
        <v>0</v>
      </c>
      <c r="Q174" s="237">
        <v>0.00013999999999999999</v>
      </c>
      <c r="R174" s="237">
        <f>Q174*H174</f>
        <v>0.00013999999999999999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392</v>
      </c>
      <c r="AT174" s="239" t="s">
        <v>695</v>
      </c>
      <c r="AU174" s="239" t="s">
        <v>95</v>
      </c>
      <c r="AY174" s="19" t="s">
        <v>150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95</v>
      </c>
      <c r="BK174" s="240">
        <f>ROUND(I174*H174,2)</f>
        <v>0</v>
      </c>
      <c r="BL174" s="19" t="s">
        <v>203</v>
      </c>
      <c r="BM174" s="239" t="s">
        <v>2231</v>
      </c>
    </row>
    <row r="175" s="2" customFormat="1" ht="16.5" customHeight="1">
      <c r="A175" s="40"/>
      <c r="B175" s="41"/>
      <c r="C175" s="296" t="s">
        <v>347</v>
      </c>
      <c r="D175" s="296" t="s">
        <v>695</v>
      </c>
      <c r="E175" s="297" t="s">
        <v>2232</v>
      </c>
      <c r="F175" s="298" t="s">
        <v>2233</v>
      </c>
      <c r="G175" s="299" t="s">
        <v>531</v>
      </c>
      <c r="H175" s="300">
        <v>1</v>
      </c>
      <c r="I175" s="301"/>
      <c r="J175" s="302">
        <f>ROUND(I175*H175,2)</f>
        <v>0</v>
      </c>
      <c r="K175" s="298" t="s">
        <v>156</v>
      </c>
      <c r="L175" s="303"/>
      <c r="M175" s="304" t="s">
        <v>19</v>
      </c>
      <c r="N175" s="305" t="s">
        <v>47</v>
      </c>
      <c r="O175" s="86"/>
      <c r="P175" s="237">
        <f>O175*H175</f>
        <v>0</v>
      </c>
      <c r="Q175" s="237">
        <v>0.00033</v>
      </c>
      <c r="R175" s="237">
        <f>Q175*H175</f>
        <v>0.00033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392</v>
      </c>
      <c r="AT175" s="239" t="s">
        <v>695</v>
      </c>
      <c r="AU175" s="239" t="s">
        <v>95</v>
      </c>
      <c r="AY175" s="19" t="s">
        <v>150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95</v>
      </c>
      <c r="BK175" s="240">
        <f>ROUND(I175*H175,2)</f>
        <v>0</v>
      </c>
      <c r="BL175" s="19" t="s">
        <v>203</v>
      </c>
      <c r="BM175" s="239" t="s">
        <v>2234</v>
      </c>
    </row>
    <row r="176" s="2" customFormat="1" ht="16.5" customHeight="1">
      <c r="A176" s="40"/>
      <c r="B176" s="41"/>
      <c r="C176" s="296" t="s">
        <v>355</v>
      </c>
      <c r="D176" s="296" t="s">
        <v>695</v>
      </c>
      <c r="E176" s="297" t="s">
        <v>2235</v>
      </c>
      <c r="F176" s="298" t="s">
        <v>2236</v>
      </c>
      <c r="G176" s="299" t="s">
        <v>531</v>
      </c>
      <c r="H176" s="300">
        <v>1</v>
      </c>
      <c r="I176" s="301"/>
      <c r="J176" s="302">
        <f>ROUND(I176*H176,2)</f>
        <v>0</v>
      </c>
      <c r="K176" s="298" t="s">
        <v>156</v>
      </c>
      <c r="L176" s="303"/>
      <c r="M176" s="304" t="s">
        <v>19</v>
      </c>
      <c r="N176" s="305" t="s">
        <v>47</v>
      </c>
      <c r="O176" s="86"/>
      <c r="P176" s="237">
        <f>O176*H176</f>
        <v>0</v>
      </c>
      <c r="Q176" s="237">
        <v>0.00040000000000000002</v>
      </c>
      <c r="R176" s="237">
        <f>Q176*H176</f>
        <v>0.00040000000000000002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392</v>
      </c>
      <c r="AT176" s="239" t="s">
        <v>695</v>
      </c>
      <c r="AU176" s="239" t="s">
        <v>95</v>
      </c>
      <c r="AY176" s="19" t="s">
        <v>150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95</v>
      </c>
      <c r="BK176" s="240">
        <f>ROUND(I176*H176,2)</f>
        <v>0</v>
      </c>
      <c r="BL176" s="19" t="s">
        <v>203</v>
      </c>
      <c r="BM176" s="239" t="s">
        <v>2237</v>
      </c>
    </row>
    <row r="177" s="2" customFormat="1" ht="16.5" customHeight="1">
      <c r="A177" s="40"/>
      <c r="B177" s="41"/>
      <c r="C177" s="228" t="s">
        <v>392</v>
      </c>
      <c r="D177" s="228" t="s">
        <v>153</v>
      </c>
      <c r="E177" s="229" t="s">
        <v>2238</v>
      </c>
      <c r="F177" s="230" t="s">
        <v>2239</v>
      </c>
      <c r="G177" s="231" t="s">
        <v>531</v>
      </c>
      <c r="H177" s="232">
        <v>7</v>
      </c>
      <c r="I177" s="233"/>
      <c r="J177" s="234">
        <f>ROUND(I177*H177,2)</f>
        <v>0</v>
      </c>
      <c r="K177" s="230" t="s">
        <v>156</v>
      </c>
      <c r="L177" s="46"/>
      <c r="M177" s="235" t="s">
        <v>19</v>
      </c>
      <c r="N177" s="236" t="s">
        <v>47</v>
      </c>
      <c r="O177" s="86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203</v>
      </c>
      <c r="AT177" s="239" t="s">
        <v>153</v>
      </c>
      <c r="AU177" s="239" t="s">
        <v>95</v>
      </c>
      <c r="AY177" s="19" t="s">
        <v>150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95</v>
      </c>
      <c r="BK177" s="240">
        <f>ROUND(I177*H177,2)</f>
        <v>0</v>
      </c>
      <c r="BL177" s="19" t="s">
        <v>203</v>
      </c>
      <c r="BM177" s="239" t="s">
        <v>2240</v>
      </c>
    </row>
    <row r="178" s="2" customFormat="1" ht="16.5" customHeight="1">
      <c r="A178" s="40"/>
      <c r="B178" s="41"/>
      <c r="C178" s="228" t="s">
        <v>408</v>
      </c>
      <c r="D178" s="228" t="s">
        <v>153</v>
      </c>
      <c r="E178" s="229" t="s">
        <v>2241</v>
      </c>
      <c r="F178" s="230" t="s">
        <v>2242</v>
      </c>
      <c r="G178" s="231" t="s">
        <v>531</v>
      </c>
      <c r="H178" s="232">
        <v>2</v>
      </c>
      <c r="I178" s="233"/>
      <c r="J178" s="234">
        <f>ROUND(I178*H178,2)</f>
        <v>0</v>
      </c>
      <c r="K178" s="230" t="s">
        <v>156</v>
      </c>
      <c r="L178" s="46"/>
      <c r="M178" s="235" t="s">
        <v>19</v>
      </c>
      <c r="N178" s="236" t="s">
        <v>47</v>
      </c>
      <c r="O178" s="86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203</v>
      </c>
      <c r="AT178" s="239" t="s">
        <v>153</v>
      </c>
      <c r="AU178" s="239" t="s">
        <v>95</v>
      </c>
      <c r="AY178" s="19" t="s">
        <v>150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95</v>
      </c>
      <c r="BK178" s="240">
        <f>ROUND(I178*H178,2)</f>
        <v>0</v>
      </c>
      <c r="BL178" s="19" t="s">
        <v>203</v>
      </c>
      <c r="BM178" s="239" t="s">
        <v>2243</v>
      </c>
    </row>
    <row r="179" s="2" customFormat="1" ht="16.5" customHeight="1">
      <c r="A179" s="40"/>
      <c r="B179" s="41"/>
      <c r="C179" s="228" t="s">
        <v>412</v>
      </c>
      <c r="D179" s="228" t="s">
        <v>153</v>
      </c>
      <c r="E179" s="229" t="s">
        <v>2244</v>
      </c>
      <c r="F179" s="230" t="s">
        <v>2245</v>
      </c>
      <c r="G179" s="231" t="s">
        <v>531</v>
      </c>
      <c r="H179" s="232">
        <v>1</v>
      </c>
      <c r="I179" s="233"/>
      <c r="J179" s="234">
        <f>ROUND(I179*H179,2)</f>
        <v>0</v>
      </c>
      <c r="K179" s="230" t="s">
        <v>156</v>
      </c>
      <c r="L179" s="46"/>
      <c r="M179" s="235" t="s">
        <v>19</v>
      </c>
      <c r="N179" s="236" t="s">
        <v>47</v>
      </c>
      <c r="O179" s="86"/>
      <c r="P179" s="237">
        <f>O179*H179</f>
        <v>0</v>
      </c>
      <c r="Q179" s="237">
        <v>0.00034000000000000002</v>
      </c>
      <c r="R179" s="237">
        <f>Q179*H179</f>
        <v>0.00034000000000000002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203</v>
      </c>
      <c r="AT179" s="239" t="s">
        <v>153</v>
      </c>
      <c r="AU179" s="239" t="s">
        <v>95</v>
      </c>
      <c r="AY179" s="19" t="s">
        <v>150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95</v>
      </c>
      <c r="BK179" s="240">
        <f>ROUND(I179*H179,2)</f>
        <v>0</v>
      </c>
      <c r="BL179" s="19" t="s">
        <v>203</v>
      </c>
      <c r="BM179" s="239" t="s">
        <v>2246</v>
      </c>
    </row>
    <row r="180" s="2" customFormat="1" ht="21.75" customHeight="1">
      <c r="A180" s="40"/>
      <c r="B180" s="41"/>
      <c r="C180" s="228" t="s">
        <v>418</v>
      </c>
      <c r="D180" s="228" t="s">
        <v>153</v>
      </c>
      <c r="E180" s="229" t="s">
        <v>2247</v>
      </c>
      <c r="F180" s="230" t="s">
        <v>2248</v>
      </c>
      <c r="G180" s="231" t="s">
        <v>531</v>
      </c>
      <c r="H180" s="232">
        <v>1</v>
      </c>
      <c r="I180" s="233"/>
      <c r="J180" s="234">
        <f>ROUND(I180*H180,2)</f>
        <v>0</v>
      </c>
      <c r="K180" s="230" t="s">
        <v>19</v>
      </c>
      <c r="L180" s="46"/>
      <c r="M180" s="235" t="s">
        <v>19</v>
      </c>
      <c r="N180" s="236" t="s">
        <v>47</v>
      </c>
      <c r="O180" s="86"/>
      <c r="P180" s="237">
        <f>O180*H180</f>
        <v>0</v>
      </c>
      <c r="Q180" s="237">
        <v>0.00050000000000000001</v>
      </c>
      <c r="R180" s="237">
        <f>Q180*H180</f>
        <v>0.00050000000000000001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203</v>
      </c>
      <c r="AT180" s="239" t="s">
        <v>153</v>
      </c>
      <c r="AU180" s="239" t="s">
        <v>95</v>
      </c>
      <c r="AY180" s="19" t="s">
        <v>150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95</v>
      </c>
      <c r="BK180" s="240">
        <f>ROUND(I180*H180,2)</f>
        <v>0</v>
      </c>
      <c r="BL180" s="19" t="s">
        <v>203</v>
      </c>
      <c r="BM180" s="239" t="s">
        <v>2249</v>
      </c>
    </row>
    <row r="181" s="2" customFormat="1" ht="16.5" customHeight="1">
      <c r="A181" s="40"/>
      <c r="B181" s="41"/>
      <c r="C181" s="228" t="s">
        <v>423</v>
      </c>
      <c r="D181" s="228" t="s">
        <v>153</v>
      </c>
      <c r="E181" s="229" t="s">
        <v>2250</v>
      </c>
      <c r="F181" s="230" t="s">
        <v>2251</v>
      </c>
      <c r="G181" s="231" t="s">
        <v>531</v>
      </c>
      <c r="H181" s="232">
        <v>2</v>
      </c>
      <c r="I181" s="233"/>
      <c r="J181" s="234">
        <f>ROUND(I181*H181,2)</f>
        <v>0</v>
      </c>
      <c r="K181" s="230" t="s">
        <v>156</v>
      </c>
      <c r="L181" s="46"/>
      <c r="M181" s="235" t="s">
        <v>19</v>
      </c>
      <c r="N181" s="236" t="s">
        <v>47</v>
      </c>
      <c r="O181" s="86"/>
      <c r="P181" s="237">
        <f>O181*H181</f>
        <v>0</v>
      </c>
      <c r="Q181" s="237">
        <v>0.0015</v>
      </c>
      <c r="R181" s="237">
        <f>Q181*H181</f>
        <v>0.0030000000000000001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203</v>
      </c>
      <c r="AT181" s="239" t="s">
        <v>153</v>
      </c>
      <c r="AU181" s="239" t="s">
        <v>95</v>
      </c>
      <c r="AY181" s="19" t="s">
        <v>150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95</v>
      </c>
      <c r="BK181" s="240">
        <f>ROUND(I181*H181,2)</f>
        <v>0</v>
      </c>
      <c r="BL181" s="19" t="s">
        <v>203</v>
      </c>
      <c r="BM181" s="239" t="s">
        <v>2252</v>
      </c>
    </row>
    <row r="182" s="2" customFormat="1" ht="16.5" customHeight="1">
      <c r="A182" s="40"/>
      <c r="B182" s="41"/>
      <c r="C182" s="228" t="s">
        <v>429</v>
      </c>
      <c r="D182" s="228" t="s">
        <v>153</v>
      </c>
      <c r="E182" s="229" t="s">
        <v>2253</v>
      </c>
      <c r="F182" s="230" t="s">
        <v>2254</v>
      </c>
      <c r="G182" s="231" t="s">
        <v>531</v>
      </c>
      <c r="H182" s="232">
        <v>2</v>
      </c>
      <c r="I182" s="233"/>
      <c r="J182" s="234">
        <f>ROUND(I182*H182,2)</f>
        <v>0</v>
      </c>
      <c r="K182" s="230" t="s">
        <v>156</v>
      </c>
      <c r="L182" s="46"/>
      <c r="M182" s="235" t="s">
        <v>19</v>
      </c>
      <c r="N182" s="236" t="s">
        <v>47</v>
      </c>
      <c r="O182" s="86"/>
      <c r="P182" s="237">
        <f>O182*H182</f>
        <v>0</v>
      </c>
      <c r="Q182" s="237">
        <v>0.00029</v>
      </c>
      <c r="R182" s="237">
        <f>Q182*H182</f>
        <v>0.00058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203</v>
      </c>
      <c r="AT182" s="239" t="s">
        <v>153</v>
      </c>
      <c r="AU182" s="239" t="s">
        <v>95</v>
      </c>
      <c r="AY182" s="19" t="s">
        <v>150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95</v>
      </c>
      <c r="BK182" s="240">
        <f>ROUND(I182*H182,2)</f>
        <v>0</v>
      </c>
      <c r="BL182" s="19" t="s">
        <v>203</v>
      </c>
      <c r="BM182" s="239" t="s">
        <v>2255</v>
      </c>
    </row>
    <row r="183" s="2" customFormat="1" ht="16.5" customHeight="1">
      <c r="A183" s="40"/>
      <c r="B183" s="41"/>
      <c r="C183" s="228" t="s">
        <v>433</v>
      </c>
      <c r="D183" s="228" t="s">
        <v>153</v>
      </c>
      <c r="E183" s="229" t="s">
        <v>2256</v>
      </c>
      <c r="F183" s="230" t="s">
        <v>2257</v>
      </c>
      <c r="G183" s="231" t="s">
        <v>339</v>
      </c>
      <c r="H183" s="232">
        <v>72</v>
      </c>
      <c r="I183" s="233"/>
      <c r="J183" s="234">
        <f>ROUND(I183*H183,2)</f>
        <v>0</v>
      </c>
      <c r="K183" s="230" t="s">
        <v>156</v>
      </c>
      <c r="L183" s="46"/>
      <c r="M183" s="235" t="s">
        <v>19</v>
      </c>
      <c r="N183" s="236" t="s">
        <v>47</v>
      </c>
      <c r="O183" s="86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203</v>
      </c>
      <c r="AT183" s="239" t="s">
        <v>153</v>
      </c>
      <c r="AU183" s="239" t="s">
        <v>95</v>
      </c>
      <c r="AY183" s="19" t="s">
        <v>150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95</v>
      </c>
      <c r="BK183" s="240">
        <f>ROUND(I183*H183,2)</f>
        <v>0</v>
      </c>
      <c r="BL183" s="19" t="s">
        <v>203</v>
      </c>
      <c r="BM183" s="239" t="s">
        <v>2258</v>
      </c>
    </row>
    <row r="184" s="2" customFormat="1" ht="21.75" customHeight="1">
      <c r="A184" s="40"/>
      <c r="B184" s="41"/>
      <c r="C184" s="228" t="s">
        <v>437</v>
      </c>
      <c r="D184" s="228" t="s">
        <v>153</v>
      </c>
      <c r="E184" s="229" t="s">
        <v>2259</v>
      </c>
      <c r="F184" s="230" t="s">
        <v>2260</v>
      </c>
      <c r="G184" s="231" t="s">
        <v>2261</v>
      </c>
      <c r="H184" s="310"/>
      <c r="I184" s="233"/>
      <c r="J184" s="234">
        <f>ROUND(I184*H184,2)</f>
        <v>0</v>
      </c>
      <c r="K184" s="230" t="s">
        <v>156</v>
      </c>
      <c r="L184" s="46"/>
      <c r="M184" s="235" t="s">
        <v>19</v>
      </c>
      <c r="N184" s="236" t="s">
        <v>47</v>
      </c>
      <c r="O184" s="86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203</v>
      </c>
      <c r="AT184" s="239" t="s">
        <v>153</v>
      </c>
      <c r="AU184" s="239" t="s">
        <v>95</v>
      </c>
      <c r="AY184" s="19" t="s">
        <v>150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95</v>
      </c>
      <c r="BK184" s="240">
        <f>ROUND(I184*H184,2)</f>
        <v>0</v>
      </c>
      <c r="BL184" s="19" t="s">
        <v>203</v>
      </c>
      <c r="BM184" s="239" t="s">
        <v>2262</v>
      </c>
    </row>
    <row r="185" s="12" customFormat="1" ht="22.8" customHeight="1">
      <c r="A185" s="12"/>
      <c r="B185" s="212"/>
      <c r="C185" s="213"/>
      <c r="D185" s="214" t="s">
        <v>74</v>
      </c>
      <c r="E185" s="226" t="s">
        <v>2263</v>
      </c>
      <c r="F185" s="226" t="s">
        <v>2264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SUM(P186:P204)</f>
        <v>0</v>
      </c>
      <c r="Q185" s="220"/>
      <c r="R185" s="221">
        <f>SUM(R186:R204)</f>
        <v>0.11651000000000002</v>
      </c>
      <c r="S185" s="220"/>
      <c r="T185" s="222">
        <f>SUM(T186:T204)</f>
        <v>0.0086999999999999994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95</v>
      </c>
      <c r="AT185" s="224" t="s">
        <v>74</v>
      </c>
      <c r="AU185" s="224" t="s">
        <v>83</v>
      </c>
      <c r="AY185" s="223" t="s">
        <v>150</v>
      </c>
      <c r="BK185" s="225">
        <f>SUM(BK186:BK204)</f>
        <v>0</v>
      </c>
    </row>
    <row r="186" s="2" customFormat="1" ht="16.5" customHeight="1">
      <c r="A186" s="40"/>
      <c r="B186" s="41"/>
      <c r="C186" s="228" t="s">
        <v>442</v>
      </c>
      <c r="D186" s="228" t="s">
        <v>153</v>
      </c>
      <c r="E186" s="229" t="s">
        <v>2265</v>
      </c>
      <c r="F186" s="230" t="s">
        <v>2266</v>
      </c>
      <c r="G186" s="231" t="s">
        <v>339</v>
      </c>
      <c r="H186" s="232">
        <v>30</v>
      </c>
      <c r="I186" s="233"/>
      <c r="J186" s="234">
        <f>ROUND(I186*H186,2)</f>
        <v>0</v>
      </c>
      <c r="K186" s="230" t="s">
        <v>156</v>
      </c>
      <c r="L186" s="46"/>
      <c r="M186" s="235" t="s">
        <v>19</v>
      </c>
      <c r="N186" s="236" t="s">
        <v>47</v>
      </c>
      <c r="O186" s="86"/>
      <c r="P186" s="237">
        <f>O186*H186</f>
        <v>0</v>
      </c>
      <c r="Q186" s="237">
        <v>0</v>
      </c>
      <c r="R186" s="237">
        <f>Q186*H186</f>
        <v>0</v>
      </c>
      <c r="S186" s="237">
        <v>0.00029</v>
      </c>
      <c r="T186" s="238">
        <f>S186*H186</f>
        <v>0.0086999999999999994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203</v>
      </c>
      <c r="AT186" s="239" t="s">
        <v>153</v>
      </c>
      <c r="AU186" s="239" t="s">
        <v>95</v>
      </c>
      <c r="AY186" s="19" t="s">
        <v>150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95</v>
      </c>
      <c r="BK186" s="240">
        <f>ROUND(I186*H186,2)</f>
        <v>0</v>
      </c>
      <c r="BL186" s="19" t="s">
        <v>203</v>
      </c>
      <c r="BM186" s="239" t="s">
        <v>2267</v>
      </c>
    </row>
    <row r="187" s="2" customFormat="1" ht="16.5" customHeight="1">
      <c r="A187" s="40"/>
      <c r="B187" s="41"/>
      <c r="C187" s="228" t="s">
        <v>446</v>
      </c>
      <c r="D187" s="228" t="s">
        <v>153</v>
      </c>
      <c r="E187" s="229" t="s">
        <v>2268</v>
      </c>
      <c r="F187" s="230" t="s">
        <v>2269</v>
      </c>
      <c r="G187" s="231" t="s">
        <v>339</v>
      </c>
      <c r="H187" s="232">
        <v>66</v>
      </c>
      <c r="I187" s="233"/>
      <c r="J187" s="234">
        <f>ROUND(I187*H187,2)</f>
        <v>0</v>
      </c>
      <c r="K187" s="230" t="s">
        <v>156</v>
      </c>
      <c r="L187" s="46"/>
      <c r="M187" s="235" t="s">
        <v>19</v>
      </c>
      <c r="N187" s="236" t="s">
        <v>47</v>
      </c>
      <c r="O187" s="86"/>
      <c r="P187" s="237">
        <f>O187*H187</f>
        <v>0</v>
      </c>
      <c r="Q187" s="237">
        <v>0.00066</v>
      </c>
      <c r="R187" s="237">
        <f>Q187*H187</f>
        <v>0.043560000000000001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203</v>
      </c>
      <c r="AT187" s="239" t="s">
        <v>153</v>
      </c>
      <c r="AU187" s="239" t="s">
        <v>95</v>
      </c>
      <c r="AY187" s="19" t="s">
        <v>150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95</v>
      </c>
      <c r="BK187" s="240">
        <f>ROUND(I187*H187,2)</f>
        <v>0</v>
      </c>
      <c r="BL187" s="19" t="s">
        <v>203</v>
      </c>
      <c r="BM187" s="239" t="s">
        <v>2270</v>
      </c>
    </row>
    <row r="188" s="2" customFormat="1" ht="16.5" customHeight="1">
      <c r="A188" s="40"/>
      <c r="B188" s="41"/>
      <c r="C188" s="228" t="s">
        <v>450</v>
      </c>
      <c r="D188" s="228" t="s">
        <v>153</v>
      </c>
      <c r="E188" s="229" t="s">
        <v>2271</v>
      </c>
      <c r="F188" s="230" t="s">
        <v>2272</v>
      </c>
      <c r="G188" s="231" t="s">
        <v>339</v>
      </c>
      <c r="H188" s="232">
        <v>18</v>
      </c>
      <c r="I188" s="233"/>
      <c r="J188" s="234">
        <f>ROUND(I188*H188,2)</f>
        <v>0</v>
      </c>
      <c r="K188" s="230" t="s">
        <v>156</v>
      </c>
      <c r="L188" s="46"/>
      <c r="M188" s="235" t="s">
        <v>19</v>
      </c>
      <c r="N188" s="236" t="s">
        <v>47</v>
      </c>
      <c r="O188" s="86"/>
      <c r="P188" s="237">
        <f>O188*H188</f>
        <v>0</v>
      </c>
      <c r="Q188" s="237">
        <v>0.00091</v>
      </c>
      <c r="R188" s="237">
        <f>Q188*H188</f>
        <v>0.016379999999999999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203</v>
      </c>
      <c r="AT188" s="239" t="s">
        <v>153</v>
      </c>
      <c r="AU188" s="239" t="s">
        <v>95</v>
      </c>
      <c r="AY188" s="19" t="s">
        <v>150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95</v>
      </c>
      <c r="BK188" s="240">
        <f>ROUND(I188*H188,2)</f>
        <v>0</v>
      </c>
      <c r="BL188" s="19" t="s">
        <v>203</v>
      </c>
      <c r="BM188" s="239" t="s">
        <v>2273</v>
      </c>
    </row>
    <row r="189" s="2" customFormat="1" ht="16.5" customHeight="1">
      <c r="A189" s="40"/>
      <c r="B189" s="41"/>
      <c r="C189" s="228" t="s">
        <v>454</v>
      </c>
      <c r="D189" s="228" t="s">
        <v>153</v>
      </c>
      <c r="E189" s="229" t="s">
        <v>2274</v>
      </c>
      <c r="F189" s="230" t="s">
        <v>2275</v>
      </c>
      <c r="G189" s="231" t="s">
        <v>339</v>
      </c>
      <c r="H189" s="232">
        <v>10</v>
      </c>
      <c r="I189" s="233"/>
      <c r="J189" s="234">
        <f>ROUND(I189*H189,2)</f>
        <v>0</v>
      </c>
      <c r="K189" s="230" t="s">
        <v>156</v>
      </c>
      <c r="L189" s="46"/>
      <c r="M189" s="235" t="s">
        <v>19</v>
      </c>
      <c r="N189" s="236" t="s">
        <v>47</v>
      </c>
      <c r="O189" s="86"/>
      <c r="P189" s="237">
        <f>O189*H189</f>
        <v>0</v>
      </c>
      <c r="Q189" s="237">
        <v>0.0011900000000000001</v>
      </c>
      <c r="R189" s="237">
        <f>Q189*H189</f>
        <v>0.011900000000000001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203</v>
      </c>
      <c r="AT189" s="239" t="s">
        <v>153</v>
      </c>
      <c r="AU189" s="239" t="s">
        <v>95</v>
      </c>
      <c r="AY189" s="19" t="s">
        <v>150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95</v>
      </c>
      <c r="BK189" s="240">
        <f>ROUND(I189*H189,2)</f>
        <v>0</v>
      </c>
      <c r="BL189" s="19" t="s">
        <v>203</v>
      </c>
      <c r="BM189" s="239" t="s">
        <v>2276</v>
      </c>
    </row>
    <row r="190" s="2" customFormat="1" ht="21.75" customHeight="1">
      <c r="A190" s="40"/>
      <c r="B190" s="41"/>
      <c r="C190" s="228" t="s">
        <v>458</v>
      </c>
      <c r="D190" s="228" t="s">
        <v>153</v>
      </c>
      <c r="E190" s="229" t="s">
        <v>2277</v>
      </c>
      <c r="F190" s="230" t="s">
        <v>2278</v>
      </c>
      <c r="G190" s="231" t="s">
        <v>339</v>
      </c>
      <c r="H190" s="232">
        <v>84</v>
      </c>
      <c r="I190" s="233"/>
      <c r="J190" s="234">
        <f>ROUND(I190*H190,2)</f>
        <v>0</v>
      </c>
      <c r="K190" s="230" t="s">
        <v>156</v>
      </c>
      <c r="L190" s="46"/>
      <c r="M190" s="235" t="s">
        <v>19</v>
      </c>
      <c r="N190" s="236" t="s">
        <v>47</v>
      </c>
      <c r="O190" s="86"/>
      <c r="P190" s="237">
        <f>O190*H190</f>
        <v>0</v>
      </c>
      <c r="Q190" s="237">
        <v>0.00020000000000000001</v>
      </c>
      <c r="R190" s="237">
        <f>Q190*H190</f>
        <v>0.016800000000000002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203</v>
      </c>
      <c r="AT190" s="239" t="s">
        <v>153</v>
      </c>
      <c r="AU190" s="239" t="s">
        <v>95</v>
      </c>
      <c r="AY190" s="19" t="s">
        <v>150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95</v>
      </c>
      <c r="BK190" s="240">
        <f>ROUND(I190*H190,2)</f>
        <v>0</v>
      </c>
      <c r="BL190" s="19" t="s">
        <v>203</v>
      </c>
      <c r="BM190" s="239" t="s">
        <v>2279</v>
      </c>
    </row>
    <row r="191" s="2" customFormat="1" ht="21.75" customHeight="1">
      <c r="A191" s="40"/>
      <c r="B191" s="41"/>
      <c r="C191" s="228" t="s">
        <v>462</v>
      </c>
      <c r="D191" s="228" t="s">
        <v>153</v>
      </c>
      <c r="E191" s="229" t="s">
        <v>2280</v>
      </c>
      <c r="F191" s="230" t="s">
        <v>2281</v>
      </c>
      <c r="G191" s="231" t="s">
        <v>339</v>
      </c>
      <c r="H191" s="232">
        <v>10</v>
      </c>
      <c r="I191" s="233"/>
      <c r="J191" s="234">
        <f>ROUND(I191*H191,2)</f>
        <v>0</v>
      </c>
      <c r="K191" s="230" t="s">
        <v>156</v>
      </c>
      <c r="L191" s="46"/>
      <c r="M191" s="235" t="s">
        <v>19</v>
      </c>
      <c r="N191" s="236" t="s">
        <v>47</v>
      </c>
      <c r="O191" s="86"/>
      <c r="P191" s="237">
        <f>O191*H191</f>
        <v>0</v>
      </c>
      <c r="Q191" s="237">
        <v>0.00024000000000000001</v>
      </c>
      <c r="R191" s="237">
        <f>Q191*H191</f>
        <v>0.0024000000000000002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203</v>
      </c>
      <c r="AT191" s="239" t="s">
        <v>153</v>
      </c>
      <c r="AU191" s="239" t="s">
        <v>95</v>
      </c>
      <c r="AY191" s="19" t="s">
        <v>150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95</v>
      </c>
      <c r="BK191" s="240">
        <f>ROUND(I191*H191,2)</f>
        <v>0</v>
      </c>
      <c r="BL191" s="19" t="s">
        <v>203</v>
      </c>
      <c r="BM191" s="239" t="s">
        <v>2282</v>
      </c>
    </row>
    <row r="192" s="2" customFormat="1" ht="16.5" customHeight="1">
      <c r="A192" s="40"/>
      <c r="B192" s="41"/>
      <c r="C192" s="228" t="s">
        <v>466</v>
      </c>
      <c r="D192" s="228" t="s">
        <v>153</v>
      </c>
      <c r="E192" s="229" t="s">
        <v>2283</v>
      </c>
      <c r="F192" s="230" t="s">
        <v>2284</v>
      </c>
      <c r="G192" s="231" t="s">
        <v>531</v>
      </c>
      <c r="H192" s="232">
        <v>16</v>
      </c>
      <c r="I192" s="233"/>
      <c r="J192" s="234">
        <f>ROUND(I192*H192,2)</f>
        <v>0</v>
      </c>
      <c r="K192" s="230" t="s">
        <v>156</v>
      </c>
      <c r="L192" s="46"/>
      <c r="M192" s="235" t="s">
        <v>19</v>
      </c>
      <c r="N192" s="236" t="s">
        <v>47</v>
      </c>
      <c r="O192" s="86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203</v>
      </c>
      <c r="AT192" s="239" t="s">
        <v>153</v>
      </c>
      <c r="AU192" s="239" t="s">
        <v>95</v>
      </c>
      <c r="AY192" s="19" t="s">
        <v>150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95</v>
      </c>
      <c r="BK192" s="240">
        <f>ROUND(I192*H192,2)</f>
        <v>0</v>
      </c>
      <c r="BL192" s="19" t="s">
        <v>203</v>
      </c>
      <c r="BM192" s="239" t="s">
        <v>2285</v>
      </c>
    </row>
    <row r="193" s="2" customFormat="1" ht="16.5" customHeight="1">
      <c r="A193" s="40"/>
      <c r="B193" s="41"/>
      <c r="C193" s="228" t="s">
        <v>470</v>
      </c>
      <c r="D193" s="228" t="s">
        <v>153</v>
      </c>
      <c r="E193" s="229" t="s">
        <v>2286</v>
      </c>
      <c r="F193" s="230" t="s">
        <v>2287</v>
      </c>
      <c r="G193" s="231" t="s">
        <v>2288</v>
      </c>
      <c r="H193" s="232">
        <v>1</v>
      </c>
      <c r="I193" s="233"/>
      <c r="J193" s="234">
        <f>ROUND(I193*H193,2)</f>
        <v>0</v>
      </c>
      <c r="K193" s="230" t="s">
        <v>156</v>
      </c>
      <c r="L193" s="46"/>
      <c r="M193" s="235" t="s">
        <v>19</v>
      </c>
      <c r="N193" s="236" t="s">
        <v>47</v>
      </c>
      <c r="O193" s="86"/>
      <c r="P193" s="237">
        <f>O193*H193</f>
        <v>0</v>
      </c>
      <c r="Q193" s="237">
        <v>0.00089999999999999998</v>
      </c>
      <c r="R193" s="237">
        <f>Q193*H193</f>
        <v>0.00089999999999999998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203</v>
      </c>
      <c r="AT193" s="239" t="s">
        <v>153</v>
      </c>
      <c r="AU193" s="239" t="s">
        <v>95</v>
      </c>
      <c r="AY193" s="19" t="s">
        <v>150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95</v>
      </c>
      <c r="BK193" s="240">
        <f>ROUND(I193*H193,2)</f>
        <v>0</v>
      </c>
      <c r="BL193" s="19" t="s">
        <v>203</v>
      </c>
      <c r="BM193" s="239" t="s">
        <v>2289</v>
      </c>
    </row>
    <row r="194" s="2" customFormat="1" ht="16.5" customHeight="1">
      <c r="A194" s="40"/>
      <c r="B194" s="41"/>
      <c r="C194" s="228" t="s">
        <v>476</v>
      </c>
      <c r="D194" s="228" t="s">
        <v>153</v>
      </c>
      <c r="E194" s="229" t="s">
        <v>2290</v>
      </c>
      <c r="F194" s="230" t="s">
        <v>2291</v>
      </c>
      <c r="G194" s="231" t="s">
        <v>2288</v>
      </c>
      <c r="H194" s="232">
        <v>1</v>
      </c>
      <c r="I194" s="233"/>
      <c r="J194" s="234">
        <f>ROUND(I194*H194,2)</f>
        <v>0</v>
      </c>
      <c r="K194" s="230" t="s">
        <v>19</v>
      </c>
      <c r="L194" s="46"/>
      <c r="M194" s="235" t="s">
        <v>19</v>
      </c>
      <c r="N194" s="236" t="s">
        <v>47</v>
      </c>
      <c r="O194" s="86"/>
      <c r="P194" s="237">
        <f>O194*H194</f>
        <v>0</v>
      </c>
      <c r="Q194" s="237">
        <v>0.00056999999999999998</v>
      </c>
      <c r="R194" s="237">
        <f>Q194*H194</f>
        <v>0.00056999999999999998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203</v>
      </c>
      <c r="AT194" s="239" t="s">
        <v>153</v>
      </c>
      <c r="AU194" s="239" t="s">
        <v>95</v>
      </c>
      <c r="AY194" s="19" t="s">
        <v>150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95</v>
      </c>
      <c r="BK194" s="240">
        <f>ROUND(I194*H194,2)</f>
        <v>0</v>
      </c>
      <c r="BL194" s="19" t="s">
        <v>203</v>
      </c>
      <c r="BM194" s="239" t="s">
        <v>2292</v>
      </c>
    </row>
    <row r="195" s="2" customFormat="1" ht="16.5" customHeight="1">
      <c r="A195" s="40"/>
      <c r="B195" s="41"/>
      <c r="C195" s="228" t="s">
        <v>484</v>
      </c>
      <c r="D195" s="228" t="s">
        <v>153</v>
      </c>
      <c r="E195" s="229" t="s">
        <v>2293</v>
      </c>
      <c r="F195" s="230" t="s">
        <v>2294</v>
      </c>
      <c r="G195" s="231" t="s">
        <v>531</v>
      </c>
      <c r="H195" s="232">
        <v>1</v>
      </c>
      <c r="I195" s="233"/>
      <c r="J195" s="234">
        <f>ROUND(I195*H195,2)</f>
        <v>0</v>
      </c>
      <c r="K195" s="230" t="s">
        <v>156</v>
      </c>
      <c r="L195" s="46"/>
      <c r="M195" s="235" t="s">
        <v>19</v>
      </c>
      <c r="N195" s="236" t="s">
        <v>47</v>
      </c>
      <c r="O195" s="86"/>
      <c r="P195" s="237">
        <f>O195*H195</f>
        <v>0</v>
      </c>
      <c r="Q195" s="237">
        <v>0.00034000000000000002</v>
      </c>
      <c r="R195" s="237">
        <f>Q195*H195</f>
        <v>0.00034000000000000002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203</v>
      </c>
      <c r="AT195" s="239" t="s">
        <v>153</v>
      </c>
      <c r="AU195" s="239" t="s">
        <v>95</v>
      </c>
      <c r="AY195" s="19" t="s">
        <v>150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95</v>
      </c>
      <c r="BK195" s="240">
        <f>ROUND(I195*H195,2)</f>
        <v>0</v>
      </c>
      <c r="BL195" s="19" t="s">
        <v>203</v>
      </c>
      <c r="BM195" s="239" t="s">
        <v>2295</v>
      </c>
    </row>
    <row r="196" s="2" customFormat="1" ht="16.5" customHeight="1">
      <c r="A196" s="40"/>
      <c r="B196" s="41"/>
      <c r="C196" s="228" t="s">
        <v>491</v>
      </c>
      <c r="D196" s="228" t="s">
        <v>153</v>
      </c>
      <c r="E196" s="229" t="s">
        <v>2296</v>
      </c>
      <c r="F196" s="230" t="s">
        <v>2297</v>
      </c>
      <c r="G196" s="231" t="s">
        <v>531</v>
      </c>
      <c r="H196" s="232">
        <v>1</v>
      </c>
      <c r="I196" s="233"/>
      <c r="J196" s="234">
        <f>ROUND(I196*H196,2)</f>
        <v>0</v>
      </c>
      <c r="K196" s="230" t="s">
        <v>156</v>
      </c>
      <c r="L196" s="46"/>
      <c r="M196" s="235" t="s">
        <v>19</v>
      </c>
      <c r="N196" s="236" t="s">
        <v>47</v>
      </c>
      <c r="O196" s="86"/>
      <c r="P196" s="237">
        <f>O196*H196</f>
        <v>0</v>
      </c>
      <c r="Q196" s="237">
        <v>0.00069999999999999999</v>
      </c>
      <c r="R196" s="237">
        <f>Q196*H196</f>
        <v>0.00069999999999999999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203</v>
      </c>
      <c r="AT196" s="239" t="s">
        <v>153</v>
      </c>
      <c r="AU196" s="239" t="s">
        <v>95</v>
      </c>
      <c r="AY196" s="19" t="s">
        <v>150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95</v>
      </c>
      <c r="BK196" s="240">
        <f>ROUND(I196*H196,2)</f>
        <v>0</v>
      </c>
      <c r="BL196" s="19" t="s">
        <v>203</v>
      </c>
      <c r="BM196" s="239" t="s">
        <v>2298</v>
      </c>
    </row>
    <row r="197" s="2" customFormat="1" ht="16.5" customHeight="1">
      <c r="A197" s="40"/>
      <c r="B197" s="41"/>
      <c r="C197" s="228" t="s">
        <v>496</v>
      </c>
      <c r="D197" s="228" t="s">
        <v>153</v>
      </c>
      <c r="E197" s="229" t="s">
        <v>2299</v>
      </c>
      <c r="F197" s="230" t="s">
        <v>2300</v>
      </c>
      <c r="G197" s="231" t="s">
        <v>531</v>
      </c>
      <c r="H197" s="232">
        <v>2</v>
      </c>
      <c r="I197" s="233"/>
      <c r="J197" s="234">
        <f>ROUND(I197*H197,2)</f>
        <v>0</v>
      </c>
      <c r="K197" s="230" t="s">
        <v>156</v>
      </c>
      <c r="L197" s="46"/>
      <c r="M197" s="235" t="s">
        <v>19</v>
      </c>
      <c r="N197" s="236" t="s">
        <v>47</v>
      </c>
      <c r="O197" s="86"/>
      <c r="P197" s="237">
        <f>O197*H197</f>
        <v>0</v>
      </c>
      <c r="Q197" s="237">
        <v>0.00040000000000000002</v>
      </c>
      <c r="R197" s="237">
        <f>Q197*H197</f>
        <v>0.00080000000000000004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203</v>
      </c>
      <c r="AT197" s="239" t="s">
        <v>153</v>
      </c>
      <c r="AU197" s="239" t="s">
        <v>95</v>
      </c>
      <c r="AY197" s="19" t="s">
        <v>150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95</v>
      </c>
      <c r="BK197" s="240">
        <f>ROUND(I197*H197,2)</f>
        <v>0</v>
      </c>
      <c r="BL197" s="19" t="s">
        <v>203</v>
      </c>
      <c r="BM197" s="239" t="s">
        <v>2301</v>
      </c>
    </row>
    <row r="198" s="2" customFormat="1" ht="16.5" customHeight="1">
      <c r="A198" s="40"/>
      <c r="B198" s="41"/>
      <c r="C198" s="228" t="s">
        <v>501</v>
      </c>
      <c r="D198" s="228" t="s">
        <v>153</v>
      </c>
      <c r="E198" s="229" t="s">
        <v>2302</v>
      </c>
      <c r="F198" s="230" t="s">
        <v>2303</v>
      </c>
      <c r="G198" s="231" t="s">
        <v>531</v>
      </c>
      <c r="H198" s="232">
        <v>1</v>
      </c>
      <c r="I198" s="233"/>
      <c r="J198" s="234">
        <f>ROUND(I198*H198,2)</f>
        <v>0</v>
      </c>
      <c r="K198" s="230" t="s">
        <v>156</v>
      </c>
      <c r="L198" s="46"/>
      <c r="M198" s="235" t="s">
        <v>19</v>
      </c>
      <c r="N198" s="236" t="s">
        <v>47</v>
      </c>
      <c r="O198" s="86"/>
      <c r="P198" s="237">
        <f>O198*H198</f>
        <v>0</v>
      </c>
      <c r="Q198" s="237">
        <v>0.00080000000000000004</v>
      </c>
      <c r="R198" s="237">
        <f>Q198*H198</f>
        <v>0.00080000000000000004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203</v>
      </c>
      <c r="AT198" s="239" t="s">
        <v>153</v>
      </c>
      <c r="AU198" s="239" t="s">
        <v>95</v>
      </c>
      <c r="AY198" s="19" t="s">
        <v>150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95</v>
      </c>
      <c r="BK198" s="240">
        <f>ROUND(I198*H198,2)</f>
        <v>0</v>
      </c>
      <c r="BL198" s="19" t="s">
        <v>203</v>
      </c>
      <c r="BM198" s="239" t="s">
        <v>2304</v>
      </c>
    </row>
    <row r="199" s="2" customFormat="1" ht="33.75" customHeight="1">
      <c r="A199" s="40"/>
      <c r="B199" s="41"/>
      <c r="C199" s="228" t="s">
        <v>506</v>
      </c>
      <c r="D199" s="228" t="s">
        <v>153</v>
      </c>
      <c r="E199" s="229" t="s">
        <v>2305</v>
      </c>
      <c r="F199" s="230" t="s">
        <v>2306</v>
      </c>
      <c r="G199" s="231" t="s">
        <v>531</v>
      </c>
      <c r="H199" s="232">
        <v>1</v>
      </c>
      <c r="I199" s="233"/>
      <c r="J199" s="234">
        <f>ROUND(I199*H199,2)</f>
        <v>0</v>
      </c>
      <c r="K199" s="230" t="s">
        <v>19</v>
      </c>
      <c r="L199" s="46"/>
      <c r="M199" s="235" t="s">
        <v>19</v>
      </c>
      <c r="N199" s="236" t="s">
        <v>47</v>
      </c>
      <c r="O199" s="86"/>
      <c r="P199" s="237">
        <f>O199*H199</f>
        <v>0</v>
      </c>
      <c r="Q199" s="237">
        <v>0.00080000000000000004</v>
      </c>
      <c r="R199" s="237">
        <f>Q199*H199</f>
        <v>0.00080000000000000004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203</v>
      </c>
      <c r="AT199" s="239" t="s">
        <v>153</v>
      </c>
      <c r="AU199" s="239" t="s">
        <v>95</v>
      </c>
      <c r="AY199" s="19" t="s">
        <v>150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95</v>
      </c>
      <c r="BK199" s="240">
        <f>ROUND(I199*H199,2)</f>
        <v>0</v>
      </c>
      <c r="BL199" s="19" t="s">
        <v>203</v>
      </c>
      <c r="BM199" s="239" t="s">
        <v>2307</v>
      </c>
    </row>
    <row r="200" s="2" customFormat="1" ht="16.5" customHeight="1">
      <c r="A200" s="40"/>
      <c r="B200" s="41"/>
      <c r="C200" s="228" t="s">
        <v>511</v>
      </c>
      <c r="D200" s="228" t="s">
        <v>153</v>
      </c>
      <c r="E200" s="229" t="s">
        <v>2308</v>
      </c>
      <c r="F200" s="230" t="s">
        <v>2309</v>
      </c>
      <c r="G200" s="231" t="s">
        <v>531</v>
      </c>
      <c r="H200" s="232">
        <v>1</v>
      </c>
      <c r="I200" s="233"/>
      <c r="J200" s="234">
        <f>ROUND(I200*H200,2)</f>
        <v>0</v>
      </c>
      <c r="K200" s="230" t="s">
        <v>19</v>
      </c>
      <c r="L200" s="46"/>
      <c r="M200" s="235" t="s">
        <v>19</v>
      </c>
      <c r="N200" s="236" t="s">
        <v>47</v>
      </c>
      <c r="O200" s="86"/>
      <c r="P200" s="237">
        <f>O200*H200</f>
        <v>0</v>
      </c>
      <c r="Q200" s="237">
        <v>0.00080000000000000004</v>
      </c>
      <c r="R200" s="237">
        <f>Q200*H200</f>
        <v>0.00080000000000000004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203</v>
      </c>
      <c r="AT200" s="239" t="s">
        <v>153</v>
      </c>
      <c r="AU200" s="239" t="s">
        <v>95</v>
      </c>
      <c r="AY200" s="19" t="s">
        <v>150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95</v>
      </c>
      <c r="BK200" s="240">
        <f>ROUND(I200*H200,2)</f>
        <v>0</v>
      </c>
      <c r="BL200" s="19" t="s">
        <v>203</v>
      </c>
      <c r="BM200" s="239" t="s">
        <v>2310</v>
      </c>
    </row>
    <row r="201" s="2" customFormat="1" ht="16.5" customHeight="1">
      <c r="A201" s="40"/>
      <c r="B201" s="41"/>
      <c r="C201" s="228" t="s">
        <v>520</v>
      </c>
      <c r="D201" s="228" t="s">
        <v>153</v>
      </c>
      <c r="E201" s="229" t="s">
        <v>2311</v>
      </c>
      <c r="F201" s="230" t="s">
        <v>2312</v>
      </c>
      <c r="G201" s="231" t="s">
        <v>531</v>
      </c>
      <c r="H201" s="232">
        <v>1</v>
      </c>
      <c r="I201" s="233"/>
      <c r="J201" s="234">
        <f>ROUND(I201*H201,2)</f>
        <v>0</v>
      </c>
      <c r="K201" s="230" t="s">
        <v>156</v>
      </c>
      <c r="L201" s="46"/>
      <c r="M201" s="235" t="s">
        <v>19</v>
      </c>
      <c r="N201" s="236" t="s">
        <v>47</v>
      </c>
      <c r="O201" s="86"/>
      <c r="P201" s="237">
        <f>O201*H201</f>
        <v>0</v>
      </c>
      <c r="Q201" s="237">
        <v>0.00096000000000000002</v>
      </c>
      <c r="R201" s="237">
        <f>Q201*H201</f>
        <v>0.00096000000000000002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203</v>
      </c>
      <c r="AT201" s="239" t="s">
        <v>153</v>
      </c>
      <c r="AU201" s="239" t="s">
        <v>95</v>
      </c>
      <c r="AY201" s="19" t="s">
        <v>150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95</v>
      </c>
      <c r="BK201" s="240">
        <f>ROUND(I201*H201,2)</f>
        <v>0</v>
      </c>
      <c r="BL201" s="19" t="s">
        <v>203</v>
      </c>
      <c r="BM201" s="239" t="s">
        <v>2313</v>
      </c>
    </row>
    <row r="202" s="2" customFormat="1" ht="21.75" customHeight="1">
      <c r="A202" s="40"/>
      <c r="B202" s="41"/>
      <c r="C202" s="228" t="s">
        <v>528</v>
      </c>
      <c r="D202" s="228" t="s">
        <v>153</v>
      </c>
      <c r="E202" s="229" t="s">
        <v>2314</v>
      </c>
      <c r="F202" s="230" t="s">
        <v>2315</v>
      </c>
      <c r="G202" s="231" t="s">
        <v>339</v>
      </c>
      <c r="H202" s="232">
        <v>94</v>
      </c>
      <c r="I202" s="233"/>
      <c r="J202" s="234">
        <f>ROUND(I202*H202,2)</f>
        <v>0</v>
      </c>
      <c r="K202" s="230" t="s">
        <v>156</v>
      </c>
      <c r="L202" s="46"/>
      <c r="M202" s="235" t="s">
        <v>19</v>
      </c>
      <c r="N202" s="236" t="s">
        <v>47</v>
      </c>
      <c r="O202" s="86"/>
      <c r="P202" s="237">
        <f>O202*H202</f>
        <v>0</v>
      </c>
      <c r="Q202" s="237">
        <v>0.00019000000000000001</v>
      </c>
      <c r="R202" s="237">
        <f>Q202*H202</f>
        <v>0.017860000000000001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203</v>
      </c>
      <c r="AT202" s="239" t="s">
        <v>153</v>
      </c>
      <c r="AU202" s="239" t="s">
        <v>95</v>
      </c>
      <c r="AY202" s="19" t="s">
        <v>150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95</v>
      </c>
      <c r="BK202" s="240">
        <f>ROUND(I202*H202,2)</f>
        <v>0</v>
      </c>
      <c r="BL202" s="19" t="s">
        <v>203</v>
      </c>
      <c r="BM202" s="239" t="s">
        <v>2316</v>
      </c>
    </row>
    <row r="203" s="2" customFormat="1" ht="16.5" customHeight="1">
      <c r="A203" s="40"/>
      <c r="B203" s="41"/>
      <c r="C203" s="228" t="s">
        <v>534</v>
      </c>
      <c r="D203" s="228" t="s">
        <v>153</v>
      </c>
      <c r="E203" s="229" t="s">
        <v>2317</v>
      </c>
      <c r="F203" s="230" t="s">
        <v>2318</v>
      </c>
      <c r="G203" s="231" t="s">
        <v>339</v>
      </c>
      <c r="H203" s="232">
        <v>94</v>
      </c>
      <c r="I203" s="233"/>
      <c r="J203" s="234">
        <f>ROUND(I203*H203,2)</f>
        <v>0</v>
      </c>
      <c r="K203" s="230" t="s">
        <v>156</v>
      </c>
      <c r="L203" s="46"/>
      <c r="M203" s="235" t="s">
        <v>19</v>
      </c>
      <c r="N203" s="236" t="s">
        <v>47</v>
      </c>
      <c r="O203" s="86"/>
      <c r="P203" s="237">
        <f>O203*H203</f>
        <v>0</v>
      </c>
      <c r="Q203" s="237">
        <v>1.0000000000000001E-05</v>
      </c>
      <c r="R203" s="237">
        <f>Q203*H203</f>
        <v>0.00094000000000000008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203</v>
      </c>
      <c r="AT203" s="239" t="s">
        <v>153</v>
      </c>
      <c r="AU203" s="239" t="s">
        <v>95</v>
      </c>
      <c r="AY203" s="19" t="s">
        <v>150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95</v>
      </c>
      <c r="BK203" s="240">
        <f>ROUND(I203*H203,2)</f>
        <v>0</v>
      </c>
      <c r="BL203" s="19" t="s">
        <v>203</v>
      </c>
      <c r="BM203" s="239" t="s">
        <v>2319</v>
      </c>
    </row>
    <row r="204" s="2" customFormat="1" ht="21.75" customHeight="1">
      <c r="A204" s="40"/>
      <c r="B204" s="41"/>
      <c r="C204" s="228" t="s">
        <v>542</v>
      </c>
      <c r="D204" s="228" t="s">
        <v>153</v>
      </c>
      <c r="E204" s="229" t="s">
        <v>2320</v>
      </c>
      <c r="F204" s="230" t="s">
        <v>2321</v>
      </c>
      <c r="G204" s="231" t="s">
        <v>2261</v>
      </c>
      <c r="H204" s="310"/>
      <c r="I204" s="233"/>
      <c r="J204" s="234">
        <f>ROUND(I204*H204,2)</f>
        <v>0</v>
      </c>
      <c r="K204" s="230" t="s">
        <v>156</v>
      </c>
      <c r="L204" s="46"/>
      <c r="M204" s="235" t="s">
        <v>19</v>
      </c>
      <c r="N204" s="236" t="s">
        <v>47</v>
      </c>
      <c r="O204" s="86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203</v>
      </c>
      <c r="AT204" s="239" t="s">
        <v>153</v>
      </c>
      <c r="AU204" s="239" t="s">
        <v>95</v>
      </c>
      <c r="AY204" s="19" t="s">
        <v>150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95</v>
      </c>
      <c r="BK204" s="240">
        <f>ROUND(I204*H204,2)</f>
        <v>0</v>
      </c>
      <c r="BL204" s="19" t="s">
        <v>203</v>
      </c>
      <c r="BM204" s="239" t="s">
        <v>2322</v>
      </c>
    </row>
    <row r="205" s="12" customFormat="1" ht="22.8" customHeight="1">
      <c r="A205" s="12"/>
      <c r="B205" s="212"/>
      <c r="C205" s="213"/>
      <c r="D205" s="214" t="s">
        <v>74</v>
      </c>
      <c r="E205" s="226" t="s">
        <v>2323</v>
      </c>
      <c r="F205" s="226" t="s">
        <v>2324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SUM(P206:P225)</f>
        <v>0</v>
      </c>
      <c r="Q205" s="220"/>
      <c r="R205" s="221">
        <f>SUM(R206:R225)</f>
        <v>0.17591999999999999</v>
      </c>
      <c r="S205" s="220"/>
      <c r="T205" s="222">
        <f>SUM(T206:T225)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95</v>
      </c>
      <c r="AT205" s="224" t="s">
        <v>74</v>
      </c>
      <c r="AU205" s="224" t="s">
        <v>83</v>
      </c>
      <c r="AY205" s="223" t="s">
        <v>150</v>
      </c>
      <c r="BK205" s="225">
        <f>SUM(BK206:BK225)</f>
        <v>0</v>
      </c>
    </row>
    <row r="206" s="2" customFormat="1" ht="16.5" customHeight="1">
      <c r="A206" s="40"/>
      <c r="B206" s="41"/>
      <c r="C206" s="228" t="s">
        <v>547</v>
      </c>
      <c r="D206" s="228" t="s">
        <v>153</v>
      </c>
      <c r="E206" s="229" t="s">
        <v>2325</v>
      </c>
      <c r="F206" s="230" t="s">
        <v>2326</v>
      </c>
      <c r="G206" s="231" t="s">
        <v>2288</v>
      </c>
      <c r="H206" s="232">
        <v>2</v>
      </c>
      <c r="I206" s="233"/>
      <c r="J206" s="234">
        <f>ROUND(I206*H206,2)</f>
        <v>0</v>
      </c>
      <c r="K206" s="230" t="s">
        <v>156</v>
      </c>
      <c r="L206" s="46"/>
      <c r="M206" s="235" t="s">
        <v>19</v>
      </c>
      <c r="N206" s="236" t="s">
        <v>47</v>
      </c>
      <c r="O206" s="86"/>
      <c r="P206" s="237">
        <f>O206*H206</f>
        <v>0</v>
      </c>
      <c r="Q206" s="237">
        <v>0.016920000000000001</v>
      </c>
      <c r="R206" s="237">
        <f>Q206*H206</f>
        <v>0.033840000000000002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203</v>
      </c>
      <c r="AT206" s="239" t="s">
        <v>153</v>
      </c>
      <c r="AU206" s="239" t="s">
        <v>95</v>
      </c>
      <c r="AY206" s="19" t="s">
        <v>150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95</v>
      </c>
      <c r="BK206" s="240">
        <f>ROUND(I206*H206,2)</f>
        <v>0</v>
      </c>
      <c r="BL206" s="19" t="s">
        <v>203</v>
      </c>
      <c r="BM206" s="239" t="s">
        <v>2327</v>
      </c>
    </row>
    <row r="207" s="2" customFormat="1" ht="21.75" customHeight="1">
      <c r="A207" s="40"/>
      <c r="B207" s="41"/>
      <c r="C207" s="228" t="s">
        <v>551</v>
      </c>
      <c r="D207" s="228" t="s">
        <v>153</v>
      </c>
      <c r="E207" s="229" t="s">
        <v>2328</v>
      </c>
      <c r="F207" s="230" t="s">
        <v>2329</v>
      </c>
      <c r="G207" s="231" t="s">
        <v>2288</v>
      </c>
      <c r="H207" s="232">
        <v>2</v>
      </c>
      <c r="I207" s="233"/>
      <c r="J207" s="234">
        <f>ROUND(I207*H207,2)</f>
        <v>0</v>
      </c>
      <c r="K207" s="230" t="s">
        <v>156</v>
      </c>
      <c r="L207" s="46"/>
      <c r="M207" s="235" t="s">
        <v>19</v>
      </c>
      <c r="N207" s="236" t="s">
        <v>47</v>
      </c>
      <c r="O207" s="86"/>
      <c r="P207" s="237">
        <f>O207*H207</f>
        <v>0</v>
      </c>
      <c r="Q207" s="237">
        <v>0.014970000000000001</v>
      </c>
      <c r="R207" s="237">
        <f>Q207*H207</f>
        <v>0.029940000000000001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203</v>
      </c>
      <c r="AT207" s="239" t="s">
        <v>153</v>
      </c>
      <c r="AU207" s="239" t="s">
        <v>95</v>
      </c>
      <c r="AY207" s="19" t="s">
        <v>150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95</v>
      </c>
      <c r="BK207" s="240">
        <f>ROUND(I207*H207,2)</f>
        <v>0</v>
      </c>
      <c r="BL207" s="19" t="s">
        <v>203</v>
      </c>
      <c r="BM207" s="239" t="s">
        <v>2330</v>
      </c>
    </row>
    <row r="208" s="2" customFormat="1" ht="21.75" customHeight="1">
      <c r="A208" s="40"/>
      <c r="B208" s="41"/>
      <c r="C208" s="228" t="s">
        <v>557</v>
      </c>
      <c r="D208" s="228" t="s">
        <v>153</v>
      </c>
      <c r="E208" s="229" t="s">
        <v>2331</v>
      </c>
      <c r="F208" s="230" t="s">
        <v>2332</v>
      </c>
      <c r="G208" s="231" t="s">
        <v>2288</v>
      </c>
      <c r="H208" s="232">
        <v>1</v>
      </c>
      <c r="I208" s="233"/>
      <c r="J208" s="234">
        <f>ROUND(I208*H208,2)</f>
        <v>0</v>
      </c>
      <c r="K208" s="230" t="s">
        <v>156</v>
      </c>
      <c r="L208" s="46"/>
      <c r="M208" s="235" t="s">
        <v>19</v>
      </c>
      <c r="N208" s="236" t="s">
        <v>47</v>
      </c>
      <c r="O208" s="86"/>
      <c r="P208" s="237">
        <f>O208*H208</f>
        <v>0</v>
      </c>
      <c r="Q208" s="237">
        <v>0.0089700000000000005</v>
      </c>
      <c r="R208" s="237">
        <f>Q208*H208</f>
        <v>0.0089700000000000005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203</v>
      </c>
      <c r="AT208" s="239" t="s">
        <v>153</v>
      </c>
      <c r="AU208" s="239" t="s">
        <v>95</v>
      </c>
      <c r="AY208" s="19" t="s">
        <v>150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95</v>
      </c>
      <c r="BK208" s="240">
        <f>ROUND(I208*H208,2)</f>
        <v>0</v>
      </c>
      <c r="BL208" s="19" t="s">
        <v>203</v>
      </c>
      <c r="BM208" s="239" t="s">
        <v>2333</v>
      </c>
    </row>
    <row r="209" s="2" customFormat="1" ht="16.5" customHeight="1">
      <c r="A209" s="40"/>
      <c r="B209" s="41"/>
      <c r="C209" s="228" t="s">
        <v>562</v>
      </c>
      <c r="D209" s="228" t="s">
        <v>153</v>
      </c>
      <c r="E209" s="229" t="s">
        <v>2334</v>
      </c>
      <c r="F209" s="230" t="s">
        <v>2335</v>
      </c>
      <c r="G209" s="231" t="s">
        <v>2288</v>
      </c>
      <c r="H209" s="232">
        <v>1</v>
      </c>
      <c r="I209" s="233"/>
      <c r="J209" s="234">
        <f>ROUND(I209*H209,2)</f>
        <v>0</v>
      </c>
      <c r="K209" s="230" t="s">
        <v>156</v>
      </c>
      <c r="L209" s="46"/>
      <c r="M209" s="235" t="s">
        <v>19</v>
      </c>
      <c r="N209" s="236" t="s">
        <v>47</v>
      </c>
      <c r="O209" s="86"/>
      <c r="P209" s="237">
        <f>O209*H209</f>
        <v>0</v>
      </c>
      <c r="Q209" s="237">
        <v>0.019990000000000001</v>
      </c>
      <c r="R209" s="237">
        <f>Q209*H209</f>
        <v>0.019990000000000001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203</v>
      </c>
      <c r="AT209" s="239" t="s">
        <v>153</v>
      </c>
      <c r="AU209" s="239" t="s">
        <v>95</v>
      </c>
      <c r="AY209" s="19" t="s">
        <v>150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95</v>
      </c>
      <c r="BK209" s="240">
        <f>ROUND(I209*H209,2)</f>
        <v>0</v>
      </c>
      <c r="BL209" s="19" t="s">
        <v>203</v>
      </c>
      <c r="BM209" s="239" t="s">
        <v>2336</v>
      </c>
    </row>
    <row r="210" s="2" customFormat="1" ht="16.5" customHeight="1">
      <c r="A210" s="40"/>
      <c r="B210" s="41"/>
      <c r="C210" s="228" t="s">
        <v>568</v>
      </c>
      <c r="D210" s="228" t="s">
        <v>153</v>
      </c>
      <c r="E210" s="229" t="s">
        <v>2337</v>
      </c>
      <c r="F210" s="230" t="s">
        <v>2338</v>
      </c>
      <c r="G210" s="231" t="s">
        <v>2288</v>
      </c>
      <c r="H210" s="232">
        <v>1</v>
      </c>
      <c r="I210" s="233"/>
      <c r="J210" s="234">
        <f>ROUND(I210*H210,2)</f>
        <v>0</v>
      </c>
      <c r="K210" s="230" t="s">
        <v>156</v>
      </c>
      <c r="L210" s="46"/>
      <c r="M210" s="235" t="s">
        <v>19</v>
      </c>
      <c r="N210" s="236" t="s">
        <v>47</v>
      </c>
      <c r="O210" s="86"/>
      <c r="P210" s="237">
        <f>O210*H210</f>
        <v>0</v>
      </c>
      <c r="Q210" s="237">
        <v>0.01452</v>
      </c>
      <c r="R210" s="237">
        <f>Q210*H210</f>
        <v>0.01452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203</v>
      </c>
      <c r="AT210" s="239" t="s">
        <v>153</v>
      </c>
      <c r="AU210" s="239" t="s">
        <v>95</v>
      </c>
      <c r="AY210" s="19" t="s">
        <v>150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95</v>
      </c>
      <c r="BK210" s="240">
        <f>ROUND(I210*H210,2)</f>
        <v>0</v>
      </c>
      <c r="BL210" s="19" t="s">
        <v>203</v>
      </c>
      <c r="BM210" s="239" t="s">
        <v>2339</v>
      </c>
    </row>
    <row r="211" s="2" customFormat="1" ht="21.75" customHeight="1">
      <c r="A211" s="40"/>
      <c r="B211" s="41"/>
      <c r="C211" s="228" t="s">
        <v>574</v>
      </c>
      <c r="D211" s="228" t="s">
        <v>153</v>
      </c>
      <c r="E211" s="229" t="s">
        <v>2340</v>
      </c>
      <c r="F211" s="230" t="s">
        <v>2341</v>
      </c>
      <c r="G211" s="231" t="s">
        <v>2288</v>
      </c>
      <c r="H211" s="232">
        <v>1</v>
      </c>
      <c r="I211" s="233"/>
      <c r="J211" s="234">
        <f>ROUND(I211*H211,2)</f>
        <v>0</v>
      </c>
      <c r="K211" s="230" t="s">
        <v>156</v>
      </c>
      <c r="L211" s="46"/>
      <c r="M211" s="235" t="s">
        <v>19</v>
      </c>
      <c r="N211" s="236" t="s">
        <v>47</v>
      </c>
      <c r="O211" s="86"/>
      <c r="P211" s="237">
        <f>O211*H211</f>
        <v>0</v>
      </c>
      <c r="Q211" s="237">
        <v>0.019369999999999998</v>
      </c>
      <c r="R211" s="237">
        <f>Q211*H211</f>
        <v>0.019369999999999998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203</v>
      </c>
      <c r="AT211" s="239" t="s">
        <v>153</v>
      </c>
      <c r="AU211" s="239" t="s">
        <v>95</v>
      </c>
      <c r="AY211" s="19" t="s">
        <v>150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95</v>
      </c>
      <c r="BK211" s="240">
        <f>ROUND(I211*H211,2)</f>
        <v>0</v>
      </c>
      <c r="BL211" s="19" t="s">
        <v>203</v>
      </c>
      <c r="BM211" s="239" t="s">
        <v>2342</v>
      </c>
    </row>
    <row r="212" s="2" customFormat="1" ht="21.75" customHeight="1">
      <c r="A212" s="40"/>
      <c r="B212" s="41"/>
      <c r="C212" s="228" t="s">
        <v>580</v>
      </c>
      <c r="D212" s="228" t="s">
        <v>153</v>
      </c>
      <c r="E212" s="229" t="s">
        <v>2343</v>
      </c>
      <c r="F212" s="230" t="s">
        <v>2344</v>
      </c>
      <c r="G212" s="231" t="s">
        <v>2288</v>
      </c>
      <c r="H212" s="232">
        <v>1</v>
      </c>
      <c r="I212" s="233"/>
      <c r="J212" s="234">
        <f>ROUND(I212*H212,2)</f>
        <v>0</v>
      </c>
      <c r="K212" s="230" t="s">
        <v>156</v>
      </c>
      <c r="L212" s="46"/>
      <c r="M212" s="235" t="s">
        <v>19</v>
      </c>
      <c r="N212" s="236" t="s">
        <v>47</v>
      </c>
      <c r="O212" s="86"/>
      <c r="P212" s="237">
        <f>O212*H212</f>
        <v>0</v>
      </c>
      <c r="Q212" s="237">
        <v>0.022210000000000001</v>
      </c>
      <c r="R212" s="237">
        <f>Q212*H212</f>
        <v>0.022210000000000001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203</v>
      </c>
      <c r="AT212" s="239" t="s">
        <v>153</v>
      </c>
      <c r="AU212" s="239" t="s">
        <v>95</v>
      </c>
      <c r="AY212" s="19" t="s">
        <v>150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95</v>
      </c>
      <c r="BK212" s="240">
        <f>ROUND(I212*H212,2)</f>
        <v>0</v>
      </c>
      <c r="BL212" s="19" t="s">
        <v>203</v>
      </c>
      <c r="BM212" s="239" t="s">
        <v>2345</v>
      </c>
    </row>
    <row r="213" s="2" customFormat="1" ht="16.5" customHeight="1">
      <c r="A213" s="40"/>
      <c r="B213" s="41"/>
      <c r="C213" s="228" t="s">
        <v>588</v>
      </c>
      <c r="D213" s="228" t="s">
        <v>153</v>
      </c>
      <c r="E213" s="229" t="s">
        <v>2346</v>
      </c>
      <c r="F213" s="230" t="s">
        <v>2347</v>
      </c>
      <c r="G213" s="231" t="s">
        <v>2288</v>
      </c>
      <c r="H213" s="232">
        <v>1</v>
      </c>
      <c r="I213" s="233"/>
      <c r="J213" s="234">
        <f>ROUND(I213*H213,2)</f>
        <v>0</v>
      </c>
      <c r="K213" s="230" t="s">
        <v>156</v>
      </c>
      <c r="L213" s="46"/>
      <c r="M213" s="235" t="s">
        <v>19</v>
      </c>
      <c r="N213" s="236" t="s">
        <v>47</v>
      </c>
      <c r="O213" s="86"/>
      <c r="P213" s="237">
        <f>O213*H213</f>
        <v>0</v>
      </c>
      <c r="Q213" s="237">
        <v>0.0075300000000000002</v>
      </c>
      <c r="R213" s="237">
        <f>Q213*H213</f>
        <v>0.0075300000000000002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203</v>
      </c>
      <c r="AT213" s="239" t="s">
        <v>153</v>
      </c>
      <c r="AU213" s="239" t="s">
        <v>95</v>
      </c>
      <c r="AY213" s="19" t="s">
        <v>150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95</v>
      </c>
      <c r="BK213" s="240">
        <f>ROUND(I213*H213,2)</f>
        <v>0</v>
      </c>
      <c r="BL213" s="19" t="s">
        <v>203</v>
      </c>
      <c r="BM213" s="239" t="s">
        <v>2348</v>
      </c>
    </row>
    <row r="214" s="2" customFormat="1" ht="16.5" customHeight="1">
      <c r="A214" s="40"/>
      <c r="B214" s="41"/>
      <c r="C214" s="228" t="s">
        <v>592</v>
      </c>
      <c r="D214" s="228" t="s">
        <v>153</v>
      </c>
      <c r="E214" s="229" t="s">
        <v>2349</v>
      </c>
      <c r="F214" s="230" t="s">
        <v>2350</v>
      </c>
      <c r="G214" s="231" t="s">
        <v>2288</v>
      </c>
      <c r="H214" s="232">
        <v>8</v>
      </c>
      <c r="I214" s="233"/>
      <c r="J214" s="234">
        <f>ROUND(I214*H214,2)</f>
        <v>0</v>
      </c>
      <c r="K214" s="230" t="s">
        <v>156</v>
      </c>
      <c r="L214" s="46"/>
      <c r="M214" s="235" t="s">
        <v>19</v>
      </c>
      <c r="N214" s="236" t="s">
        <v>47</v>
      </c>
      <c r="O214" s="86"/>
      <c r="P214" s="237">
        <f>O214*H214</f>
        <v>0</v>
      </c>
      <c r="Q214" s="237">
        <v>0.00029999999999999997</v>
      </c>
      <c r="R214" s="237">
        <f>Q214*H214</f>
        <v>0.0023999999999999998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203</v>
      </c>
      <c r="AT214" s="239" t="s">
        <v>153</v>
      </c>
      <c r="AU214" s="239" t="s">
        <v>95</v>
      </c>
      <c r="AY214" s="19" t="s">
        <v>150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95</v>
      </c>
      <c r="BK214" s="240">
        <f>ROUND(I214*H214,2)</f>
        <v>0</v>
      </c>
      <c r="BL214" s="19" t="s">
        <v>203</v>
      </c>
      <c r="BM214" s="239" t="s">
        <v>2351</v>
      </c>
    </row>
    <row r="215" s="2" customFormat="1" ht="16.5" customHeight="1">
      <c r="A215" s="40"/>
      <c r="B215" s="41"/>
      <c r="C215" s="228" t="s">
        <v>597</v>
      </c>
      <c r="D215" s="228" t="s">
        <v>153</v>
      </c>
      <c r="E215" s="229" t="s">
        <v>2352</v>
      </c>
      <c r="F215" s="230" t="s">
        <v>2353</v>
      </c>
      <c r="G215" s="231" t="s">
        <v>531</v>
      </c>
      <c r="H215" s="232">
        <v>2</v>
      </c>
      <c r="I215" s="233"/>
      <c r="J215" s="234">
        <f>ROUND(I215*H215,2)</f>
        <v>0</v>
      </c>
      <c r="K215" s="230" t="s">
        <v>156</v>
      </c>
      <c r="L215" s="46"/>
      <c r="M215" s="235" t="s">
        <v>19</v>
      </c>
      <c r="N215" s="236" t="s">
        <v>47</v>
      </c>
      <c r="O215" s="86"/>
      <c r="P215" s="237">
        <f>O215*H215</f>
        <v>0</v>
      </c>
      <c r="Q215" s="237">
        <v>0.00109</v>
      </c>
      <c r="R215" s="237">
        <f>Q215*H215</f>
        <v>0.0021800000000000001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203</v>
      </c>
      <c r="AT215" s="239" t="s">
        <v>153</v>
      </c>
      <c r="AU215" s="239" t="s">
        <v>95</v>
      </c>
      <c r="AY215" s="19" t="s">
        <v>150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9" t="s">
        <v>95</v>
      </c>
      <c r="BK215" s="240">
        <f>ROUND(I215*H215,2)</f>
        <v>0</v>
      </c>
      <c r="BL215" s="19" t="s">
        <v>203</v>
      </c>
      <c r="BM215" s="239" t="s">
        <v>2354</v>
      </c>
    </row>
    <row r="216" s="2" customFormat="1" ht="16.5" customHeight="1">
      <c r="A216" s="40"/>
      <c r="B216" s="41"/>
      <c r="C216" s="228" t="s">
        <v>607</v>
      </c>
      <c r="D216" s="228" t="s">
        <v>153</v>
      </c>
      <c r="E216" s="229" t="s">
        <v>2355</v>
      </c>
      <c r="F216" s="230" t="s">
        <v>2356</v>
      </c>
      <c r="G216" s="231" t="s">
        <v>2288</v>
      </c>
      <c r="H216" s="232">
        <v>1</v>
      </c>
      <c r="I216" s="233"/>
      <c r="J216" s="234">
        <f>ROUND(I216*H216,2)</f>
        <v>0</v>
      </c>
      <c r="K216" s="230" t="s">
        <v>156</v>
      </c>
      <c r="L216" s="46"/>
      <c r="M216" s="235" t="s">
        <v>19</v>
      </c>
      <c r="N216" s="236" t="s">
        <v>47</v>
      </c>
      <c r="O216" s="86"/>
      <c r="P216" s="237">
        <f>O216*H216</f>
        <v>0</v>
      </c>
      <c r="Q216" s="237">
        <v>0.0018</v>
      </c>
      <c r="R216" s="237">
        <f>Q216*H216</f>
        <v>0.0018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203</v>
      </c>
      <c r="AT216" s="239" t="s">
        <v>153</v>
      </c>
      <c r="AU216" s="239" t="s">
        <v>95</v>
      </c>
      <c r="AY216" s="19" t="s">
        <v>150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9" t="s">
        <v>95</v>
      </c>
      <c r="BK216" s="240">
        <f>ROUND(I216*H216,2)</f>
        <v>0</v>
      </c>
      <c r="BL216" s="19" t="s">
        <v>203</v>
      </c>
      <c r="BM216" s="239" t="s">
        <v>2357</v>
      </c>
    </row>
    <row r="217" s="2" customFormat="1" ht="16.5" customHeight="1">
      <c r="A217" s="40"/>
      <c r="B217" s="41"/>
      <c r="C217" s="228" t="s">
        <v>1052</v>
      </c>
      <c r="D217" s="228" t="s">
        <v>153</v>
      </c>
      <c r="E217" s="229" t="s">
        <v>2358</v>
      </c>
      <c r="F217" s="230" t="s">
        <v>2359</v>
      </c>
      <c r="G217" s="231" t="s">
        <v>2288</v>
      </c>
      <c r="H217" s="232">
        <v>3</v>
      </c>
      <c r="I217" s="233"/>
      <c r="J217" s="234">
        <f>ROUND(I217*H217,2)</f>
        <v>0</v>
      </c>
      <c r="K217" s="230" t="s">
        <v>156</v>
      </c>
      <c r="L217" s="46"/>
      <c r="M217" s="235" t="s">
        <v>19</v>
      </c>
      <c r="N217" s="236" t="s">
        <v>47</v>
      </c>
      <c r="O217" s="86"/>
      <c r="P217" s="237">
        <f>O217*H217</f>
        <v>0</v>
      </c>
      <c r="Q217" s="237">
        <v>0.0018400000000000001</v>
      </c>
      <c r="R217" s="237">
        <f>Q217*H217</f>
        <v>0.0055200000000000006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203</v>
      </c>
      <c r="AT217" s="239" t="s">
        <v>153</v>
      </c>
      <c r="AU217" s="239" t="s">
        <v>95</v>
      </c>
      <c r="AY217" s="19" t="s">
        <v>150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95</v>
      </c>
      <c r="BK217" s="240">
        <f>ROUND(I217*H217,2)</f>
        <v>0</v>
      </c>
      <c r="BL217" s="19" t="s">
        <v>203</v>
      </c>
      <c r="BM217" s="239" t="s">
        <v>2360</v>
      </c>
    </row>
    <row r="218" s="2" customFormat="1" ht="16.5" customHeight="1">
      <c r="A218" s="40"/>
      <c r="B218" s="41"/>
      <c r="C218" s="228" t="s">
        <v>1056</v>
      </c>
      <c r="D218" s="228" t="s">
        <v>153</v>
      </c>
      <c r="E218" s="229" t="s">
        <v>2361</v>
      </c>
      <c r="F218" s="230" t="s">
        <v>2362</v>
      </c>
      <c r="G218" s="231" t="s">
        <v>2288</v>
      </c>
      <c r="H218" s="232">
        <v>1</v>
      </c>
      <c r="I218" s="233"/>
      <c r="J218" s="234">
        <f>ROUND(I218*H218,2)</f>
        <v>0</v>
      </c>
      <c r="K218" s="230" t="s">
        <v>156</v>
      </c>
      <c r="L218" s="46"/>
      <c r="M218" s="235" t="s">
        <v>19</v>
      </c>
      <c r="N218" s="236" t="s">
        <v>47</v>
      </c>
      <c r="O218" s="86"/>
      <c r="P218" s="237">
        <f>O218*H218</f>
        <v>0</v>
      </c>
      <c r="Q218" s="237">
        <v>0.0019599999999999999</v>
      </c>
      <c r="R218" s="237">
        <f>Q218*H218</f>
        <v>0.0019599999999999999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203</v>
      </c>
      <c r="AT218" s="239" t="s">
        <v>153</v>
      </c>
      <c r="AU218" s="239" t="s">
        <v>95</v>
      </c>
      <c r="AY218" s="19" t="s">
        <v>150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9" t="s">
        <v>95</v>
      </c>
      <c r="BK218" s="240">
        <f>ROUND(I218*H218,2)</f>
        <v>0</v>
      </c>
      <c r="BL218" s="19" t="s">
        <v>203</v>
      </c>
      <c r="BM218" s="239" t="s">
        <v>2363</v>
      </c>
    </row>
    <row r="219" s="2" customFormat="1" ht="16.5" customHeight="1">
      <c r="A219" s="40"/>
      <c r="B219" s="41"/>
      <c r="C219" s="228" t="s">
        <v>1062</v>
      </c>
      <c r="D219" s="228" t="s">
        <v>153</v>
      </c>
      <c r="E219" s="229" t="s">
        <v>2364</v>
      </c>
      <c r="F219" s="230" t="s">
        <v>2365</v>
      </c>
      <c r="G219" s="231" t="s">
        <v>2288</v>
      </c>
      <c r="H219" s="232">
        <v>1</v>
      </c>
      <c r="I219" s="233"/>
      <c r="J219" s="234">
        <f>ROUND(I219*H219,2)</f>
        <v>0</v>
      </c>
      <c r="K219" s="230" t="s">
        <v>156</v>
      </c>
      <c r="L219" s="46"/>
      <c r="M219" s="235" t="s">
        <v>19</v>
      </c>
      <c r="N219" s="236" t="s">
        <v>47</v>
      </c>
      <c r="O219" s="86"/>
      <c r="P219" s="237">
        <f>O219*H219</f>
        <v>0</v>
      </c>
      <c r="Q219" s="237">
        <v>0.0018400000000000001</v>
      </c>
      <c r="R219" s="237">
        <f>Q219*H219</f>
        <v>0.0018400000000000001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203</v>
      </c>
      <c r="AT219" s="239" t="s">
        <v>153</v>
      </c>
      <c r="AU219" s="239" t="s">
        <v>95</v>
      </c>
      <c r="AY219" s="19" t="s">
        <v>150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95</v>
      </c>
      <c r="BK219" s="240">
        <f>ROUND(I219*H219,2)</f>
        <v>0</v>
      </c>
      <c r="BL219" s="19" t="s">
        <v>203</v>
      </c>
      <c r="BM219" s="239" t="s">
        <v>2366</v>
      </c>
    </row>
    <row r="220" s="2" customFormat="1" ht="16.5" customHeight="1">
      <c r="A220" s="40"/>
      <c r="B220" s="41"/>
      <c r="C220" s="228" t="s">
        <v>1067</v>
      </c>
      <c r="D220" s="228" t="s">
        <v>153</v>
      </c>
      <c r="E220" s="229" t="s">
        <v>2367</v>
      </c>
      <c r="F220" s="230" t="s">
        <v>2368</v>
      </c>
      <c r="G220" s="231" t="s">
        <v>531</v>
      </c>
      <c r="H220" s="232">
        <v>3</v>
      </c>
      <c r="I220" s="233"/>
      <c r="J220" s="234">
        <f>ROUND(I220*H220,2)</f>
        <v>0</v>
      </c>
      <c r="K220" s="230" t="s">
        <v>156</v>
      </c>
      <c r="L220" s="46"/>
      <c r="M220" s="235" t="s">
        <v>19</v>
      </c>
      <c r="N220" s="236" t="s">
        <v>47</v>
      </c>
      <c r="O220" s="86"/>
      <c r="P220" s="237">
        <f>O220*H220</f>
        <v>0</v>
      </c>
      <c r="Q220" s="237">
        <v>0.00023000000000000001</v>
      </c>
      <c r="R220" s="237">
        <f>Q220*H220</f>
        <v>0.00069000000000000008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203</v>
      </c>
      <c r="AT220" s="239" t="s">
        <v>153</v>
      </c>
      <c r="AU220" s="239" t="s">
        <v>95</v>
      </c>
      <c r="AY220" s="19" t="s">
        <v>150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95</v>
      </c>
      <c r="BK220" s="240">
        <f>ROUND(I220*H220,2)</f>
        <v>0</v>
      </c>
      <c r="BL220" s="19" t="s">
        <v>203</v>
      </c>
      <c r="BM220" s="239" t="s">
        <v>2369</v>
      </c>
    </row>
    <row r="221" s="2" customFormat="1" ht="16.5" customHeight="1">
      <c r="A221" s="40"/>
      <c r="B221" s="41"/>
      <c r="C221" s="228" t="s">
        <v>1071</v>
      </c>
      <c r="D221" s="228" t="s">
        <v>153</v>
      </c>
      <c r="E221" s="229" t="s">
        <v>2370</v>
      </c>
      <c r="F221" s="230" t="s">
        <v>2371</v>
      </c>
      <c r="G221" s="231" t="s">
        <v>531</v>
      </c>
      <c r="H221" s="232">
        <v>1</v>
      </c>
      <c r="I221" s="233"/>
      <c r="J221" s="234">
        <f>ROUND(I221*H221,2)</f>
        <v>0</v>
      </c>
      <c r="K221" s="230" t="s">
        <v>156</v>
      </c>
      <c r="L221" s="46"/>
      <c r="M221" s="235" t="s">
        <v>19</v>
      </c>
      <c r="N221" s="236" t="s">
        <v>47</v>
      </c>
      <c r="O221" s="86"/>
      <c r="P221" s="237">
        <f>O221*H221</f>
        <v>0</v>
      </c>
      <c r="Q221" s="237">
        <v>0.00046999999999999999</v>
      </c>
      <c r="R221" s="237">
        <f>Q221*H221</f>
        <v>0.00046999999999999999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203</v>
      </c>
      <c r="AT221" s="239" t="s">
        <v>153</v>
      </c>
      <c r="AU221" s="239" t="s">
        <v>95</v>
      </c>
      <c r="AY221" s="19" t="s">
        <v>150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95</v>
      </c>
      <c r="BK221" s="240">
        <f>ROUND(I221*H221,2)</f>
        <v>0</v>
      </c>
      <c r="BL221" s="19" t="s">
        <v>203</v>
      </c>
      <c r="BM221" s="239" t="s">
        <v>2372</v>
      </c>
    </row>
    <row r="222" s="2" customFormat="1" ht="16.5" customHeight="1">
      <c r="A222" s="40"/>
      <c r="B222" s="41"/>
      <c r="C222" s="228" t="s">
        <v>1075</v>
      </c>
      <c r="D222" s="228" t="s">
        <v>153</v>
      </c>
      <c r="E222" s="229" t="s">
        <v>2373</v>
      </c>
      <c r="F222" s="230" t="s">
        <v>2374</v>
      </c>
      <c r="G222" s="231" t="s">
        <v>531</v>
      </c>
      <c r="H222" s="232">
        <v>1</v>
      </c>
      <c r="I222" s="233"/>
      <c r="J222" s="234">
        <f>ROUND(I222*H222,2)</f>
        <v>0</v>
      </c>
      <c r="K222" s="230" t="s">
        <v>156</v>
      </c>
      <c r="L222" s="46"/>
      <c r="M222" s="235" t="s">
        <v>19</v>
      </c>
      <c r="N222" s="236" t="s">
        <v>47</v>
      </c>
      <c r="O222" s="86"/>
      <c r="P222" s="237">
        <f>O222*H222</f>
        <v>0</v>
      </c>
      <c r="Q222" s="237">
        <v>0.0010100000000000001</v>
      </c>
      <c r="R222" s="237">
        <f>Q222*H222</f>
        <v>0.0010100000000000001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203</v>
      </c>
      <c r="AT222" s="239" t="s">
        <v>153</v>
      </c>
      <c r="AU222" s="239" t="s">
        <v>95</v>
      </c>
      <c r="AY222" s="19" t="s">
        <v>150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95</v>
      </c>
      <c r="BK222" s="240">
        <f>ROUND(I222*H222,2)</f>
        <v>0</v>
      </c>
      <c r="BL222" s="19" t="s">
        <v>203</v>
      </c>
      <c r="BM222" s="239" t="s">
        <v>2375</v>
      </c>
    </row>
    <row r="223" s="2" customFormat="1" ht="16.5" customHeight="1">
      <c r="A223" s="40"/>
      <c r="B223" s="41"/>
      <c r="C223" s="228" t="s">
        <v>1080</v>
      </c>
      <c r="D223" s="228" t="s">
        <v>153</v>
      </c>
      <c r="E223" s="229" t="s">
        <v>2376</v>
      </c>
      <c r="F223" s="230" t="s">
        <v>2377</v>
      </c>
      <c r="G223" s="231" t="s">
        <v>531</v>
      </c>
      <c r="H223" s="232">
        <v>1</v>
      </c>
      <c r="I223" s="233"/>
      <c r="J223" s="234">
        <f>ROUND(I223*H223,2)</f>
        <v>0</v>
      </c>
      <c r="K223" s="230" t="s">
        <v>156</v>
      </c>
      <c r="L223" s="46"/>
      <c r="M223" s="235" t="s">
        <v>19</v>
      </c>
      <c r="N223" s="236" t="s">
        <v>47</v>
      </c>
      <c r="O223" s="86"/>
      <c r="P223" s="237">
        <f>O223*H223</f>
        <v>0</v>
      </c>
      <c r="Q223" s="237">
        <v>0.00075000000000000002</v>
      </c>
      <c r="R223" s="237">
        <f>Q223*H223</f>
        <v>0.00075000000000000002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203</v>
      </c>
      <c r="AT223" s="239" t="s">
        <v>153</v>
      </c>
      <c r="AU223" s="239" t="s">
        <v>95</v>
      </c>
      <c r="AY223" s="19" t="s">
        <v>150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95</v>
      </c>
      <c r="BK223" s="240">
        <f>ROUND(I223*H223,2)</f>
        <v>0</v>
      </c>
      <c r="BL223" s="19" t="s">
        <v>203</v>
      </c>
      <c r="BM223" s="239" t="s">
        <v>2378</v>
      </c>
    </row>
    <row r="224" s="2" customFormat="1" ht="16.5" customHeight="1">
      <c r="A224" s="40"/>
      <c r="B224" s="41"/>
      <c r="C224" s="228" t="s">
        <v>1084</v>
      </c>
      <c r="D224" s="228" t="s">
        <v>153</v>
      </c>
      <c r="E224" s="229" t="s">
        <v>2379</v>
      </c>
      <c r="F224" s="230" t="s">
        <v>2380</v>
      </c>
      <c r="G224" s="231" t="s">
        <v>531</v>
      </c>
      <c r="H224" s="232">
        <v>3</v>
      </c>
      <c r="I224" s="233"/>
      <c r="J224" s="234">
        <f>ROUND(I224*H224,2)</f>
        <v>0</v>
      </c>
      <c r="K224" s="230" t="s">
        <v>156</v>
      </c>
      <c r="L224" s="46"/>
      <c r="M224" s="235" t="s">
        <v>19</v>
      </c>
      <c r="N224" s="236" t="s">
        <v>47</v>
      </c>
      <c r="O224" s="86"/>
      <c r="P224" s="237">
        <f>O224*H224</f>
        <v>0</v>
      </c>
      <c r="Q224" s="237">
        <v>0.00031</v>
      </c>
      <c r="R224" s="237">
        <f>Q224*H224</f>
        <v>0.00093000000000000005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203</v>
      </c>
      <c r="AT224" s="239" t="s">
        <v>153</v>
      </c>
      <c r="AU224" s="239" t="s">
        <v>95</v>
      </c>
      <c r="AY224" s="19" t="s">
        <v>150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95</v>
      </c>
      <c r="BK224" s="240">
        <f>ROUND(I224*H224,2)</f>
        <v>0</v>
      </c>
      <c r="BL224" s="19" t="s">
        <v>203</v>
      </c>
      <c r="BM224" s="239" t="s">
        <v>2381</v>
      </c>
    </row>
    <row r="225" s="2" customFormat="1" ht="21.75" customHeight="1">
      <c r="A225" s="40"/>
      <c r="B225" s="41"/>
      <c r="C225" s="228" t="s">
        <v>1088</v>
      </c>
      <c r="D225" s="228" t="s">
        <v>153</v>
      </c>
      <c r="E225" s="229" t="s">
        <v>2382</v>
      </c>
      <c r="F225" s="230" t="s">
        <v>2383</v>
      </c>
      <c r="G225" s="231" t="s">
        <v>2261</v>
      </c>
      <c r="H225" s="310"/>
      <c r="I225" s="233"/>
      <c r="J225" s="234">
        <f>ROUND(I225*H225,2)</f>
        <v>0</v>
      </c>
      <c r="K225" s="230" t="s">
        <v>156</v>
      </c>
      <c r="L225" s="46"/>
      <c r="M225" s="235" t="s">
        <v>19</v>
      </c>
      <c r="N225" s="236" t="s">
        <v>47</v>
      </c>
      <c r="O225" s="86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203</v>
      </c>
      <c r="AT225" s="239" t="s">
        <v>153</v>
      </c>
      <c r="AU225" s="239" t="s">
        <v>95</v>
      </c>
      <c r="AY225" s="19" t="s">
        <v>150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95</v>
      </c>
      <c r="BK225" s="240">
        <f>ROUND(I225*H225,2)</f>
        <v>0</v>
      </c>
      <c r="BL225" s="19" t="s">
        <v>203</v>
      </c>
      <c r="BM225" s="239" t="s">
        <v>2384</v>
      </c>
    </row>
    <row r="226" s="12" customFormat="1" ht="22.8" customHeight="1">
      <c r="A226" s="12"/>
      <c r="B226" s="212"/>
      <c r="C226" s="213"/>
      <c r="D226" s="214" t="s">
        <v>74</v>
      </c>
      <c r="E226" s="226" t="s">
        <v>2385</v>
      </c>
      <c r="F226" s="226" t="s">
        <v>2386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SUM(P227:P228)</f>
        <v>0</v>
      </c>
      <c r="Q226" s="220"/>
      <c r="R226" s="221">
        <f>SUM(R227:R228)</f>
        <v>0.0184</v>
      </c>
      <c r="S226" s="220"/>
      <c r="T226" s="222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95</v>
      </c>
      <c r="AT226" s="224" t="s">
        <v>74</v>
      </c>
      <c r="AU226" s="224" t="s">
        <v>83</v>
      </c>
      <c r="AY226" s="223" t="s">
        <v>150</v>
      </c>
      <c r="BK226" s="225">
        <f>SUM(BK227:BK228)</f>
        <v>0</v>
      </c>
    </row>
    <row r="227" s="2" customFormat="1" ht="21.75" customHeight="1">
      <c r="A227" s="40"/>
      <c r="B227" s="41"/>
      <c r="C227" s="228" t="s">
        <v>1092</v>
      </c>
      <c r="D227" s="228" t="s">
        <v>153</v>
      </c>
      <c r="E227" s="229" t="s">
        <v>2387</v>
      </c>
      <c r="F227" s="230" t="s">
        <v>2388</v>
      </c>
      <c r="G227" s="231" t="s">
        <v>2288</v>
      </c>
      <c r="H227" s="232">
        <v>2</v>
      </c>
      <c r="I227" s="233"/>
      <c r="J227" s="234">
        <f>ROUND(I227*H227,2)</f>
        <v>0</v>
      </c>
      <c r="K227" s="230" t="s">
        <v>156</v>
      </c>
      <c r="L227" s="46"/>
      <c r="M227" s="235" t="s">
        <v>19</v>
      </c>
      <c r="N227" s="236" t="s">
        <v>47</v>
      </c>
      <c r="O227" s="86"/>
      <c r="P227" s="237">
        <f>O227*H227</f>
        <v>0</v>
      </c>
      <c r="Q227" s="237">
        <v>0.0091999999999999998</v>
      </c>
      <c r="R227" s="237">
        <f>Q227*H227</f>
        <v>0.0184</v>
      </c>
      <c r="S227" s="237">
        <v>0</v>
      </c>
      <c r="T227" s="23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203</v>
      </c>
      <c r="AT227" s="239" t="s">
        <v>153</v>
      </c>
      <c r="AU227" s="239" t="s">
        <v>95</v>
      </c>
      <c r="AY227" s="19" t="s">
        <v>150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95</v>
      </c>
      <c r="BK227" s="240">
        <f>ROUND(I227*H227,2)</f>
        <v>0</v>
      </c>
      <c r="BL227" s="19" t="s">
        <v>203</v>
      </c>
      <c r="BM227" s="239" t="s">
        <v>2389</v>
      </c>
    </row>
    <row r="228" s="2" customFormat="1" ht="21.75" customHeight="1">
      <c r="A228" s="40"/>
      <c r="B228" s="41"/>
      <c r="C228" s="228" t="s">
        <v>1097</v>
      </c>
      <c r="D228" s="228" t="s">
        <v>153</v>
      </c>
      <c r="E228" s="229" t="s">
        <v>2390</v>
      </c>
      <c r="F228" s="230" t="s">
        <v>2391</v>
      </c>
      <c r="G228" s="231" t="s">
        <v>2261</v>
      </c>
      <c r="H228" s="310"/>
      <c r="I228" s="233"/>
      <c r="J228" s="234">
        <f>ROUND(I228*H228,2)</f>
        <v>0</v>
      </c>
      <c r="K228" s="230" t="s">
        <v>156</v>
      </c>
      <c r="L228" s="46"/>
      <c r="M228" s="235" t="s">
        <v>19</v>
      </c>
      <c r="N228" s="236" t="s">
        <v>47</v>
      </c>
      <c r="O228" s="86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203</v>
      </c>
      <c r="AT228" s="239" t="s">
        <v>153</v>
      </c>
      <c r="AU228" s="239" t="s">
        <v>95</v>
      </c>
      <c r="AY228" s="19" t="s">
        <v>150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95</v>
      </c>
      <c r="BK228" s="240">
        <f>ROUND(I228*H228,2)</f>
        <v>0</v>
      </c>
      <c r="BL228" s="19" t="s">
        <v>203</v>
      </c>
      <c r="BM228" s="239" t="s">
        <v>2392</v>
      </c>
    </row>
    <row r="229" s="12" customFormat="1" ht="25.92" customHeight="1">
      <c r="A229" s="12"/>
      <c r="B229" s="212"/>
      <c r="C229" s="213"/>
      <c r="D229" s="214" t="s">
        <v>74</v>
      </c>
      <c r="E229" s="215" t="s">
        <v>765</v>
      </c>
      <c r="F229" s="215" t="s">
        <v>766</v>
      </c>
      <c r="G229" s="213"/>
      <c r="H229" s="213"/>
      <c r="I229" s="216"/>
      <c r="J229" s="217">
        <f>BK229</f>
        <v>0</v>
      </c>
      <c r="K229" s="213"/>
      <c r="L229" s="218"/>
      <c r="M229" s="219"/>
      <c r="N229" s="220"/>
      <c r="O229" s="220"/>
      <c r="P229" s="221">
        <f>P230</f>
        <v>0</v>
      </c>
      <c r="Q229" s="220"/>
      <c r="R229" s="221">
        <f>R230</f>
        <v>0</v>
      </c>
      <c r="S229" s="220"/>
      <c r="T229" s="222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170</v>
      </c>
      <c r="AT229" s="224" t="s">
        <v>74</v>
      </c>
      <c r="AU229" s="224" t="s">
        <v>75</v>
      </c>
      <c r="AY229" s="223" t="s">
        <v>150</v>
      </c>
      <c r="BK229" s="225">
        <f>BK230</f>
        <v>0</v>
      </c>
    </row>
    <row r="230" s="2" customFormat="1" ht="21.75" customHeight="1">
      <c r="A230" s="40"/>
      <c r="B230" s="41"/>
      <c r="C230" s="228" t="s">
        <v>1101</v>
      </c>
      <c r="D230" s="228" t="s">
        <v>153</v>
      </c>
      <c r="E230" s="229" t="s">
        <v>767</v>
      </c>
      <c r="F230" s="230" t="s">
        <v>2393</v>
      </c>
      <c r="G230" s="231" t="s">
        <v>769</v>
      </c>
      <c r="H230" s="232">
        <v>40</v>
      </c>
      <c r="I230" s="233"/>
      <c r="J230" s="234">
        <f>ROUND(I230*H230,2)</f>
        <v>0</v>
      </c>
      <c r="K230" s="230" t="s">
        <v>156</v>
      </c>
      <c r="L230" s="46"/>
      <c r="M230" s="241" t="s">
        <v>19</v>
      </c>
      <c r="N230" s="242" t="s">
        <v>47</v>
      </c>
      <c r="O230" s="243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770</v>
      </c>
      <c r="AT230" s="239" t="s">
        <v>153</v>
      </c>
      <c r="AU230" s="239" t="s">
        <v>83</v>
      </c>
      <c r="AY230" s="19" t="s">
        <v>150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95</v>
      </c>
      <c r="BK230" s="240">
        <f>ROUND(I230*H230,2)</f>
        <v>0</v>
      </c>
      <c r="BL230" s="19" t="s">
        <v>770</v>
      </c>
      <c r="BM230" s="239" t="s">
        <v>2394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177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/VRsInZiMpVt7IcOFo+WWdvJQejU49gRG1sTkGzzEt88bjGAXEz4hk0rVj+fEn2niVelWtwriQo5EBPOxw3iig==" hashValue="iq39EApHblHmbVTCKBnOADIYC8WFtGfbQ5DAtbuHSIFkj6IhX1COii6jyeTJvnBqDG42/5DoJRXwuwmubylaXQ==" algorithmName="SHA-512" password="CC35"/>
  <autoFilter ref="C97:K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2059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2395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ROUND(J94,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ROUND((SUM(BE94:BE150)),  2)</f>
        <v>0</v>
      </c>
      <c r="G35" s="40"/>
      <c r="H35" s="40"/>
      <c r="I35" s="166">
        <v>0.20999999999999999</v>
      </c>
      <c r="J35" s="165">
        <f>ROUND(((SUM(BE94:BE150))*I35),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ROUND((SUM(BF94:BF150)),  2)</f>
        <v>0</v>
      </c>
      <c r="G36" s="40"/>
      <c r="H36" s="40"/>
      <c r="I36" s="166">
        <v>0.14999999999999999</v>
      </c>
      <c r="J36" s="165">
        <f>ROUND(((SUM(BF94:BF150))*I36),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ROUND((SUM(BG94:BG150)),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ROUND((SUM(BH94:BH150)),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ROUND((SUM(BI94:BI150)),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2059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030 - UT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J94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181</v>
      </c>
      <c r="E64" s="190"/>
      <c r="F64" s="190"/>
      <c r="G64" s="190"/>
      <c r="H64" s="190"/>
      <c r="I64" s="191"/>
      <c r="J64" s="192">
        <f>J95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182</v>
      </c>
      <c r="E65" s="196"/>
      <c r="F65" s="196"/>
      <c r="G65" s="196"/>
      <c r="H65" s="196"/>
      <c r="I65" s="197"/>
      <c r="J65" s="198">
        <f>J96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2396</v>
      </c>
      <c r="E66" s="196"/>
      <c r="F66" s="196"/>
      <c r="G66" s="196"/>
      <c r="H66" s="196"/>
      <c r="I66" s="197"/>
      <c r="J66" s="198">
        <f>J108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2397</v>
      </c>
      <c r="E67" s="196"/>
      <c r="F67" s="196"/>
      <c r="G67" s="196"/>
      <c r="H67" s="196"/>
      <c r="I67" s="197"/>
      <c r="J67" s="198">
        <f>J113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2398</v>
      </c>
      <c r="E68" s="196"/>
      <c r="F68" s="196"/>
      <c r="G68" s="196"/>
      <c r="H68" s="196"/>
      <c r="I68" s="197"/>
      <c r="J68" s="198">
        <f>J122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2399</v>
      </c>
      <c r="E69" s="196"/>
      <c r="F69" s="196"/>
      <c r="G69" s="196"/>
      <c r="H69" s="196"/>
      <c r="I69" s="197"/>
      <c r="J69" s="198">
        <f>J133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7"/>
      <c r="C70" s="188"/>
      <c r="D70" s="189" t="s">
        <v>623</v>
      </c>
      <c r="E70" s="190"/>
      <c r="F70" s="190"/>
      <c r="G70" s="190"/>
      <c r="H70" s="190"/>
      <c r="I70" s="191"/>
      <c r="J70" s="192">
        <f>J146</f>
        <v>0</v>
      </c>
      <c r="K70" s="188"/>
      <c r="L70" s="19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7"/>
      <c r="C71" s="188"/>
      <c r="D71" s="189" t="s">
        <v>130</v>
      </c>
      <c r="E71" s="190"/>
      <c r="F71" s="190"/>
      <c r="G71" s="190"/>
      <c r="H71" s="190"/>
      <c r="I71" s="191"/>
      <c r="J71" s="192">
        <f>J148</f>
        <v>0</v>
      </c>
      <c r="K71" s="188"/>
      <c r="L71" s="19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4"/>
      <c r="C72" s="127"/>
      <c r="D72" s="195" t="s">
        <v>133</v>
      </c>
      <c r="E72" s="196"/>
      <c r="F72" s="196"/>
      <c r="G72" s="196"/>
      <c r="H72" s="196"/>
      <c r="I72" s="197"/>
      <c r="J72" s="198">
        <f>J149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177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180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135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81" t="str">
        <f>E7</f>
        <v>Rekonstrukce objektu č.p. 55</v>
      </c>
      <c r="F82" s="34"/>
      <c r="G82" s="34"/>
      <c r="H82" s="34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124</v>
      </c>
      <c r="D83" s="24"/>
      <c r="E83" s="24"/>
      <c r="F83" s="24"/>
      <c r="G83" s="24"/>
      <c r="H83" s="24"/>
      <c r="I83" s="140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81" t="s">
        <v>2059</v>
      </c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614</v>
      </c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030 - UT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parc. st. 160 a parc. č. 65/9</v>
      </c>
      <c r="G88" s="42"/>
      <c r="H88" s="42"/>
      <c r="I88" s="151" t="s">
        <v>23</v>
      </c>
      <c r="J88" s="74" t="str">
        <f>IF(J14="","",J14)</f>
        <v>24. 2. 2020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E17</f>
        <v>ČZU v Praze, ŠLP v Kostelci n. Černýmim lesy</v>
      </c>
      <c r="G90" s="42"/>
      <c r="H90" s="42"/>
      <c r="I90" s="151" t="s">
        <v>32</v>
      </c>
      <c r="J90" s="38" t="str">
        <f>E23</f>
        <v>ing. arch. Tomáš Kužel, Ve Smrčinách 322, Jevany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4.45" customHeight="1">
      <c r="A91" s="40"/>
      <c r="B91" s="41"/>
      <c r="C91" s="34" t="s">
        <v>30</v>
      </c>
      <c r="D91" s="42"/>
      <c r="E91" s="42"/>
      <c r="F91" s="29" t="str">
        <f>IF(E20="","",E20)</f>
        <v>Vyplň údaj</v>
      </c>
      <c r="G91" s="42"/>
      <c r="H91" s="42"/>
      <c r="I91" s="151" t="s">
        <v>36</v>
      </c>
      <c r="J91" s="38" t="str">
        <f>E26</f>
        <v>NASTA GROUP s.r.o., Za Sokolovnou 92, Zdiby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200"/>
      <c r="B93" s="201"/>
      <c r="C93" s="202" t="s">
        <v>136</v>
      </c>
      <c r="D93" s="203" t="s">
        <v>60</v>
      </c>
      <c r="E93" s="203" t="s">
        <v>56</v>
      </c>
      <c r="F93" s="203" t="s">
        <v>57</v>
      </c>
      <c r="G93" s="203" t="s">
        <v>137</v>
      </c>
      <c r="H93" s="203" t="s">
        <v>138</v>
      </c>
      <c r="I93" s="204" t="s">
        <v>139</v>
      </c>
      <c r="J93" s="203" t="s">
        <v>128</v>
      </c>
      <c r="K93" s="205" t="s">
        <v>140</v>
      </c>
      <c r="L93" s="206"/>
      <c r="M93" s="94" t="s">
        <v>19</v>
      </c>
      <c r="N93" s="95" t="s">
        <v>45</v>
      </c>
      <c r="O93" s="95" t="s">
        <v>141</v>
      </c>
      <c r="P93" s="95" t="s">
        <v>142</v>
      </c>
      <c r="Q93" s="95" t="s">
        <v>143</v>
      </c>
      <c r="R93" s="95" t="s">
        <v>144</v>
      </c>
      <c r="S93" s="95" t="s">
        <v>145</v>
      </c>
      <c r="T93" s="96" t="s">
        <v>146</v>
      </c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</row>
    <row r="94" s="2" customFormat="1" ht="22.8" customHeight="1">
      <c r="A94" s="40"/>
      <c r="B94" s="41"/>
      <c r="C94" s="101" t="s">
        <v>147</v>
      </c>
      <c r="D94" s="42"/>
      <c r="E94" s="42"/>
      <c r="F94" s="42"/>
      <c r="G94" s="42"/>
      <c r="H94" s="42"/>
      <c r="I94" s="148"/>
      <c r="J94" s="207">
        <f>BK94</f>
        <v>0</v>
      </c>
      <c r="K94" s="42"/>
      <c r="L94" s="46"/>
      <c r="M94" s="97"/>
      <c r="N94" s="208"/>
      <c r="O94" s="98"/>
      <c r="P94" s="209">
        <f>P95+P146+P148</f>
        <v>0</v>
      </c>
      <c r="Q94" s="98"/>
      <c r="R94" s="209">
        <f>R95+R146+R148</f>
        <v>1.0507399999999998</v>
      </c>
      <c r="S94" s="98"/>
      <c r="T94" s="210">
        <f>T95+T146+T148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129</v>
      </c>
      <c r="BK94" s="211">
        <f>BK95+BK146+BK148</f>
        <v>0</v>
      </c>
    </row>
    <row r="95" s="12" customFormat="1" ht="25.92" customHeight="1">
      <c r="A95" s="12"/>
      <c r="B95" s="212"/>
      <c r="C95" s="213"/>
      <c r="D95" s="214" t="s">
        <v>74</v>
      </c>
      <c r="E95" s="215" t="s">
        <v>480</v>
      </c>
      <c r="F95" s="215" t="s">
        <v>481</v>
      </c>
      <c r="G95" s="213"/>
      <c r="H95" s="213"/>
      <c r="I95" s="216"/>
      <c r="J95" s="217">
        <f>BK95</f>
        <v>0</v>
      </c>
      <c r="K95" s="213"/>
      <c r="L95" s="218"/>
      <c r="M95" s="219"/>
      <c r="N95" s="220"/>
      <c r="O95" s="220"/>
      <c r="P95" s="221">
        <f>P96+P108+P113+P122+P133</f>
        <v>0</v>
      </c>
      <c r="Q95" s="220"/>
      <c r="R95" s="221">
        <f>R96+R108+R113+R122+R133</f>
        <v>1.0507399999999998</v>
      </c>
      <c r="S95" s="220"/>
      <c r="T95" s="222">
        <f>T96+T108+T113+T122+T133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3" t="s">
        <v>95</v>
      </c>
      <c r="AT95" s="224" t="s">
        <v>74</v>
      </c>
      <c r="AU95" s="224" t="s">
        <v>75</v>
      </c>
      <c r="AY95" s="223" t="s">
        <v>150</v>
      </c>
      <c r="BK95" s="225">
        <f>BK96+BK108+BK113+BK122+BK133</f>
        <v>0</v>
      </c>
    </row>
    <row r="96" s="12" customFormat="1" ht="22.8" customHeight="1">
      <c r="A96" s="12"/>
      <c r="B96" s="212"/>
      <c r="C96" s="213"/>
      <c r="D96" s="214" t="s">
        <v>74</v>
      </c>
      <c r="E96" s="226" t="s">
        <v>482</v>
      </c>
      <c r="F96" s="226" t="s">
        <v>483</v>
      </c>
      <c r="G96" s="213"/>
      <c r="H96" s="213"/>
      <c r="I96" s="216"/>
      <c r="J96" s="227">
        <f>BK96</f>
        <v>0</v>
      </c>
      <c r="K96" s="213"/>
      <c r="L96" s="218"/>
      <c r="M96" s="219"/>
      <c r="N96" s="220"/>
      <c r="O96" s="220"/>
      <c r="P96" s="221">
        <f>SUM(P97:P107)</f>
        <v>0</v>
      </c>
      <c r="Q96" s="220"/>
      <c r="R96" s="221">
        <f>SUM(R97:R107)</f>
        <v>0.032899999999999999</v>
      </c>
      <c r="S96" s="220"/>
      <c r="T96" s="222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3" t="s">
        <v>95</v>
      </c>
      <c r="AT96" s="224" t="s">
        <v>74</v>
      </c>
      <c r="AU96" s="224" t="s">
        <v>83</v>
      </c>
      <c r="AY96" s="223" t="s">
        <v>150</v>
      </c>
      <c r="BK96" s="225">
        <f>SUM(BK97:BK107)</f>
        <v>0</v>
      </c>
    </row>
    <row r="97" s="2" customFormat="1" ht="33" customHeight="1">
      <c r="A97" s="40"/>
      <c r="B97" s="41"/>
      <c r="C97" s="228" t="s">
        <v>83</v>
      </c>
      <c r="D97" s="228" t="s">
        <v>153</v>
      </c>
      <c r="E97" s="229" t="s">
        <v>2400</v>
      </c>
      <c r="F97" s="230" t="s">
        <v>2401</v>
      </c>
      <c r="G97" s="231" t="s">
        <v>339</v>
      </c>
      <c r="H97" s="232">
        <v>87</v>
      </c>
      <c r="I97" s="233"/>
      <c r="J97" s="234">
        <f>ROUND(I97*H97,2)</f>
        <v>0</v>
      </c>
      <c r="K97" s="230" t="s">
        <v>156</v>
      </c>
      <c r="L97" s="46"/>
      <c r="M97" s="235" t="s">
        <v>19</v>
      </c>
      <c r="N97" s="236" t="s">
        <v>47</v>
      </c>
      <c r="O97" s="86"/>
      <c r="P97" s="237">
        <f>O97*H97</f>
        <v>0</v>
      </c>
      <c r="Q97" s="237">
        <v>6.0000000000000002E-05</v>
      </c>
      <c r="R97" s="237">
        <f>Q97*H97</f>
        <v>0.0052199999999999998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203</v>
      </c>
      <c r="AT97" s="239" t="s">
        <v>153</v>
      </c>
      <c r="AU97" s="239" t="s">
        <v>95</v>
      </c>
      <c r="AY97" s="19" t="s">
        <v>150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95</v>
      </c>
      <c r="BK97" s="240">
        <f>ROUND(I97*H97,2)</f>
        <v>0</v>
      </c>
      <c r="BL97" s="19" t="s">
        <v>203</v>
      </c>
      <c r="BM97" s="239" t="s">
        <v>2402</v>
      </c>
    </row>
    <row r="98" s="2" customFormat="1" ht="16.5" customHeight="1">
      <c r="A98" s="40"/>
      <c r="B98" s="41"/>
      <c r="C98" s="296" t="s">
        <v>95</v>
      </c>
      <c r="D98" s="296" t="s">
        <v>695</v>
      </c>
      <c r="E98" s="297" t="s">
        <v>2403</v>
      </c>
      <c r="F98" s="298" t="s">
        <v>2404</v>
      </c>
      <c r="G98" s="299" t="s">
        <v>339</v>
      </c>
      <c r="H98" s="300">
        <v>42</v>
      </c>
      <c r="I98" s="301"/>
      <c r="J98" s="302">
        <f>ROUND(I98*H98,2)</f>
        <v>0</v>
      </c>
      <c r="K98" s="298" t="s">
        <v>156</v>
      </c>
      <c r="L98" s="303"/>
      <c r="M98" s="304" t="s">
        <v>19</v>
      </c>
      <c r="N98" s="305" t="s">
        <v>47</v>
      </c>
      <c r="O98" s="86"/>
      <c r="P98" s="237">
        <f>O98*H98</f>
        <v>0</v>
      </c>
      <c r="Q98" s="237">
        <v>3.0000000000000001E-05</v>
      </c>
      <c r="R98" s="237">
        <f>Q98*H98</f>
        <v>0.0012600000000000001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392</v>
      </c>
      <c r="AT98" s="239" t="s">
        <v>695</v>
      </c>
      <c r="AU98" s="239" t="s">
        <v>95</v>
      </c>
      <c r="AY98" s="19" t="s">
        <v>150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95</v>
      </c>
      <c r="BK98" s="240">
        <f>ROUND(I98*H98,2)</f>
        <v>0</v>
      </c>
      <c r="BL98" s="19" t="s">
        <v>203</v>
      </c>
      <c r="BM98" s="239" t="s">
        <v>2405</v>
      </c>
    </row>
    <row r="99" s="2" customFormat="1" ht="16.5" customHeight="1">
      <c r="A99" s="40"/>
      <c r="B99" s="41"/>
      <c r="C99" s="296" t="s">
        <v>165</v>
      </c>
      <c r="D99" s="296" t="s">
        <v>695</v>
      </c>
      <c r="E99" s="297" t="s">
        <v>2406</v>
      </c>
      <c r="F99" s="298" t="s">
        <v>2407</v>
      </c>
      <c r="G99" s="299" t="s">
        <v>339</v>
      </c>
      <c r="H99" s="300">
        <v>16</v>
      </c>
      <c r="I99" s="301"/>
      <c r="J99" s="302">
        <f>ROUND(I99*H99,2)</f>
        <v>0</v>
      </c>
      <c r="K99" s="298" t="s">
        <v>156</v>
      </c>
      <c r="L99" s="303"/>
      <c r="M99" s="304" t="s">
        <v>19</v>
      </c>
      <c r="N99" s="305" t="s">
        <v>47</v>
      </c>
      <c r="O99" s="86"/>
      <c r="P99" s="237">
        <f>O99*H99</f>
        <v>0</v>
      </c>
      <c r="Q99" s="237">
        <v>4.0000000000000003E-05</v>
      </c>
      <c r="R99" s="237">
        <f>Q99*H99</f>
        <v>0.00064000000000000005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392</v>
      </c>
      <c r="AT99" s="239" t="s">
        <v>695</v>
      </c>
      <c r="AU99" s="239" t="s">
        <v>95</v>
      </c>
      <c r="AY99" s="19" t="s">
        <v>150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95</v>
      </c>
      <c r="BK99" s="240">
        <f>ROUND(I99*H99,2)</f>
        <v>0</v>
      </c>
      <c r="BL99" s="19" t="s">
        <v>203</v>
      </c>
      <c r="BM99" s="239" t="s">
        <v>2408</v>
      </c>
    </row>
    <row r="100" s="2" customFormat="1" ht="16.5" customHeight="1">
      <c r="A100" s="40"/>
      <c r="B100" s="41"/>
      <c r="C100" s="296" t="s">
        <v>170</v>
      </c>
      <c r="D100" s="296" t="s">
        <v>695</v>
      </c>
      <c r="E100" s="297" t="s">
        <v>2409</v>
      </c>
      <c r="F100" s="298" t="s">
        <v>2410</v>
      </c>
      <c r="G100" s="299" t="s">
        <v>339</v>
      </c>
      <c r="H100" s="300">
        <v>25</v>
      </c>
      <c r="I100" s="301"/>
      <c r="J100" s="302">
        <f>ROUND(I100*H100,2)</f>
        <v>0</v>
      </c>
      <c r="K100" s="298" t="s">
        <v>156</v>
      </c>
      <c r="L100" s="303"/>
      <c r="M100" s="304" t="s">
        <v>19</v>
      </c>
      <c r="N100" s="305" t="s">
        <v>47</v>
      </c>
      <c r="O100" s="86"/>
      <c r="P100" s="237">
        <f>O100*H100</f>
        <v>0</v>
      </c>
      <c r="Q100" s="237">
        <v>4.0000000000000003E-05</v>
      </c>
      <c r="R100" s="237">
        <f>Q100*H100</f>
        <v>0.001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392</v>
      </c>
      <c r="AT100" s="239" t="s">
        <v>695</v>
      </c>
      <c r="AU100" s="239" t="s">
        <v>95</v>
      </c>
      <c r="AY100" s="19" t="s">
        <v>150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95</v>
      </c>
      <c r="BK100" s="240">
        <f>ROUND(I100*H100,2)</f>
        <v>0</v>
      </c>
      <c r="BL100" s="19" t="s">
        <v>203</v>
      </c>
      <c r="BM100" s="239" t="s">
        <v>2411</v>
      </c>
    </row>
    <row r="101" s="2" customFormat="1" ht="16.5" customHeight="1">
      <c r="A101" s="40"/>
      <c r="B101" s="41"/>
      <c r="C101" s="296" t="s">
        <v>149</v>
      </c>
      <c r="D101" s="296" t="s">
        <v>695</v>
      </c>
      <c r="E101" s="297" t="s">
        <v>2412</v>
      </c>
      <c r="F101" s="298" t="s">
        <v>2413</v>
      </c>
      <c r="G101" s="299" t="s">
        <v>339</v>
      </c>
      <c r="H101" s="300">
        <v>4</v>
      </c>
      <c r="I101" s="301"/>
      <c r="J101" s="302">
        <f>ROUND(I101*H101,2)</f>
        <v>0</v>
      </c>
      <c r="K101" s="298" t="s">
        <v>156</v>
      </c>
      <c r="L101" s="303"/>
      <c r="M101" s="304" t="s">
        <v>19</v>
      </c>
      <c r="N101" s="305" t="s">
        <v>47</v>
      </c>
      <c r="O101" s="86"/>
      <c r="P101" s="237">
        <f>O101*H101</f>
        <v>0</v>
      </c>
      <c r="Q101" s="237">
        <v>5.0000000000000002E-05</v>
      </c>
      <c r="R101" s="237">
        <f>Q101*H101</f>
        <v>0.00020000000000000001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392</v>
      </c>
      <c r="AT101" s="239" t="s">
        <v>695</v>
      </c>
      <c r="AU101" s="239" t="s">
        <v>95</v>
      </c>
      <c r="AY101" s="19" t="s">
        <v>150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95</v>
      </c>
      <c r="BK101" s="240">
        <f>ROUND(I101*H101,2)</f>
        <v>0</v>
      </c>
      <c r="BL101" s="19" t="s">
        <v>203</v>
      </c>
      <c r="BM101" s="239" t="s">
        <v>2414</v>
      </c>
    </row>
    <row r="102" s="2" customFormat="1" ht="33" customHeight="1">
      <c r="A102" s="40"/>
      <c r="B102" s="41"/>
      <c r="C102" s="228" t="s">
        <v>217</v>
      </c>
      <c r="D102" s="228" t="s">
        <v>153</v>
      </c>
      <c r="E102" s="229" t="s">
        <v>2415</v>
      </c>
      <c r="F102" s="230" t="s">
        <v>2416</v>
      </c>
      <c r="G102" s="231" t="s">
        <v>339</v>
      </c>
      <c r="H102" s="232">
        <v>52</v>
      </c>
      <c r="I102" s="233"/>
      <c r="J102" s="234">
        <f>ROUND(I102*H102,2)</f>
        <v>0</v>
      </c>
      <c r="K102" s="230" t="s">
        <v>156</v>
      </c>
      <c r="L102" s="46"/>
      <c r="M102" s="235" t="s">
        <v>19</v>
      </c>
      <c r="N102" s="236" t="s">
        <v>47</v>
      </c>
      <c r="O102" s="86"/>
      <c r="P102" s="237">
        <f>O102*H102</f>
        <v>0</v>
      </c>
      <c r="Q102" s="237">
        <v>0.00019000000000000001</v>
      </c>
      <c r="R102" s="237">
        <f>Q102*H102</f>
        <v>0.0098799999999999999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203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203</v>
      </c>
      <c r="BM102" s="239" t="s">
        <v>2417</v>
      </c>
    </row>
    <row r="103" s="2" customFormat="1" ht="16.5" customHeight="1">
      <c r="A103" s="40"/>
      <c r="B103" s="41"/>
      <c r="C103" s="296" t="s">
        <v>221</v>
      </c>
      <c r="D103" s="296" t="s">
        <v>695</v>
      </c>
      <c r="E103" s="297" t="s">
        <v>2418</v>
      </c>
      <c r="F103" s="298" t="s">
        <v>2419</v>
      </c>
      <c r="G103" s="299" t="s">
        <v>339</v>
      </c>
      <c r="H103" s="300">
        <v>12</v>
      </c>
      <c r="I103" s="301"/>
      <c r="J103" s="302">
        <f>ROUND(I103*H103,2)</f>
        <v>0</v>
      </c>
      <c r="K103" s="298" t="s">
        <v>156</v>
      </c>
      <c r="L103" s="303"/>
      <c r="M103" s="304" t="s">
        <v>19</v>
      </c>
      <c r="N103" s="305" t="s">
        <v>47</v>
      </c>
      <c r="O103" s="86"/>
      <c r="P103" s="237">
        <f>O103*H103</f>
        <v>0</v>
      </c>
      <c r="Q103" s="237">
        <v>0.00025000000000000001</v>
      </c>
      <c r="R103" s="237">
        <f>Q103*H103</f>
        <v>0.0030000000000000001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392</v>
      </c>
      <c r="AT103" s="239" t="s">
        <v>695</v>
      </c>
      <c r="AU103" s="239" t="s">
        <v>95</v>
      </c>
      <c r="AY103" s="19" t="s">
        <v>150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95</v>
      </c>
      <c r="BK103" s="240">
        <f>ROUND(I103*H103,2)</f>
        <v>0</v>
      </c>
      <c r="BL103" s="19" t="s">
        <v>203</v>
      </c>
      <c r="BM103" s="239" t="s">
        <v>2420</v>
      </c>
    </row>
    <row r="104" s="2" customFormat="1" ht="16.5" customHeight="1">
      <c r="A104" s="40"/>
      <c r="B104" s="41"/>
      <c r="C104" s="296" t="s">
        <v>225</v>
      </c>
      <c r="D104" s="296" t="s">
        <v>695</v>
      </c>
      <c r="E104" s="297" t="s">
        <v>2421</v>
      </c>
      <c r="F104" s="298" t="s">
        <v>2422</v>
      </c>
      <c r="G104" s="299" t="s">
        <v>339</v>
      </c>
      <c r="H104" s="300">
        <v>10</v>
      </c>
      <c r="I104" s="301"/>
      <c r="J104" s="302">
        <f>ROUND(I104*H104,2)</f>
        <v>0</v>
      </c>
      <c r="K104" s="298" t="s">
        <v>156</v>
      </c>
      <c r="L104" s="303"/>
      <c r="M104" s="304" t="s">
        <v>19</v>
      </c>
      <c r="N104" s="305" t="s">
        <v>47</v>
      </c>
      <c r="O104" s="86"/>
      <c r="P104" s="237">
        <f>O104*H104</f>
        <v>0</v>
      </c>
      <c r="Q104" s="237">
        <v>0.00027</v>
      </c>
      <c r="R104" s="237">
        <f>Q104*H104</f>
        <v>0.0027000000000000001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392</v>
      </c>
      <c r="AT104" s="239" t="s">
        <v>695</v>
      </c>
      <c r="AU104" s="239" t="s">
        <v>95</v>
      </c>
      <c r="AY104" s="19" t="s">
        <v>150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95</v>
      </c>
      <c r="BK104" s="240">
        <f>ROUND(I104*H104,2)</f>
        <v>0</v>
      </c>
      <c r="BL104" s="19" t="s">
        <v>203</v>
      </c>
      <c r="BM104" s="239" t="s">
        <v>2423</v>
      </c>
    </row>
    <row r="105" s="2" customFormat="1" ht="16.5" customHeight="1">
      <c r="A105" s="40"/>
      <c r="B105" s="41"/>
      <c r="C105" s="296" t="s">
        <v>198</v>
      </c>
      <c r="D105" s="296" t="s">
        <v>695</v>
      </c>
      <c r="E105" s="297" t="s">
        <v>2424</v>
      </c>
      <c r="F105" s="298" t="s">
        <v>2425</v>
      </c>
      <c r="G105" s="299" t="s">
        <v>339</v>
      </c>
      <c r="H105" s="300">
        <v>20</v>
      </c>
      <c r="I105" s="301"/>
      <c r="J105" s="302">
        <f>ROUND(I105*H105,2)</f>
        <v>0</v>
      </c>
      <c r="K105" s="298" t="s">
        <v>156</v>
      </c>
      <c r="L105" s="303"/>
      <c r="M105" s="304" t="s">
        <v>19</v>
      </c>
      <c r="N105" s="305" t="s">
        <v>47</v>
      </c>
      <c r="O105" s="86"/>
      <c r="P105" s="237">
        <f>O105*H105</f>
        <v>0</v>
      </c>
      <c r="Q105" s="237">
        <v>0.00029</v>
      </c>
      <c r="R105" s="237">
        <f>Q105*H105</f>
        <v>0.0057999999999999996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392</v>
      </c>
      <c r="AT105" s="239" t="s">
        <v>695</v>
      </c>
      <c r="AU105" s="239" t="s">
        <v>95</v>
      </c>
      <c r="AY105" s="19" t="s">
        <v>150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95</v>
      </c>
      <c r="BK105" s="240">
        <f>ROUND(I105*H105,2)</f>
        <v>0</v>
      </c>
      <c r="BL105" s="19" t="s">
        <v>203</v>
      </c>
      <c r="BM105" s="239" t="s">
        <v>2426</v>
      </c>
    </row>
    <row r="106" s="2" customFormat="1" ht="16.5" customHeight="1">
      <c r="A106" s="40"/>
      <c r="B106" s="41"/>
      <c r="C106" s="296" t="s">
        <v>232</v>
      </c>
      <c r="D106" s="296" t="s">
        <v>695</v>
      </c>
      <c r="E106" s="297" t="s">
        <v>2427</v>
      </c>
      <c r="F106" s="298" t="s">
        <v>2428</v>
      </c>
      <c r="G106" s="299" t="s">
        <v>339</v>
      </c>
      <c r="H106" s="300">
        <v>10</v>
      </c>
      <c r="I106" s="301"/>
      <c r="J106" s="302">
        <f>ROUND(I106*H106,2)</f>
        <v>0</v>
      </c>
      <c r="K106" s="298" t="s">
        <v>156</v>
      </c>
      <c r="L106" s="303"/>
      <c r="M106" s="304" t="s">
        <v>19</v>
      </c>
      <c r="N106" s="305" t="s">
        <v>47</v>
      </c>
      <c r="O106" s="86"/>
      <c r="P106" s="237">
        <f>O106*H106</f>
        <v>0</v>
      </c>
      <c r="Q106" s="237">
        <v>0.00032000000000000003</v>
      </c>
      <c r="R106" s="237">
        <f>Q106*H106</f>
        <v>0.0032000000000000002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392</v>
      </c>
      <c r="AT106" s="239" t="s">
        <v>695</v>
      </c>
      <c r="AU106" s="239" t="s">
        <v>95</v>
      </c>
      <c r="AY106" s="19" t="s">
        <v>150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95</v>
      </c>
      <c r="BK106" s="240">
        <f>ROUND(I106*H106,2)</f>
        <v>0</v>
      </c>
      <c r="BL106" s="19" t="s">
        <v>203</v>
      </c>
      <c r="BM106" s="239" t="s">
        <v>2429</v>
      </c>
    </row>
    <row r="107" s="2" customFormat="1" ht="21.75" customHeight="1">
      <c r="A107" s="40"/>
      <c r="B107" s="41"/>
      <c r="C107" s="228" t="s">
        <v>236</v>
      </c>
      <c r="D107" s="228" t="s">
        <v>153</v>
      </c>
      <c r="E107" s="229" t="s">
        <v>2430</v>
      </c>
      <c r="F107" s="230" t="s">
        <v>2431</v>
      </c>
      <c r="G107" s="231" t="s">
        <v>2261</v>
      </c>
      <c r="H107" s="310"/>
      <c r="I107" s="233"/>
      <c r="J107" s="234">
        <f>ROUND(I107*H107,2)</f>
        <v>0</v>
      </c>
      <c r="K107" s="230" t="s">
        <v>156</v>
      </c>
      <c r="L107" s="46"/>
      <c r="M107" s="235" t="s">
        <v>19</v>
      </c>
      <c r="N107" s="236" t="s">
        <v>47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203</v>
      </c>
      <c r="AT107" s="239" t="s">
        <v>153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203</v>
      </c>
      <c r="BM107" s="239" t="s">
        <v>2432</v>
      </c>
    </row>
    <row r="108" s="12" customFormat="1" ht="22.8" customHeight="1">
      <c r="A108" s="12"/>
      <c r="B108" s="212"/>
      <c r="C108" s="213"/>
      <c r="D108" s="214" t="s">
        <v>74</v>
      </c>
      <c r="E108" s="226" t="s">
        <v>2433</v>
      </c>
      <c r="F108" s="226" t="s">
        <v>2434</v>
      </c>
      <c r="G108" s="213"/>
      <c r="H108" s="213"/>
      <c r="I108" s="216"/>
      <c r="J108" s="227">
        <f>BK108</f>
        <v>0</v>
      </c>
      <c r="K108" s="213"/>
      <c r="L108" s="218"/>
      <c r="M108" s="219"/>
      <c r="N108" s="220"/>
      <c r="O108" s="220"/>
      <c r="P108" s="221">
        <f>SUM(P109:P112)</f>
        <v>0</v>
      </c>
      <c r="Q108" s="220"/>
      <c r="R108" s="221">
        <f>SUM(R109:R112)</f>
        <v>0.47519999999999996</v>
      </c>
      <c r="S108" s="220"/>
      <c r="T108" s="222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3" t="s">
        <v>95</v>
      </c>
      <c r="AT108" s="224" t="s">
        <v>74</v>
      </c>
      <c r="AU108" s="224" t="s">
        <v>83</v>
      </c>
      <c r="AY108" s="223" t="s">
        <v>150</v>
      </c>
      <c r="BK108" s="225">
        <f>SUM(BK109:BK112)</f>
        <v>0</v>
      </c>
    </row>
    <row r="109" s="2" customFormat="1" ht="16.5" customHeight="1">
      <c r="A109" s="40"/>
      <c r="B109" s="41"/>
      <c r="C109" s="228" t="s">
        <v>240</v>
      </c>
      <c r="D109" s="228" t="s">
        <v>153</v>
      </c>
      <c r="E109" s="229" t="s">
        <v>2435</v>
      </c>
      <c r="F109" s="230" t="s">
        <v>2436</v>
      </c>
      <c r="G109" s="231" t="s">
        <v>2288</v>
      </c>
      <c r="H109" s="232">
        <v>1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47</v>
      </c>
      <c r="O109" s="86"/>
      <c r="P109" s="237">
        <f>O109*H109</f>
        <v>0</v>
      </c>
      <c r="Q109" s="237">
        <v>0.15559999999999999</v>
      </c>
      <c r="R109" s="237">
        <f>Q109*H109</f>
        <v>0.15559999999999999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203</v>
      </c>
      <c r="AT109" s="239" t="s">
        <v>153</v>
      </c>
      <c r="AU109" s="239" t="s">
        <v>95</v>
      </c>
      <c r="AY109" s="19" t="s">
        <v>150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95</v>
      </c>
      <c r="BK109" s="240">
        <f>ROUND(I109*H109,2)</f>
        <v>0</v>
      </c>
      <c r="BL109" s="19" t="s">
        <v>203</v>
      </c>
      <c r="BM109" s="239" t="s">
        <v>2437</v>
      </c>
    </row>
    <row r="110" s="2" customFormat="1" ht="16.5" customHeight="1">
      <c r="A110" s="40"/>
      <c r="B110" s="41"/>
      <c r="C110" s="228" t="s">
        <v>244</v>
      </c>
      <c r="D110" s="228" t="s">
        <v>153</v>
      </c>
      <c r="E110" s="229" t="s">
        <v>2438</v>
      </c>
      <c r="F110" s="230" t="s">
        <v>2439</v>
      </c>
      <c r="G110" s="231" t="s">
        <v>2288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47</v>
      </c>
      <c r="O110" s="86"/>
      <c r="P110" s="237">
        <f>O110*H110</f>
        <v>0</v>
      </c>
      <c r="Q110" s="237">
        <v>0.1419</v>
      </c>
      <c r="R110" s="237">
        <f>Q110*H110</f>
        <v>0.1419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203</v>
      </c>
      <c r="AT110" s="239" t="s">
        <v>153</v>
      </c>
      <c r="AU110" s="239" t="s">
        <v>95</v>
      </c>
      <c r="AY110" s="19" t="s">
        <v>150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95</v>
      </c>
      <c r="BK110" s="240">
        <f>ROUND(I110*H110,2)</f>
        <v>0</v>
      </c>
      <c r="BL110" s="19" t="s">
        <v>203</v>
      </c>
      <c r="BM110" s="239" t="s">
        <v>2440</v>
      </c>
    </row>
    <row r="111" s="2" customFormat="1" ht="16.5" customHeight="1">
      <c r="A111" s="40"/>
      <c r="B111" s="41"/>
      <c r="C111" s="228" t="s">
        <v>248</v>
      </c>
      <c r="D111" s="228" t="s">
        <v>153</v>
      </c>
      <c r="E111" s="229" t="s">
        <v>2441</v>
      </c>
      <c r="F111" s="230" t="s">
        <v>2442</v>
      </c>
      <c r="G111" s="231" t="s">
        <v>2288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0.1777</v>
      </c>
      <c r="R111" s="237">
        <f>Q111*H111</f>
        <v>0.1777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203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203</v>
      </c>
      <c r="BM111" s="239" t="s">
        <v>2443</v>
      </c>
    </row>
    <row r="112" s="2" customFormat="1" ht="21.75" customHeight="1">
      <c r="A112" s="40"/>
      <c r="B112" s="41"/>
      <c r="C112" s="228" t="s">
        <v>8</v>
      </c>
      <c r="D112" s="228" t="s">
        <v>153</v>
      </c>
      <c r="E112" s="229" t="s">
        <v>2444</v>
      </c>
      <c r="F112" s="230" t="s">
        <v>2445</v>
      </c>
      <c r="G112" s="231" t="s">
        <v>2261</v>
      </c>
      <c r="H112" s="310"/>
      <c r="I112" s="233"/>
      <c r="J112" s="234">
        <f>ROUND(I112*H112,2)</f>
        <v>0</v>
      </c>
      <c r="K112" s="230" t="s">
        <v>156</v>
      </c>
      <c r="L112" s="46"/>
      <c r="M112" s="235" t="s">
        <v>19</v>
      </c>
      <c r="N112" s="236" t="s">
        <v>47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203</v>
      </c>
      <c r="AT112" s="239" t="s">
        <v>153</v>
      </c>
      <c r="AU112" s="239" t="s">
        <v>95</v>
      </c>
      <c r="AY112" s="19" t="s">
        <v>150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95</v>
      </c>
      <c r="BK112" s="240">
        <f>ROUND(I112*H112,2)</f>
        <v>0</v>
      </c>
      <c r="BL112" s="19" t="s">
        <v>203</v>
      </c>
      <c r="BM112" s="239" t="s">
        <v>2446</v>
      </c>
    </row>
    <row r="113" s="12" customFormat="1" ht="22.8" customHeight="1">
      <c r="A113" s="12"/>
      <c r="B113" s="212"/>
      <c r="C113" s="213"/>
      <c r="D113" s="214" t="s">
        <v>74</v>
      </c>
      <c r="E113" s="226" t="s">
        <v>2447</v>
      </c>
      <c r="F113" s="226" t="s">
        <v>2448</v>
      </c>
      <c r="G113" s="213"/>
      <c r="H113" s="213"/>
      <c r="I113" s="216"/>
      <c r="J113" s="227">
        <f>BK113</f>
        <v>0</v>
      </c>
      <c r="K113" s="213"/>
      <c r="L113" s="218"/>
      <c r="M113" s="219"/>
      <c r="N113" s="220"/>
      <c r="O113" s="220"/>
      <c r="P113" s="221">
        <f>SUM(P114:P121)</f>
        <v>0</v>
      </c>
      <c r="Q113" s="220"/>
      <c r="R113" s="221">
        <f>SUM(R114:R121)</f>
        <v>0.11801</v>
      </c>
      <c r="S113" s="220"/>
      <c r="T113" s="222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3" t="s">
        <v>95</v>
      </c>
      <c r="AT113" s="224" t="s">
        <v>74</v>
      </c>
      <c r="AU113" s="224" t="s">
        <v>83</v>
      </c>
      <c r="AY113" s="223" t="s">
        <v>150</v>
      </c>
      <c r="BK113" s="225">
        <f>SUM(BK114:BK121)</f>
        <v>0</v>
      </c>
    </row>
    <row r="114" s="2" customFormat="1" ht="16.5" customHeight="1">
      <c r="A114" s="40"/>
      <c r="B114" s="41"/>
      <c r="C114" s="228" t="s">
        <v>203</v>
      </c>
      <c r="D114" s="228" t="s">
        <v>153</v>
      </c>
      <c r="E114" s="229" t="s">
        <v>2449</v>
      </c>
      <c r="F114" s="230" t="s">
        <v>2450</v>
      </c>
      <c r="G114" s="231" t="s">
        <v>339</v>
      </c>
      <c r="H114" s="232">
        <v>42</v>
      </c>
      <c r="I114" s="233"/>
      <c r="J114" s="234">
        <f>ROUND(I114*H114,2)</f>
        <v>0</v>
      </c>
      <c r="K114" s="230" t="s">
        <v>156</v>
      </c>
      <c r="L114" s="46"/>
      <c r="M114" s="235" t="s">
        <v>19</v>
      </c>
      <c r="N114" s="236" t="s">
        <v>47</v>
      </c>
      <c r="O114" s="86"/>
      <c r="P114" s="237">
        <f>O114*H114</f>
        <v>0</v>
      </c>
      <c r="Q114" s="237">
        <v>0.00046999999999999999</v>
      </c>
      <c r="R114" s="237">
        <f>Q114*H114</f>
        <v>0.019740000000000001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203</v>
      </c>
      <c r="AT114" s="239" t="s">
        <v>153</v>
      </c>
      <c r="AU114" s="239" t="s">
        <v>95</v>
      </c>
      <c r="AY114" s="19" t="s">
        <v>150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95</v>
      </c>
      <c r="BK114" s="240">
        <f>ROUND(I114*H114,2)</f>
        <v>0</v>
      </c>
      <c r="BL114" s="19" t="s">
        <v>203</v>
      </c>
      <c r="BM114" s="239" t="s">
        <v>2451</v>
      </c>
    </row>
    <row r="115" s="2" customFormat="1" ht="16.5" customHeight="1">
      <c r="A115" s="40"/>
      <c r="B115" s="41"/>
      <c r="C115" s="228" t="s">
        <v>269</v>
      </c>
      <c r="D115" s="228" t="s">
        <v>153</v>
      </c>
      <c r="E115" s="229" t="s">
        <v>2452</v>
      </c>
      <c r="F115" s="230" t="s">
        <v>2453</v>
      </c>
      <c r="G115" s="231" t="s">
        <v>339</v>
      </c>
      <c r="H115" s="232">
        <v>28</v>
      </c>
      <c r="I115" s="233"/>
      <c r="J115" s="234">
        <f>ROUND(I115*H115,2)</f>
        <v>0</v>
      </c>
      <c r="K115" s="230" t="s">
        <v>156</v>
      </c>
      <c r="L115" s="46"/>
      <c r="M115" s="235" t="s">
        <v>19</v>
      </c>
      <c r="N115" s="236" t="s">
        <v>47</v>
      </c>
      <c r="O115" s="86"/>
      <c r="P115" s="237">
        <f>O115*H115</f>
        <v>0</v>
      </c>
      <c r="Q115" s="237">
        <v>0.00072000000000000005</v>
      </c>
      <c r="R115" s="237">
        <f>Q115*H115</f>
        <v>0.020160000000000001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203</v>
      </c>
      <c r="AT115" s="239" t="s">
        <v>153</v>
      </c>
      <c r="AU115" s="239" t="s">
        <v>95</v>
      </c>
      <c r="AY115" s="19" t="s">
        <v>150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95</v>
      </c>
      <c r="BK115" s="240">
        <f>ROUND(I115*H115,2)</f>
        <v>0</v>
      </c>
      <c r="BL115" s="19" t="s">
        <v>203</v>
      </c>
      <c r="BM115" s="239" t="s">
        <v>2454</v>
      </c>
    </row>
    <row r="116" s="2" customFormat="1" ht="16.5" customHeight="1">
      <c r="A116" s="40"/>
      <c r="B116" s="41"/>
      <c r="C116" s="228" t="s">
        <v>274</v>
      </c>
      <c r="D116" s="228" t="s">
        <v>153</v>
      </c>
      <c r="E116" s="229" t="s">
        <v>2455</v>
      </c>
      <c r="F116" s="230" t="s">
        <v>2456</v>
      </c>
      <c r="G116" s="231" t="s">
        <v>339</v>
      </c>
      <c r="H116" s="232">
        <v>35</v>
      </c>
      <c r="I116" s="233"/>
      <c r="J116" s="234">
        <f>ROUND(I116*H116,2)</f>
        <v>0</v>
      </c>
      <c r="K116" s="230" t="s">
        <v>156</v>
      </c>
      <c r="L116" s="46"/>
      <c r="M116" s="235" t="s">
        <v>19</v>
      </c>
      <c r="N116" s="236" t="s">
        <v>47</v>
      </c>
      <c r="O116" s="86"/>
      <c r="P116" s="237">
        <f>O116*H116</f>
        <v>0</v>
      </c>
      <c r="Q116" s="237">
        <v>0.00071000000000000002</v>
      </c>
      <c r="R116" s="237">
        <f>Q116*H116</f>
        <v>0.024850000000000001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203</v>
      </c>
      <c r="AT116" s="239" t="s">
        <v>153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203</v>
      </c>
      <c r="BM116" s="239" t="s">
        <v>2457</v>
      </c>
    </row>
    <row r="117" s="2" customFormat="1" ht="16.5" customHeight="1">
      <c r="A117" s="40"/>
      <c r="B117" s="41"/>
      <c r="C117" s="228" t="s">
        <v>279</v>
      </c>
      <c r="D117" s="228" t="s">
        <v>153</v>
      </c>
      <c r="E117" s="229" t="s">
        <v>2458</v>
      </c>
      <c r="F117" s="230" t="s">
        <v>2459</v>
      </c>
      <c r="G117" s="231" t="s">
        <v>339</v>
      </c>
      <c r="H117" s="232">
        <v>24</v>
      </c>
      <c r="I117" s="233"/>
      <c r="J117" s="234">
        <f>ROUND(I117*H117,2)</f>
        <v>0</v>
      </c>
      <c r="K117" s="230" t="s">
        <v>156</v>
      </c>
      <c r="L117" s="46"/>
      <c r="M117" s="235" t="s">
        <v>19</v>
      </c>
      <c r="N117" s="236" t="s">
        <v>47</v>
      </c>
      <c r="O117" s="86"/>
      <c r="P117" s="237">
        <f>O117*H117</f>
        <v>0</v>
      </c>
      <c r="Q117" s="237">
        <v>0.0012800000000000001</v>
      </c>
      <c r="R117" s="237">
        <f>Q117*H117</f>
        <v>0.030720000000000004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203</v>
      </c>
      <c r="AT117" s="239" t="s">
        <v>153</v>
      </c>
      <c r="AU117" s="239" t="s">
        <v>95</v>
      </c>
      <c r="AY117" s="19" t="s">
        <v>150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95</v>
      </c>
      <c r="BK117" s="240">
        <f>ROUND(I117*H117,2)</f>
        <v>0</v>
      </c>
      <c r="BL117" s="19" t="s">
        <v>203</v>
      </c>
      <c r="BM117" s="239" t="s">
        <v>2460</v>
      </c>
    </row>
    <row r="118" s="2" customFormat="1" ht="16.5" customHeight="1">
      <c r="A118" s="40"/>
      <c r="B118" s="41"/>
      <c r="C118" s="228" t="s">
        <v>285</v>
      </c>
      <c r="D118" s="228" t="s">
        <v>153</v>
      </c>
      <c r="E118" s="229" t="s">
        <v>2461</v>
      </c>
      <c r="F118" s="230" t="s">
        <v>2462</v>
      </c>
      <c r="G118" s="231" t="s">
        <v>339</v>
      </c>
      <c r="H118" s="232">
        <v>10</v>
      </c>
      <c r="I118" s="233"/>
      <c r="J118" s="234">
        <f>ROUND(I118*H118,2)</f>
        <v>0</v>
      </c>
      <c r="K118" s="230" t="s">
        <v>156</v>
      </c>
      <c r="L118" s="46"/>
      <c r="M118" s="235" t="s">
        <v>19</v>
      </c>
      <c r="N118" s="236" t="s">
        <v>47</v>
      </c>
      <c r="O118" s="86"/>
      <c r="P118" s="237">
        <f>O118*H118</f>
        <v>0</v>
      </c>
      <c r="Q118" s="237">
        <v>0.0016100000000000001</v>
      </c>
      <c r="R118" s="237">
        <f>Q118*H118</f>
        <v>0.0161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203</v>
      </c>
      <c r="AT118" s="239" t="s">
        <v>153</v>
      </c>
      <c r="AU118" s="239" t="s">
        <v>95</v>
      </c>
      <c r="AY118" s="19" t="s">
        <v>150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95</v>
      </c>
      <c r="BK118" s="240">
        <f>ROUND(I118*H118,2)</f>
        <v>0</v>
      </c>
      <c r="BL118" s="19" t="s">
        <v>203</v>
      </c>
      <c r="BM118" s="239" t="s">
        <v>2463</v>
      </c>
    </row>
    <row r="119" s="2" customFormat="1" ht="16.5" customHeight="1">
      <c r="A119" s="40"/>
      <c r="B119" s="41"/>
      <c r="C119" s="228" t="s">
        <v>7</v>
      </c>
      <c r="D119" s="228" t="s">
        <v>153</v>
      </c>
      <c r="E119" s="229" t="s">
        <v>2464</v>
      </c>
      <c r="F119" s="230" t="s">
        <v>2465</v>
      </c>
      <c r="G119" s="231" t="s">
        <v>339</v>
      </c>
      <c r="H119" s="232">
        <v>4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47</v>
      </c>
      <c r="O119" s="86"/>
      <c r="P119" s="237">
        <f>O119*H119</f>
        <v>0</v>
      </c>
      <c r="Q119" s="237">
        <v>0.0016100000000000001</v>
      </c>
      <c r="R119" s="237">
        <f>Q119*H119</f>
        <v>0.0064400000000000004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203</v>
      </c>
      <c r="AT119" s="239" t="s">
        <v>153</v>
      </c>
      <c r="AU119" s="239" t="s">
        <v>95</v>
      </c>
      <c r="AY119" s="19" t="s">
        <v>150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95</v>
      </c>
      <c r="BK119" s="240">
        <f>ROUND(I119*H119,2)</f>
        <v>0</v>
      </c>
      <c r="BL119" s="19" t="s">
        <v>203</v>
      </c>
      <c r="BM119" s="239" t="s">
        <v>2466</v>
      </c>
    </row>
    <row r="120" s="2" customFormat="1" ht="16.5" customHeight="1">
      <c r="A120" s="40"/>
      <c r="B120" s="41"/>
      <c r="C120" s="228" t="s">
        <v>297</v>
      </c>
      <c r="D120" s="228" t="s">
        <v>153</v>
      </c>
      <c r="E120" s="229" t="s">
        <v>2467</v>
      </c>
      <c r="F120" s="230" t="s">
        <v>2468</v>
      </c>
      <c r="G120" s="231" t="s">
        <v>339</v>
      </c>
      <c r="H120" s="232">
        <v>139</v>
      </c>
      <c r="I120" s="233"/>
      <c r="J120" s="234">
        <f>ROUND(I120*H120,2)</f>
        <v>0</v>
      </c>
      <c r="K120" s="230" t="s">
        <v>156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203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203</v>
      </c>
      <c r="BM120" s="239" t="s">
        <v>2469</v>
      </c>
    </row>
    <row r="121" s="2" customFormat="1" ht="21.75" customHeight="1">
      <c r="A121" s="40"/>
      <c r="B121" s="41"/>
      <c r="C121" s="228" t="s">
        <v>303</v>
      </c>
      <c r="D121" s="228" t="s">
        <v>153</v>
      </c>
      <c r="E121" s="229" t="s">
        <v>2470</v>
      </c>
      <c r="F121" s="230" t="s">
        <v>2471</v>
      </c>
      <c r="G121" s="231" t="s">
        <v>2261</v>
      </c>
      <c r="H121" s="310"/>
      <c r="I121" s="233"/>
      <c r="J121" s="234">
        <f>ROUND(I121*H121,2)</f>
        <v>0</v>
      </c>
      <c r="K121" s="230" t="s">
        <v>156</v>
      </c>
      <c r="L121" s="46"/>
      <c r="M121" s="235" t="s">
        <v>19</v>
      </c>
      <c r="N121" s="236" t="s">
        <v>47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203</v>
      </c>
      <c r="AT121" s="239" t="s">
        <v>153</v>
      </c>
      <c r="AU121" s="239" t="s">
        <v>95</v>
      </c>
      <c r="AY121" s="19" t="s">
        <v>150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95</v>
      </c>
      <c r="BK121" s="240">
        <f>ROUND(I121*H121,2)</f>
        <v>0</v>
      </c>
      <c r="BL121" s="19" t="s">
        <v>203</v>
      </c>
      <c r="BM121" s="239" t="s">
        <v>2472</v>
      </c>
    </row>
    <row r="122" s="12" customFormat="1" ht="22.8" customHeight="1">
      <c r="A122" s="12"/>
      <c r="B122" s="212"/>
      <c r="C122" s="213"/>
      <c r="D122" s="214" t="s">
        <v>74</v>
      </c>
      <c r="E122" s="226" t="s">
        <v>2473</v>
      </c>
      <c r="F122" s="226" t="s">
        <v>2474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SUM(P123:P132)</f>
        <v>0</v>
      </c>
      <c r="Q122" s="220"/>
      <c r="R122" s="221">
        <f>SUM(R123:R132)</f>
        <v>0.017229999999999999</v>
      </c>
      <c r="S122" s="220"/>
      <c r="T122" s="222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95</v>
      </c>
      <c r="AT122" s="224" t="s">
        <v>74</v>
      </c>
      <c r="AU122" s="224" t="s">
        <v>83</v>
      </c>
      <c r="AY122" s="223" t="s">
        <v>150</v>
      </c>
      <c r="BK122" s="225">
        <f>SUM(BK123:BK132)</f>
        <v>0</v>
      </c>
    </row>
    <row r="123" s="2" customFormat="1" ht="16.5" customHeight="1">
      <c r="A123" s="40"/>
      <c r="B123" s="41"/>
      <c r="C123" s="228" t="s">
        <v>311</v>
      </c>
      <c r="D123" s="228" t="s">
        <v>153</v>
      </c>
      <c r="E123" s="229" t="s">
        <v>2475</v>
      </c>
      <c r="F123" s="230" t="s">
        <v>2476</v>
      </c>
      <c r="G123" s="231" t="s">
        <v>531</v>
      </c>
      <c r="H123" s="232">
        <v>4</v>
      </c>
      <c r="I123" s="233"/>
      <c r="J123" s="234">
        <f>ROUND(I123*H123,2)</f>
        <v>0</v>
      </c>
      <c r="K123" s="230" t="s">
        <v>156</v>
      </c>
      <c r="L123" s="46"/>
      <c r="M123" s="235" t="s">
        <v>19</v>
      </c>
      <c r="N123" s="236" t="s">
        <v>47</v>
      </c>
      <c r="O123" s="86"/>
      <c r="P123" s="237">
        <f>O123*H123</f>
        <v>0</v>
      </c>
      <c r="Q123" s="237">
        <v>0.00024000000000000001</v>
      </c>
      <c r="R123" s="237">
        <f>Q123*H123</f>
        <v>0.00096000000000000002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203</v>
      </c>
      <c r="AT123" s="239" t="s">
        <v>153</v>
      </c>
      <c r="AU123" s="239" t="s">
        <v>95</v>
      </c>
      <c r="AY123" s="19" t="s">
        <v>150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95</v>
      </c>
      <c r="BK123" s="240">
        <f>ROUND(I123*H123,2)</f>
        <v>0</v>
      </c>
      <c r="BL123" s="19" t="s">
        <v>203</v>
      </c>
      <c r="BM123" s="239" t="s">
        <v>2477</v>
      </c>
    </row>
    <row r="124" s="2" customFormat="1" ht="21.75" customHeight="1">
      <c r="A124" s="40"/>
      <c r="B124" s="41"/>
      <c r="C124" s="228" t="s">
        <v>317</v>
      </c>
      <c r="D124" s="228" t="s">
        <v>153</v>
      </c>
      <c r="E124" s="229" t="s">
        <v>2478</v>
      </c>
      <c r="F124" s="230" t="s">
        <v>2479</v>
      </c>
      <c r="G124" s="231" t="s">
        <v>531</v>
      </c>
      <c r="H124" s="232">
        <v>11</v>
      </c>
      <c r="I124" s="233"/>
      <c r="J124" s="234">
        <f>ROUND(I124*H124,2)</f>
        <v>0</v>
      </c>
      <c r="K124" s="230" t="s">
        <v>156</v>
      </c>
      <c r="L124" s="46"/>
      <c r="M124" s="235" t="s">
        <v>19</v>
      </c>
      <c r="N124" s="236" t="s">
        <v>47</v>
      </c>
      <c r="O124" s="86"/>
      <c r="P124" s="237">
        <f>O124*H124</f>
        <v>0</v>
      </c>
      <c r="Q124" s="237">
        <v>0.00013999999999999999</v>
      </c>
      <c r="R124" s="237">
        <f>Q124*H124</f>
        <v>0.0015399999999999999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203</v>
      </c>
      <c r="AT124" s="239" t="s">
        <v>153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203</v>
      </c>
      <c r="BM124" s="239" t="s">
        <v>2480</v>
      </c>
    </row>
    <row r="125" s="2" customFormat="1" ht="16.5" customHeight="1">
      <c r="A125" s="40"/>
      <c r="B125" s="41"/>
      <c r="C125" s="228" t="s">
        <v>326</v>
      </c>
      <c r="D125" s="228" t="s">
        <v>153</v>
      </c>
      <c r="E125" s="229" t="s">
        <v>2481</v>
      </c>
      <c r="F125" s="230" t="s">
        <v>2482</v>
      </c>
      <c r="G125" s="231" t="s">
        <v>531</v>
      </c>
      <c r="H125" s="232">
        <v>11</v>
      </c>
      <c r="I125" s="233"/>
      <c r="J125" s="234">
        <f>ROUND(I125*H125,2)</f>
        <v>0</v>
      </c>
      <c r="K125" s="230" t="s">
        <v>156</v>
      </c>
      <c r="L125" s="46"/>
      <c r="M125" s="235" t="s">
        <v>19</v>
      </c>
      <c r="N125" s="236" t="s">
        <v>47</v>
      </c>
      <c r="O125" s="86"/>
      <c r="P125" s="237">
        <f>O125*H125</f>
        <v>0</v>
      </c>
      <c r="Q125" s="237">
        <v>0.00069999999999999999</v>
      </c>
      <c r="R125" s="237">
        <f>Q125*H125</f>
        <v>0.0077000000000000002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203</v>
      </c>
      <c r="AT125" s="239" t="s">
        <v>153</v>
      </c>
      <c r="AU125" s="239" t="s">
        <v>95</v>
      </c>
      <c r="AY125" s="19" t="s">
        <v>150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95</v>
      </c>
      <c r="BK125" s="240">
        <f>ROUND(I125*H125,2)</f>
        <v>0</v>
      </c>
      <c r="BL125" s="19" t="s">
        <v>203</v>
      </c>
      <c r="BM125" s="239" t="s">
        <v>2483</v>
      </c>
    </row>
    <row r="126" s="2" customFormat="1" ht="16.5" customHeight="1">
      <c r="A126" s="40"/>
      <c r="B126" s="41"/>
      <c r="C126" s="228" t="s">
        <v>330</v>
      </c>
      <c r="D126" s="228" t="s">
        <v>153</v>
      </c>
      <c r="E126" s="229" t="s">
        <v>2484</v>
      </c>
      <c r="F126" s="230" t="s">
        <v>2485</v>
      </c>
      <c r="G126" s="231" t="s">
        <v>531</v>
      </c>
      <c r="H126" s="232">
        <v>3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0.00069999999999999999</v>
      </c>
      <c r="R126" s="237">
        <f>Q126*H126</f>
        <v>0.0020999999999999999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203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203</v>
      </c>
      <c r="BM126" s="239" t="s">
        <v>2486</v>
      </c>
    </row>
    <row r="127" s="2" customFormat="1" ht="16.5" customHeight="1">
      <c r="A127" s="40"/>
      <c r="B127" s="41"/>
      <c r="C127" s="228" t="s">
        <v>336</v>
      </c>
      <c r="D127" s="228" t="s">
        <v>153</v>
      </c>
      <c r="E127" s="229" t="s">
        <v>2487</v>
      </c>
      <c r="F127" s="230" t="s">
        <v>2488</v>
      </c>
      <c r="G127" s="231" t="s">
        <v>531</v>
      </c>
      <c r="H127" s="232">
        <v>4</v>
      </c>
      <c r="I127" s="233"/>
      <c r="J127" s="234">
        <f>ROUND(I127*H127,2)</f>
        <v>0</v>
      </c>
      <c r="K127" s="230" t="s">
        <v>156</v>
      </c>
      <c r="L127" s="46"/>
      <c r="M127" s="235" t="s">
        <v>19</v>
      </c>
      <c r="N127" s="236" t="s">
        <v>47</v>
      </c>
      <c r="O127" s="86"/>
      <c r="P127" s="237">
        <f>O127*H127</f>
        <v>0</v>
      </c>
      <c r="Q127" s="237">
        <v>0.00022000000000000001</v>
      </c>
      <c r="R127" s="237">
        <f>Q127*H127</f>
        <v>0.00088000000000000003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203</v>
      </c>
      <c r="AT127" s="239" t="s">
        <v>153</v>
      </c>
      <c r="AU127" s="239" t="s">
        <v>95</v>
      </c>
      <c r="AY127" s="19" t="s">
        <v>150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95</v>
      </c>
      <c r="BK127" s="240">
        <f>ROUND(I127*H127,2)</f>
        <v>0</v>
      </c>
      <c r="BL127" s="19" t="s">
        <v>203</v>
      </c>
      <c r="BM127" s="239" t="s">
        <v>2489</v>
      </c>
    </row>
    <row r="128" s="2" customFormat="1" ht="16.5" customHeight="1">
      <c r="A128" s="40"/>
      <c r="B128" s="41"/>
      <c r="C128" s="228" t="s">
        <v>342</v>
      </c>
      <c r="D128" s="228" t="s">
        <v>153</v>
      </c>
      <c r="E128" s="229" t="s">
        <v>2490</v>
      </c>
      <c r="F128" s="230" t="s">
        <v>2491</v>
      </c>
      <c r="G128" s="231" t="s">
        <v>531</v>
      </c>
      <c r="H128" s="232">
        <v>1</v>
      </c>
      <c r="I128" s="233"/>
      <c r="J128" s="234">
        <f>ROUND(I128*H128,2)</f>
        <v>0</v>
      </c>
      <c r="K128" s="230" t="s">
        <v>156</v>
      </c>
      <c r="L128" s="46"/>
      <c r="M128" s="235" t="s">
        <v>19</v>
      </c>
      <c r="N128" s="236" t="s">
        <v>47</v>
      </c>
      <c r="O128" s="86"/>
      <c r="P128" s="237">
        <f>O128*H128</f>
        <v>0</v>
      </c>
      <c r="Q128" s="237">
        <v>0.00124</v>
      </c>
      <c r="R128" s="237">
        <f>Q128*H128</f>
        <v>0.00124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203</v>
      </c>
      <c r="AT128" s="239" t="s">
        <v>153</v>
      </c>
      <c r="AU128" s="239" t="s">
        <v>95</v>
      </c>
      <c r="AY128" s="19" t="s">
        <v>150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95</v>
      </c>
      <c r="BK128" s="240">
        <f>ROUND(I128*H128,2)</f>
        <v>0</v>
      </c>
      <c r="BL128" s="19" t="s">
        <v>203</v>
      </c>
      <c r="BM128" s="239" t="s">
        <v>2492</v>
      </c>
    </row>
    <row r="129" s="2" customFormat="1" ht="16.5" customHeight="1">
      <c r="A129" s="40"/>
      <c r="B129" s="41"/>
      <c r="C129" s="228" t="s">
        <v>347</v>
      </c>
      <c r="D129" s="228" t="s">
        <v>153</v>
      </c>
      <c r="E129" s="229" t="s">
        <v>2493</v>
      </c>
      <c r="F129" s="230" t="s">
        <v>2494</v>
      </c>
      <c r="G129" s="231" t="s">
        <v>531</v>
      </c>
      <c r="H129" s="232">
        <v>1</v>
      </c>
      <c r="I129" s="233"/>
      <c r="J129" s="234">
        <f>ROUND(I129*H129,2)</f>
        <v>0</v>
      </c>
      <c r="K129" s="230" t="s">
        <v>156</v>
      </c>
      <c r="L129" s="46"/>
      <c r="M129" s="235" t="s">
        <v>19</v>
      </c>
      <c r="N129" s="236" t="s">
        <v>47</v>
      </c>
      <c r="O129" s="86"/>
      <c r="P129" s="237">
        <f>O129*H129</f>
        <v>0</v>
      </c>
      <c r="Q129" s="237">
        <v>0.00050000000000000001</v>
      </c>
      <c r="R129" s="237">
        <f>Q129*H129</f>
        <v>0.00050000000000000001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203</v>
      </c>
      <c r="AT129" s="239" t="s">
        <v>153</v>
      </c>
      <c r="AU129" s="239" t="s">
        <v>95</v>
      </c>
      <c r="AY129" s="19" t="s">
        <v>150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95</v>
      </c>
      <c r="BK129" s="240">
        <f>ROUND(I129*H129,2)</f>
        <v>0</v>
      </c>
      <c r="BL129" s="19" t="s">
        <v>203</v>
      </c>
      <c r="BM129" s="239" t="s">
        <v>2495</v>
      </c>
    </row>
    <row r="130" s="2" customFormat="1" ht="16.5" customHeight="1">
      <c r="A130" s="40"/>
      <c r="B130" s="41"/>
      <c r="C130" s="228" t="s">
        <v>355</v>
      </c>
      <c r="D130" s="228" t="s">
        <v>153</v>
      </c>
      <c r="E130" s="229" t="s">
        <v>2496</v>
      </c>
      <c r="F130" s="230" t="s">
        <v>2497</v>
      </c>
      <c r="G130" s="231" t="s">
        <v>531</v>
      </c>
      <c r="H130" s="232">
        <v>3</v>
      </c>
      <c r="I130" s="233"/>
      <c r="J130" s="234">
        <f>ROUND(I130*H130,2)</f>
        <v>0</v>
      </c>
      <c r="K130" s="230" t="s">
        <v>156</v>
      </c>
      <c r="L130" s="46"/>
      <c r="M130" s="235" t="s">
        <v>19</v>
      </c>
      <c r="N130" s="236" t="s">
        <v>47</v>
      </c>
      <c r="O130" s="86"/>
      <c r="P130" s="237">
        <f>O130*H130</f>
        <v>0</v>
      </c>
      <c r="Q130" s="237">
        <v>0.00069999999999999999</v>
      </c>
      <c r="R130" s="237">
        <f>Q130*H130</f>
        <v>0.0020999999999999999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203</v>
      </c>
      <c r="AT130" s="239" t="s">
        <v>153</v>
      </c>
      <c r="AU130" s="239" t="s">
        <v>95</v>
      </c>
      <c r="AY130" s="19" t="s">
        <v>150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95</v>
      </c>
      <c r="BK130" s="240">
        <f>ROUND(I130*H130,2)</f>
        <v>0</v>
      </c>
      <c r="BL130" s="19" t="s">
        <v>203</v>
      </c>
      <c r="BM130" s="239" t="s">
        <v>2498</v>
      </c>
    </row>
    <row r="131" s="2" customFormat="1" ht="16.5" customHeight="1">
      <c r="A131" s="40"/>
      <c r="B131" s="41"/>
      <c r="C131" s="228" t="s">
        <v>392</v>
      </c>
      <c r="D131" s="228" t="s">
        <v>153</v>
      </c>
      <c r="E131" s="229" t="s">
        <v>2499</v>
      </c>
      <c r="F131" s="230" t="s">
        <v>2500</v>
      </c>
      <c r="G131" s="231" t="s">
        <v>531</v>
      </c>
      <c r="H131" s="232">
        <v>1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0.00021000000000000001</v>
      </c>
      <c r="R131" s="237">
        <f>Q131*H131</f>
        <v>0.00021000000000000001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203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203</v>
      </c>
      <c r="BM131" s="239" t="s">
        <v>2501</v>
      </c>
    </row>
    <row r="132" s="2" customFormat="1" ht="21.75" customHeight="1">
      <c r="A132" s="40"/>
      <c r="B132" s="41"/>
      <c r="C132" s="228" t="s">
        <v>408</v>
      </c>
      <c r="D132" s="228" t="s">
        <v>153</v>
      </c>
      <c r="E132" s="229" t="s">
        <v>2502</v>
      </c>
      <c r="F132" s="230" t="s">
        <v>2503</v>
      </c>
      <c r="G132" s="231" t="s">
        <v>2261</v>
      </c>
      <c r="H132" s="310"/>
      <c r="I132" s="233"/>
      <c r="J132" s="234">
        <f>ROUND(I132*H132,2)</f>
        <v>0</v>
      </c>
      <c r="K132" s="230" t="s">
        <v>156</v>
      </c>
      <c r="L132" s="46"/>
      <c r="M132" s="235" t="s">
        <v>19</v>
      </c>
      <c r="N132" s="236" t="s">
        <v>47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203</v>
      </c>
      <c r="AT132" s="239" t="s">
        <v>153</v>
      </c>
      <c r="AU132" s="239" t="s">
        <v>95</v>
      </c>
      <c r="AY132" s="19" t="s">
        <v>150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95</v>
      </c>
      <c r="BK132" s="240">
        <f>ROUND(I132*H132,2)</f>
        <v>0</v>
      </c>
      <c r="BL132" s="19" t="s">
        <v>203</v>
      </c>
      <c r="BM132" s="239" t="s">
        <v>2504</v>
      </c>
    </row>
    <row r="133" s="12" customFormat="1" ht="22.8" customHeight="1">
      <c r="A133" s="12"/>
      <c r="B133" s="212"/>
      <c r="C133" s="213"/>
      <c r="D133" s="214" t="s">
        <v>74</v>
      </c>
      <c r="E133" s="226" t="s">
        <v>2505</v>
      </c>
      <c r="F133" s="226" t="s">
        <v>2506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SUM(P134:P145)</f>
        <v>0</v>
      </c>
      <c r="Q133" s="220"/>
      <c r="R133" s="221">
        <f>SUM(R134:R145)</f>
        <v>0.40739999999999998</v>
      </c>
      <c r="S133" s="220"/>
      <c r="T133" s="222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95</v>
      </c>
      <c r="AT133" s="224" t="s">
        <v>74</v>
      </c>
      <c r="AU133" s="224" t="s">
        <v>83</v>
      </c>
      <c r="AY133" s="223" t="s">
        <v>150</v>
      </c>
      <c r="BK133" s="225">
        <f>SUM(BK134:BK145)</f>
        <v>0</v>
      </c>
    </row>
    <row r="134" s="2" customFormat="1" ht="21.75" customHeight="1">
      <c r="A134" s="40"/>
      <c r="B134" s="41"/>
      <c r="C134" s="228" t="s">
        <v>412</v>
      </c>
      <c r="D134" s="228" t="s">
        <v>153</v>
      </c>
      <c r="E134" s="229" t="s">
        <v>2507</v>
      </c>
      <c r="F134" s="230" t="s">
        <v>2508</v>
      </c>
      <c r="G134" s="231" t="s">
        <v>531</v>
      </c>
      <c r="H134" s="232">
        <v>2</v>
      </c>
      <c r="I134" s="233"/>
      <c r="J134" s="234">
        <f>ROUND(I134*H134,2)</f>
        <v>0</v>
      </c>
      <c r="K134" s="230" t="s">
        <v>156</v>
      </c>
      <c r="L134" s="46"/>
      <c r="M134" s="235" t="s">
        <v>19</v>
      </c>
      <c r="N134" s="236" t="s">
        <v>47</v>
      </c>
      <c r="O134" s="86"/>
      <c r="P134" s="237">
        <f>O134*H134</f>
        <v>0</v>
      </c>
      <c r="Q134" s="237">
        <v>0.01035</v>
      </c>
      <c r="R134" s="237">
        <f>Q134*H134</f>
        <v>0.0207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203</v>
      </c>
      <c r="AT134" s="239" t="s">
        <v>153</v>
      </c>
      <c r="AU134" s="239" t="s">
        <v>95</v>
      </c>
      <c r="AY134" s="19" t="s">
        <v>150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95</v>
      </c>
      <c r="BK134" s="240">
        <f>ROUND(I134*H134,2)</f>
        <v>0</v>
      </c>
      <c r="BL134" s="19" t="s">
        <v>203</v>
      </c>
      <c r="BM134" s="239" t="s">
        <v>2509</v>
      </c>
    </row>
    <row r="135" s="2" customFormat="1" ht="21.75" customHeight="1">
      <c r="A135" s="40"/>
      <c r="B135" s="41"/>
      <c r="C135" s="228" t="s">
        <v>418</v>
      </c>
      <c r="D135" s="228" t="s">
        <v>153</v>
      </c>
      <c r="E135" s="229" t="s">
        <v>2510</v>
      </c>
      <c r="F135" s="230" t="s">
        <v>2511</v>
      </c>
      <c r="G135" s="231" t="s">
        <v>531</v>
      </c>
      <c r="H135" s="232">
        <v>2</v>
      </c>
      <c r="I135" s="233"/>
      <c r="J135" s="234">
        <f>ROUND(I135*H135,2)</f>
        <v>0</v>
      </c>
      <c r="K135" s="230" t="s">
        <v>156</v>
      </c>
      <c r="L135" s="46"/>
      <c r="M135" s="235" t="s">
        <v>19</v>
      </c>
      <c r="N135" s="236" t="s">
        <v>47</v>
      </c>
      <c r="O135" s="86"/>
      <c r="P135" s="237">
        <f>O135*H135</f>
        <v>0</v>
      </c>
      <c r="Q135" s="237">
        <v>0.020650000000000002</v>
      </c>
      <c r="R135" s="237">
        <f>Q135*H135</f>
        <v>0.041300000000000003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203</v>
      </c>
      <c r="AT135" s="239" t="s">
        <v>153</v>
      </c>
      <c r="AU135" s="239" t="s">
        <v>95</v>
      </c>
      <c r="AY135" s="19" t="s">
        <v>150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95</v>
      </c>
      <c r="BK135" s="240">
        <f>ROUND(I135*H135,2)</f>
        <v>0</v>
      </c>
      <c r="BL135" s="19" t="s">
        <v>203</v>
      </c>
      <c r="BM135" s="239" t="s">
        <v>2512</v>
      </c>
    </row>
    <row r="136" s="2" customFormat="1" ht="21.75" customHeight="1">
      <c r="A136" s="40"/>
      <c r="B136" s="41"/>
      <c r="C136" s="228" t="s">
        <v>423</v>
      </c>
      <c r="D136" s="228" t="s">
        <v>153</v>
      </c>
      <c r="E136" s="229" t="s">
        <v>2513</v>
      </c>
      <c r="F136" s="230" t="s">
        <v>2514</v>
      </c>
      <c r="G136" s="231" t="s">
        <v>531</v>
      </c>
      <c r="H136" s="232">
        <v>1</v>
      </c>
      <c r="I136" s="233"/>
      <c r="J136" s="234">
        <f>ROUND(I136*H136,2)</f>
        <v>0</v>
      </c>
      <c r="K136" s="230" t="s">
        <v>156</v>
      </c>
      <c r="L136" s="46"/>
      <c r="M136" s="235" t="s">
        <v>19</v>
      </c>
      <c r="N136" s="236" t="s">
        <v>47</v>
      </c>
      <c r="O136" s="86"/>
      <c r="P136" s="237">
        <f>O136*H136</f>
        <v>0</v>
      </c>
      <c r="Q136" s="237">
        <v>0.022700000000000001</v>
      </c>
      <c r="R136" s="237">
        <f>Q136*H136</f>
        <v>0.022700000000000001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203</v>
      </c>
      <c r="AT136" s="239" t="s">
        <v>153</v>
      </c>
      <c r="AU136" s="239" t="s">
        <v>95</v>
      </c>
      <c r="AY136" s="19" t="s">
        <v>150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95</v>
      </c>
      <c r="BK136" s="240">
        <f>ROUND(I136*H136,2)</f>
        <v>0</v>
      </c>
      <c r="BL136" s="19" t="s">
        <v>203</v>
      </c>
      <c r="BM136" s="239" t="s">
        <v>2515</v>
      </c>
    </row>
    <row r="137" s="2" customFormat="1" ht="21.75" customHeight="1">
      <c r="A137" s="40"/>
      <c r="B137" s="41"/>
      <c r="C137" s="228" t="s">
        <v>429</v>
      </c>
      <c r="D137" s="228" t="s">
        <v>153</v>
      </c>
      <c r="E137" s="229" t="s">
        <v>2516</v>
      </c>
      <c r="F137" s="230" t="s">
        <v>2517</v>
      </c>
      <c r="G137" s="231" t="s">
        <v>531</v>
      </c>
      <c r="H137" s="232">
        <v>1</v>
      </c>
      <c r="I137" s="233"/>
      <c r="J137" s="234">
        <f>ROUND(I137*H137,2)</f>
        <v>0</v>
      </c>
      <c r="K137" s="230" t="s">
        <v>156</v>
      </c>
      <c r="L137" s="46"/>
      <c r="M137" s="235" t="s">
        <v>19</v>
      </c>
      <c r="N137" s="236" t="s">
        <v>47</v>
      </c>
      <c r="O137" s="86"/>
      <c r="P137" s="237">
        <f>O137*H137</f>
        <v>0</v>
      </c>
      <c r="Q137" s="237">
        <v>0.026100000000000002</v>
      </c>
      <c r="R137" s="237">
        <f>Q137*H137</f>
        <v>0.026100000000000002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203</v>
      </c>
      <c r="AT137" s="239" t="s">
        <v>153</v>
      </c>
      <c r="AU137" s="239" t="s">
        <v>95</v>
      </c>
      <c r="AY137" s="19" t="s">
        <v>150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95</v>
      </c>
      <c r="BK137" s="240">
        <f>ROUND(I137*H137,2)</f>
        <v>0</v>
      </c>
      <c r="BL137" s="19" t="s">
        <v>203</v>
      </c>
      <c r="BM137" s="239" t="s">
        <v>2518</v>
      </c>
    </row>
    <row r="138" s="2" customFormat="1" ht="21.75" customHeight="1">
      <c r="A138" s="40"/>
      <c r="B138" s="41"/>
      <c r="C138" s="228" t="s">
        <v>433</v>
      </c>
      <c r="D138" s="228" t="s">
        <v>153</v>
      </c>
      <c r="E138" s="229" t="s">
        <v>2519</v>
      </c>
      <c r="F138" s="230" t="s">
        <v>2520</v>
      </c>
      <c r="G138" s="231" t="s">
        <v>531</v>
      </c>
      <c r="H138" s="232">
        <v>2</v>
      </c>
      <c r="I138" s="233"/>
      <c r="J138" s="234">
        <f>ROUND(I138*H138,2)</f>
        <v>0</v>
      </c>
      <c r="K138" s="230" t="s">
        <v>156</v>
      </c>
      <c r="L138" s="46"/>
      <c r="M138" s="235" t="s">
        <v>19</v>
      </c>
      <c r="N138" s="236" t="s">
        <v>47</v>
      </c>
      <c r="O138" s="86"/>
      <c r="P138" s="237">
        <f>O138*H138</f>
        <v>0</v>
      </c>
      <c r="Q138" s="237">
        <v>0.041259999999999998</v>
      </c>
      <c r="R138" s="237">
        <f>Q138*H138</f>
        <v>0.082519999999999996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203</v>
      </c>
      <c r="AT138" s="239" t="s">
        <v>153</v>
      </c>
      <c r="AU138" s="239" t="s">
        <v>95</v>
      </c>
      <c r="AY138" s="19" t="s">
        <v>150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95</v>
      </c>
      <c r="BK138" s="240">
        <f>ROUND(I138*H138,2)</f>
        <v>0</v>
      </c>
      <c r="BL138" s="19" t="s">
        <v>203</v>
      </c>
      <c r="BM138" s="239" t="s">
        <v>2521</v>
      </c>
    </row>
    <row r="139" s="2" customFormat="1" ht="21.75" customHeight="1">
      <c r="A139" s="40"/>
      <c r="B139" s="41"/>
      <c r="C139" s="228" t="s">
        <v>437</v>
      </c>
      <c r="D139" s="228" t="s">
        <v>153</v>
      </c>
      <c r="E139" s="229" t="s">
        <v>2522</v>
      </c>
      <c r="F139" s="230" t="s">
        <v>2523</v>
      </c>
      <c r="G139" s="231" t="s">
        <v>531</v>
      </c>
      <c r="H139" s="232">
        <v>2</v>
      </c>
      <c r="I139" s="233"/>
      <c r="J139" s="234">
        <f>ROUND(I139*H139,2)</f>
        <v>0</v>
      </c>
      <c r="K139" s="230" t="s">
        <v>156</v>
      </c>
      <c r="L139" s="46"/>
      <c r="M139" s="235" t="s">
        <v>19</v>
      </c>
      <c r="N139" s="236" t="s">
        <v>47</v>
      </c>
      <c r="O139" s="86"/>
      <c r="P139" s="237">
        <f>O139*H139</f>
        <v>0</v>
      </c>
      <c r="Q139" s="237">
        <v>0.04684</v>
      </c>
      <c r="R139" s="237">
        <f>Q139*H139</f>
        <v>0.093679999999999999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203</v>
      </c>
      <c r="AT139" s="239" t="s">
        <v>153</v>
      </c>
      <c r="AU139" s="239" t="s">
        <v>95</v>
      </c>
      <c r="AY139" s="19" t="s">
        <v>150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95</v>
      </c>
      <c r="BK139" s="240">
        <f>ROUND(I139*H139,2)</f>
        <v>0</v>
      </c>
      <c r="BL139" s="19" t="s">
        <v>203</v>
      </c>
      <c r="BM139" s="239" t="s">
        <v>2524</v>
      </c>
    </row>
    <row r="140" s="2" customFormat="1" ht="21.75" customHeight="1">
      <c r="A140" s="40"/>
      <c r="B140" s="41"/>
      <c r="C140" s="228" t="s">
        <v>442</v>
      </c>
      <c r="D140" s="228" t="s">
        <v>153</v>
      </c>
      <c r="E140" s="229" t="s">
        <v>2525</v>
      </c>
      <c r="F140" s="230" t="s">
        <v>2526</v>
      </c>
      <c r="G140" s="231" t="s">
        <v>531</v>
      </c>
      <c r="H140" s="232">
        <v>1</v>
      </c>
      <c r="I140" s="233"/>
      <c r="J140" s="234">
        <f>ROUND(I140*H140,2)</f>
        <v>0</v>
      </c>
      <c r="K140" s="230" t="s">
        <v>156</v>
      </c>
      <c r="L140" s="46"/>
      <c r="M140" s="235" t="s">
        <v>19</v>
      </c>
      <c r="N140" s="236" t="s">
        <v>47</v>
      </c>
      <c r="O140" s="86"/>
      <c r="P140" s="237">
        <f>O140*H140</f>
        <v>0</v>
      </c>
      <c r="Q140" s="237">
        <v>0.058000000000000003</v>
      </c>
      <c r="R140" s="237">
        <f>Q140*H140</f>
        <v>0.058000000000000003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203</v>
      </c>
      <c r="AT140" s="239" t="s">
        <v>153</v>
      </c>
      <c r="AU140" s="239" t="s">
        <v>95</v>
      </c>
      <c r="AY140" s="19" t="s">
        <v>150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95</v>
      </c>
      <c r="BK140" s="240">
        <f>ROUND(I140*H140,2)</f>
        <v>0</v>
      </c>
      <c r="BL140" s="19" t="s">
        <v>203</v>
      </c>
      <c r="BM140" s="239" t="s">
        <v>2527</v>
      </c>
    </row>
    <row r="141" s="2" customFormat="1" ht="16.5" customHeight="1">
      <c r="A141" s="40"/>
      <c r="B141" s="41"/>
      <c r="C141" s="228" t="s">
        <v>446</v>
      </c>
      <c r="D141" s="228" t="s">
        <v>153</v>
      </c>
      <c r="E141" s="229" t="s">
        <v>2528</v>
      </c>
      <c r="F141" s="230" t="s">
        <v>2529</v>
      </c>
      <c r="G141" s="231" t="s">
        <v>531</v>
      </c>
      <c r="H141" s="232">
        <v>1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47</v>
      </c>
      <c r="O141" s="86"/>
      <c r="P141" s="237">
        <f>O141*H141</f>
        <v>0</v>
      </c>
      <c r="Q141" s="237">
        <v>0.015599999999999999</v>
      </c>
      <c r="R141" s="237">
        <f>Q141*H141</f>
        <v>0.015599999999999999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203</v>
      </c>
      <c r="AT141" s="239" t="s">
        <v>153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203</v>
      </c>
      <c r="BM141" s="239" t="s">
        <v>2530</v>
      </c>
    </row>
    <row r="142" s="2" customFormat="1" ht="16.5" customHeight="1">
      <c r="A142" s="40"/>
      <c r="B142" s="41"/>
      <c r="C142" s="228" t="s">
        <v>450</v>
      </c>
      <c r="D142" s="228" t="s">
        <v>153</v>
      </c>
      <c r="E142" s="229" t="s">
        <v>2531</v>
      </c>
      <c r="F142" s="230" t="s">
        <v>2532</v>
      </c>
      <c r="G142" s="231" t="s">
        <v>531</v>
      </c>
      <c r="H142" s="232">
        <v>1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47</v>
      </c>
      <c r="O142" s="86"/>
      <c r="P142" s="237">
        <f>O142*H142</f>
        <v>0</v>
      </c>
      <c r="Q142" s="237">
        <v>0.015599999999999999</v>
      </c>
      <c r="R142" s="237">
        <f>Q142*H142</f>
        <v>0.015599999999999999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203</v>
      </c>
      <c r="AT142" s="239" t="s">
        <v>153</v>
      </c>
      <c r="AU142" s="239" t="s">
        <v>95</v>
      </c>
      <c r="AY142" s="19" t="s">
        <v>150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95</v>
      </c>
      <c r="BK142" s="240">
        <f>ROUND(I142*H142,2)</f>
        <v>0</v>
      </c>
      <c r="BL142" s="19" t="s">
        <v>203</v>
      </c>
      <c r="BM142" s="239" t="s">
        <v>2533</v>
      </c>
    </row>
    <row r="143" s="2" customFormat="1" ht="16.5" customHeight="1">
      <c r="A143" s="40"/>
      <c r="B143" s="41"/>
      <c r="C143" s="228" t="s">
        <v>454</v>
      </c>
      <c r="D143" s="228" t="s">
        <v>153</v>
      </c>
      <c r="E143" s="229" t="s">
        <v>2534</v>
      </c>
      <c r="F143" s="230" t="s">
        <v>2535</v>
      </c>
      <c r="G143" s="231" t="s">
        <v>531</v>
      </c>
      <c r="H143" s="232">
        <v>1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47</v>
      </c>
      <c r="O143" s="86"/>
      <c r="P143" s="237">
        <f>O143*H143</f>
        <v>0</v>
      </c>
      <c r="Q143" s="237">
        <v>0.015599999999999999</v>
      </c>
      <c r="R143" s="237">
        <f>Q143*H143</f>
        <v>0.015599999999999999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203</v>
      </c>
      <c r="AT143" s="239" t="s">
        <v>153</v>
      </c>
      <c r="AU143" s="239" t="s">
        <v>95</v>
      </c>
      <c r="AY143" s="19" t="s">
        <v>150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95</v>
      </c>
      <c r="BK143" s="240">
        <f>ROUND(I143*H143,2)</f>
        <v>0</v>
      </c>
      <c r="BL143" s="19" t="s">
        <v>203</v>
      </c>
      <c r="BM143" s="239" t="s">
        <v>2536</v>
      </c>
    </row>
    <row r="144" s="2" customFormat="1" ht="16.5" customHeight="1">
      <c r="A144" s="40"/>
      <c r="B144" s="41"/>
      <c r="C144" s="228" t="s">
        <v>458</v>
      </c>
      <c r="D144" s="228" t="s">
        <v>153</v>
      </c>
      <c r="E144" s="229" t="s">
        <v>2537</v>
      </c>
      <c r="F144" s="230" t="s">
        <v>2538</v>
      </c>
      <c r="G144" s="231" t="s">
        <v>531</v>
      </c>
      <c r="H144" s="232">
        <v>1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47</v>
      </c>
      <c r="O144" s="86"/>
      <c r="P144" s="237">
        <f>O144*H144</f>
        <v>0</v>
      </c>
      <c r="Q144" s="237">
        <v>0.015599999999999999</v>
      </c>
      <c r="R144" s="237">
        <f>Q144*H144</f>
        <v>0.015599999999999999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203</v>
      </c>
      <c r="AT144" s="239" t="s">
        <v>153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203</v>
      </c>
      <c r="BM144" s="239" t="s">
        <v>2539</v>
      </c>
    </row>
    <row r="145" s="2" customFormat="1" ht="21.75" customHeight="1">
      <c r="A145" s="40"/>
      <c r="B145" s="41"/>
      <c r="C145" s="228" t="s">
        <v>462</v>
      </c>
      <c r="D145" s="228" t="s">
        <v>153</v>
      </c>
      <c r="E145" s="229" t="s">
        <v>2540</v>
      </c>
      <c r="F145" s="230" t="s">
        <v>2541</v>
      </c>
      <c r="G145" s="231" t="s">
        <v>2261</v>
      </c>
      <c r="H145" s="310"/>
      <c r="I145" s="233"/>
      <c r="J145" s="234">
        <f>ROUND(I145*H145,2)</f>
        <v>0</v>
      </c>
      <c r="K145" s="230" t="s">
        <v>156</v>
      </c>
      <c r="L145" s="46"/>
      <c r="M145" s="235" t="s">
        <v>19</v>
      </c>
      <c r="N145" s="236" t="s">
        <v>47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203</v>
      </c>
      <c r="AT145" s="239" t="s">
        <v>153</v>
      </c>
      <c r="AU145" s="239" t="s">
        <v>95</v>
      </c>
      <c r="AY145" s="19" t="s">
        <v>150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95</v>
      </c>
      <c r="BK145" s="240">
        <f>ROUND(I145*H145,2)</f>
        <v>0</v>
      </c>
      <c r="BL145" s="19" t="s">
        <v>203</v>
      </c>
      <c r="BM145" s="239" t="s">
        <v>2542</v>
      </c>
    </row>
    <row r="146" s="12" customFormat="1" ht="25.92" customHeight="1">
      <c r="A146" s="12"/>
      <c r="B146" s="212"/>
      <c r="C146" s="213"/>
      <c r="D146" s="214" t="s">
        <v>74</v>
      </c>
      <c r="E146" s="215" t="s">
        <v>765</v>
      </c>
      <c r="F146" s="215" t="s">
        <v>766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</f>
        <v>0</v>
      </c>
      <c r="Q146" s="220"/>
      <c r="R146" s="221">
        <f>R147</f>
        <v>0</v>
      </c>
      <c r="S146" s="220"/>
      <c r="T146" s="22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170</v>
      </c>
      <c r="AT146" s="224" t="s">
        <v>74</v>
      </c>
      <c r="AU146" s="224" t="s">
        <v>75</v>
      </c>
      <c r="AY146" s="223" t="s">
        <v>150</v>
      </c>
      <c r="BK146" s="225">
        <f>BK147</f>
        <v>0</v>
      </c>
    </row>
    <row r="147" s="2" customFormat="1" ht="21.75" customHeight="1">
      <c r="A147" s="40"/>
      <c r="B147" s="41"/>
      <c r="C147" s="228" t="s">
        <v>466</v>
      </c>
      <c r="D147" s="228" t="s">
        <v>153</v>
      </c>
      <c r="E147" s="229" t="s">
        <v>767</v>
      </c>
      <c r="F147" s="230" t="s">
        <v>2393</v>
      </c>
      <c r="G147" s="231" t="s">
        <v>769</v>
      </c>
      <c r="H147" s="232">
        <v>40</v>
      </c>
      <c r="I147" s="233"/>
      <c r="J147" s="234">
        <f>ROUND(I147*H147,2)</f>
        <v>0</v>
      </c>
      <c r="K147" s="230" t="s">
        <v>156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770</v>
      </c>
      <c r="AT147" s="239" t="s">
        <v>153</v>
      </c>
      <c r="AU147" s="239" t="s">
        <v>83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770</v>
      </c>
      <c r="BM147" s="239" t="s">
        <v>2543</v>
      </c>
    </row>
    <row r="148" s="12" customFormat="1" ht="25.92" customHeight="1">
      <c r="A148" s="12"/>
      <c r="B148" s="212"/>
      <c r="C148" s="213"/>
      <c r="D148" s="214" t="s">
        <v>74</v>
      </c>
      <c r="E148" s="215" t="s">
        <v>81</v>
      </c>
      <c r="F148" s="215" t="s">
        <v>148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</f>
        <v>0</v>
      </c>
      <c r="Q148" s="220"/>
      <c r="R148" s="221">
        <f>R149</f>
        <v>0</v>
      </c>
      <c r="S148" s="220"/>
      <c r="T148" s="22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149</v>
      </c>
      <c r="AT148" s="224" t="s">
        <v>74</v>
      </c>
      <c r="AU148" s="224" t="s">
        <v>75</v>
      </c>
      <c r="AY148" s="223" t="s">
        <v>150</v>
      </c>
      <c r="BK148" s="225">
        <f>BK149</f>
        <v>0</v>
      </c>
    </row>
    <row r="149" s="12" customFormat="1" ht="22.8" customHeight="1">
      <c r="A149" s="12"/>
      <c r="B149" s="212"/>
      <c r="C149" s="213"/>
      <c r="D149" s="214" t="s">
        <v>74</v>
      </c>
      <c r="E149" s="226" t="s">
        <v>163</v>
      </c>
      <c r="F149" s="226" t="s">
        <v>164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149</v>
      </c>
      <c r="AT149" s="224" t="s">
        <v>74</v>
      </c>
      <c r="AU149" s="224" t="s">
        <v>83</v>
      </c>
      <c r="AY149" s="223" t="s">
        <v>150</v>
      </c>
      <c r="BK149" s="225">
        <f>BK150</f>
        <v>0</v>
      </c>
    </row>
    <row r="150" s="2" customFormat="1" ht="16.5" customHeight="1">
      <c r="A150" s="40"/>
      <c r="B150" s="41"/>
      <c r="C150" s="228" t="s">
        <v>470</v>
      </c>
      <c r="D150" s="228" t="s">
        <v>153</v>
      </c>
      <c r="E150" s="229" t="s">
        <v>2544</v>
      </c>
      <c r="F150" s="230" t="s">
        <v>2545</v>
      </c>
      <c r="G150" s="231" t="s">
        <v>2288</v>
      </c>
      <c r="H150" s="232">
        <v>1</v>
      </c>
      <c r="I150" s="233"/>
      <c r="J150" s="234">
        <f>ROUND(I150*H150,2)</f>
        <v>0</v>
      </c>
      <c r="K150" s="230" t="s">
        <v>19</v>
      </c>
      <c r="L150" s="46"/>
      <c r="M150" s="241" t="s">
        <v>19</v>
      </c>
      <c r="N150" s="242" t="s">
        <v>47</v>
      </c>
      <c r="O150" s="243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157</v>
      </c>
      <c r="AT150" s="239" t="s">
        <v>153</v>
      </c>
      <c r="AU150" s="239" t="s">
        <v>95</v>
      </c>
      <c r="AY150" s="19" t="s">
        <v>150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95</v>
      </c>
      <c r="BK150" s="240">
        <f>ROUND(I150*H150,2)</f>
        <v>0</v>
      </c>
      <c r="BL150" s="19" t="s">
        <v>157</v>
      </c>
      <c r="BM150" s="239" t="s">
        <v>2546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177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6AzX/98ROisdjS4IOGiGBoWFBEQRmb5YN3/M3TxY+C2HnFNpeKuQ3ZECS+fKDvfh+TWBUS4Y0n18TELr9pgsaw==" hashValue="XkkqPfloKdujzRix5NcY8hSdRHm7lww+R3JbR/FjVhRnetOz6KK2Ooyajnxp18xKgD5T9E2m21SKIAS+9mAEGQ==" algorithmName="SHA-512" password="CC35"/>
  <autoFilter ref="C93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2059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2547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ROUND((SUM(BE90:BE102)),  2)</f>
        <v>0</v>
      </c>
      <c r="G35" s="40"/>
      <c r="H35" s="40"/>
      <c r="I35" s="166">
        <v>0.20999999999999999</v>
      </c>
      <c r="J35" s="165">
        <f>ROUND(((SUM(BE90:BE102))*I35),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ROUND((SUM(BF90:BF102)),  2)</f>
        <v>0</v>
      </c>
      <c r="G36" s="40"/>
      <c r="H36" s="40"/>
      <c r="I36" s="166">
        <v>0.14999999999999999</v>
      </c>
      <c r="J36" s="165">
        <f>ROUND(((SUM(BF90:BF102))*I36),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ROUND((SUM(BG90:BG102)),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ROUND((SUM(BH90:BH102)),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ROUND((SUM(BI90:BI102)),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2059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040 - VZT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181</v>
      </c>
      <c r="E64" s="190"/>
      <c r="F64" s="190"/>
      <c r="G64" s="190"/>
      <c r="H64" s="190"/>
      <c r="I64" s="191"/>
      <c r="J64" s="192">
        <f>J91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2548</v>
      </c>
      <c r="E65" s="196"/>
      <c r="F65" s="196"/>
      <c r="G65" s="196"/>
      <c r="H65" s="196"/>
      <c r="I65" s="197"/>
      <c r="J65" s="198">
        <f>J92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7"/>
      <c r="C66" s="188"/>
      <c r="D66" s="189" t="s">
        <v>623</v>
      </c>
      <c r="E66" s="190"/>
      <c r="F66" s="190"/>
      <c r="G66" s="190"/>
      <c r="H66" s="190"/>
      <c r="I66" s="191"/>
      <c r="J66" s="192">
        <f>J98</f>
        <v>0</v>
      </c>
      <c r="K66" s="188"/>
      <c r="L66" s="19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7"/>
      <c r="C67" s="188"/>
      <c r="D67" s="189" t="s">
        <v>130</v>
      </c>
      <c r="E67" s="190"/>
      <c r="F67" s="190"/>
      <c r="G67" s="190"/>
      <c r="H67" s="190"/>
      <c r="I67" s="191"/>
      <c r="J67" s="192">
        <f>J100</f>
        <v>0</v>
      </c>
      <c r="K67" s="188"/>
      <c r="L67" s="19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94"/>
      <c r="C68" s="127"/>
      <c r="D68" s="195" t="s">
        <v>133</v>
      </c>
      <c r="E68" s="196"/>
      <c r="F68" s="196"/>
      <c r="G68" s="196"/>
      <c r="H68" s="196"/>
      <c r="I68" s="197"/>
      <c r="J68" s="198">
        <f>J101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48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77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80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1" t="str">
        <f>E7</f>
        <v>Rekonstrukce objektu č.p. 55</v>
      </c>
      <c r="F78" s="34"/>
      <c r="G78" s="34"/>
      <c r="H78" s="34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124</v>
      </c>
      <c r="D79" s="24"/>
      <c r="E79" s="24"/>
      <c r="F79" s="24"/>
      <c r="G79" s="24"/>
      <c r="H79" s="24"/>
      <c r="I79" s="140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81" t="s">
        <v>2059</v>
      </c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614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040 - VZT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parc. st. 160 a parc. č. 65/9</v>
      </c>
      <c r="G84" s="42"/>
      <c r="H84" s="42"/>
      <c r="I84" s="151" t="s">
        <v>23</v>
      </c>
      <c r="J84" s="74" t="str">
        <f>IF(J14="","",J14)</f>
        <v>24. 2. 2020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54.45" customHeight="1">
      <c r="A86" s="40"/>
      <c r="B86" s="41"/>
      <c r="C86" s="34" t="s">
        <v>25</v>
      </c>
      <c r="D86" s="42"/>
      <c r="E86" s="42"/>
      <c r="F86" s="29" t="str">
        <f>E17</f>
        <v>ČZU v Praze, ŠLP v Kostelci n. Černýmim lesy</v>
      </c>
      <c r="G86" s="42"/>
      <c r="H86" s="42"/>
      <c r="I86" s="151" t="s">
        <v>32</v>
      </c>
      <c r="J86" s="38" t="str">
        <f>E23</f>
        <v>ing. arch. Tomáš Kužel, Ve Smrčinách 322, Jevany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4.4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151" t="s">
        <v>36</v>
      </c>
      <c r="J87" s="38" t="str">
        <f>E26</f>
        <v>NASTA GROUP s.r.o., Za Sokolovnou 92, Zdiby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0"/>
      <c r="B89" s="201"/>
      <c r="C89" s="202" t="s">
        <v>136</v>
      </c>
      <c r="D89" s="203" t="s">
        <v>60</v>
      </c>
      <c r="E89" s="203" t="s">
        <v>56</v>
      </c>
      <c r="F89" s="203" t="s">
        <v>57</v>
      </c>
      <c r="G89" s="203" t="s">
        <v>137</v>
      </c>
      <c r="H89" s="203" t="s">
        <v>138</v>
      </c>
      <c r="I89" s="204" t="s">
        <v>139</v>
      </c>
      <c r="J89" s="203" t="s">
        <v>128</v>
      </c>
      <c r="K89" s="205" t="s">
        <v>140</v>
      </c>
      <c r="L89" s="206"/>
      <c r="M89" s="94" t="s">
        <v>19</v>
      </c>
      <c r="N89" s="95" t="s">
        <v>45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148"/>
      <c r="J90" s="207">
        <f>BK90</f>
        <v>0</v>
      </c>
      <c r="K90" s="42"/>
      <c r="L90" s="46"/>
      <c r="M90" s="97"/>
      <c r="N90" s="208"/>
      <c r="O90" s="98"/>
      <c r="P90" s="209">
        <f>P91+P98+P100</f>
        <v>0</v>
      </c>
      <c r="Q90" s="98"/>
      <c r="R90" s="209">
        <f>R91+R98+R100</f>
        <v>0.026250000000000002</v>
      </c>
      <c r="S90" s="98"/>
      <c r="T90" s="210">
        <f>T91+T98+T100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74</v>
      </c>
      <c r="AU90" s="19" t="s">
        <v>129</v>
      </c>
      <c r="BK90" s="211">
        <f>BK91+BK98+BK100</f>
        <v>0</v>
      </c>
    </row>
    <row r="91" s="12" customFormat="1" ht="25.92" customHeight="1">
      <c r="A91" s="12"/>
      <c r="B91" s="212"/>
      <c r="C91" s="213"/>
      <c r="D91" s="214" t="s">
        <v>74</v>
      </c>
      <c r="E91" s="215" t="s">
        <v>480</v>
      </c>
      <c r="F91" s="215" t="s">
        <v>481</v>
      </c>
      <c r="G91" s="213"/>
      <c r="H91" s="213"/>
      <c r="I91" s="216"/>
      <c r="J91" s="217">
        <f>BK91</f>
        <v>0</v>
      </c>
      <c r="K91" s="213"/>
      <c r="L91" s="218"/>
      <c r="M91" s="219"/>
      <c r="N91" s="220"/>
      <c r="O91" s="220"/>
      <c r="P91" s="221">
        <f>P92</f>
        <v>0</v>
      </c>
      <c r="Q91" s="220"/>
      <c r="R91" s="221">
        <f>R92</f>
        <v>0.026250000000000002</v>
      </c>
      <c r="S91" s="220"/>
      <c r="T91" s="222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3" t="s">
        <v>95</v>
      </c>
      <c r="AT91" s="224" t="s">
        <v>74</v>
      </c>
      <c r="AU91" s="224" t="s">
        <v>75</v>
      </c>
      <c r="AY91" s="223" t="s">
        <v>150</v>
      </c>
      <c r="BK91" s="225">
        <f>BK92</f>
        <v>0</v>
      </c>
    </row>
    <row r="92" s="12" customFormat="1" ht="22.8" customHeight="1">
      <c r="A92" s="12"/>
      <c r="B92" s="212"/>
      <c r="C92" s="213"/>
      <c r="D92" s="214" t="s">
        <v>74</v>
      </c>
      <c r="E92" s="226" t="s">
        <v>2549</v>
      </c>
      <c r="F92" s="226" t="s">
        <v>2550</v>
      </c>
      <c r="G92" s="213"/>
      <c r="H92" s="213"/>
      <c r="I92" s="216"/>
      <c r="J92" s="227">
        <f>BK92</f>
        <v>0</v>
      </c>
      <c r="K92" s="213"/>
      <c r="L92" s="218"/>
      <c r="M92" s="219"/>
      <c r="N92" s="220"/>
      <c r="O92" s="220"/>
      <c r="P92" s="221">
        <f>SUM(P93:P97)</f>
        <v>0</v>
      </c>
      <c r="Q92" s="220"/>
      <c r="R92" s="221">
        <f>SUM(R93:R97)</f>
        <v>0.026250000000000002</v>
      </c>
      <c r="S92" s="220"/>
      <c r="T92" s="222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95</v>
      </c>
      <c r="AT92" s="224" t="s">
        <v>74</v>
      </c>
      <c r="AU92" s="224" t="s">
        <v>83</v>
      </c>
      <c r="AY92" s="223" t="s">
        <v>150</v>
      </c>
      <c r="BK92" s="225">
        <f>SUM(BK93:BK97)</f>
        <v>0</v>
      </c>
    </row>
    <row r="93" s="2" customFormat="1" ht="16.5" customHeight="1">
      <c r="A93" s="40"/>
      <c r="B93" s="41"/>
      <c r="C93" s="228" t="s">
        <v>83</v>
      </c>
      <c r="D93" s="228" t="s">
        <v>153</v>
      </c>
      <c r="E93" s="229" t="s">
        <v>2551</v>
      </c>
      <c r="F93" s="230" t="s">
        <v>2552</v>
      </c>
      <c r="G93" s="231" t="s">
        <v>531</v>
      </c>
      <c r="H93" s="232">
        <v>3</v>
      </c>
      <c r="I93" s="233"/>
      <c r="J93" s="234">
        <f>ROUND(I93*H93,2)</f>
        <v>0</v>
      </c>
      <c r="K93" s="230" t="s">
        <v>19</v>
      </c>
      <c r="L93" s="46"/>
      <c r="M93" s="235" t="s">
        <v>19</v>
      </c>
      <c r="N93" s="236" t="s">
        <v>47</v>
      </c>
      <c r="O93" s="86"/>
      <c r="P93" s="237">
        <f>O93*H93</f>
        <v>0</v>
      </c>
      <c r="Q93" s="237">
        <v>0.00175</v>
      </c>
      <c r="R93" s="237">
        <f>Q93*H93</f>
        <v>0.0052500000000000003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203</v>
      </c>
      <c r="AT93" s="239" t="s">
        <v>153</v>
      </c>
      <c r="AU93" s="239" t="s">
        <v>95</v>
      </c>
      <c r="AY93" s="19" t="s">
        <v>150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95</v>
      </c>
      <c r="BK93" s="240">
        <f>ROUND(I93*H93,2)</f>
        <v>0</v>
      </c>
      <c r="BL93" s="19" t="s">
        <v>203</v>
      </c>
      <c r="BM93" s="239" t="s">
        <v>2553</v>
      </c>
    </row>
    <row r="94" s="2" customFormat="1" ht="16.5" customHeight="1">
      <c r="A94" s="40"/>
      <c r="B94" s="41"/>
      <c r="C94" s="228" t="s">
        <v>95</v>
      </c>
      <c r="D94" s="228" t="s">
        <v>153</v>
      </c>
      <c r="E94" s="229" t="s">
        <v>2554</v>
      </c>
      <c r="F94" s="230" t="s">
        <v>2555</v>
      </c>
      <c r="G94" s="231" t="s">
        <v>531</v>
      </c>
      <c r="H94" s="232">
        <v>3</v>
      </c>
      <c r="I94" s="233"/>
      <c r="J94" s="234">
        <f>ROUND(I94*H94,2)</f>
        <v>0</v>
      </c>
      <c r="K94" s="230" t="s">
        <v>19</v>
      </c>
      <c r="L94" s="46"/>
      <c r="M94" s="235" t="s">
        <v>19</v>
      </c>
      <c r="N94" s="236" t="s">
        <v>47</v>
      </c>
      <c r="O94" s="86"/>
      <c r="P94" s="237">
        <f>O94*H94</f>
        <v>0</v>
      </c>
      <c r="Q94" s="237">
        <v>0.00175</v>
      </c>
      <c r="R94" s="237">
        <f>Q94*H94</f>
        <v>0.0052500000000000003</v>
      </c>
      <c r="S94" s="237">
        <v>0</v>
      </c>
      <c r="T94" s="23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9" t="s">
        <v>203</v>
      </c>
      <c r="AT94" s="239" t="s">
        <v>153</v>
      </c>
      <c r="AU94" s="239" t="s">
        <v>95</v>
      </c>
      <c r="AY94" s="19" t="s">
        <v>150</v>
      </c>
      <c r="BE94" s="240">
        <f>IF(N94="základní",J94,0)</f>
        <v>0</v>
      </c>
      <c r="BF94" s="240">
        <f>IF(N94="snížená",J94,0)</f>
        <v>0</v>
      </c>
      <c r="BG94" s="240">
        <f>IF(N94="zákl. přenesená",J94,0)</f>
        <v>0</v>
      </c>
      <c r="BH94" s="240">
        <f>IF(N94="sníž. přenesená",J94,0)</f>
        <v>0</v>
      </c>
      <c r="BI94" s="240">
        <f>IF(N94="nulová",J94,0)</f>
        <v>0</v>
      </c>
      <c r="BJ94" s="19" t="s">
        <v>95</v>
      </c>
      <c r="BK94" s="240">
        <f>ROUND(I94*H94,2)</f>
        <v>0</v>
      </c>
      <c r="BL94" s="19" t="s">
        <v>203</v>
      </c>
      <c r="BM94" s="239" t="s">
        <v>2556</v>
      </c>
    </row>
    <row r="95" s="2" customFormat="1" ht="16.5" customHeight="1">
      <c r="A95" s="40"/>
      <c r="B95" s="41"/>
      <c r="C95" s="228" t="s">
        <v>165</v>
      </c>
      <c r="D95" s="228" t="s">
        <v>153</v>
      </c>
      <c r="E95" s="229" t="s">
        <v>2557</v>
      </c>
      <c r="F95" s="230" t="s">
        <v>2558</v>
      </c>
      <c r="G95" s="231" t="s">
        <v>2288</v>
      </c>
      <c r="H95" s="232">
        <v>1</v>
      </c>
      <c r="I95" s="233"/>
      <c r="J95" s="234">
        <f>ROUND(I95*H95,2)</f>
        <v>0</v>
      </c>
      <c r="K95" s="230" t="s">
        <v>19</v>
      </c>
      <c r="L95" s="46"/>
      <c r="M95" s="235" t="s">
        <v>19</v>
      </c>
      <c r="N95" s="236" t="s">
        <v>47</v>
      </c>
      <c r="O95" s="86"/>
      <c r="P95" s="237">
        <f>O95*H95</f>
        <v>0</v>
      </c>
      <c r="Q95" s="237">
        <v>0.00175</v>
      </c>
      <c r="R95" s="237">
        <f>Q95*H95</f>
        <v>0.00175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203</v>
      </c>
      <c r="AT95" s="239" t="s">
        <v>153</v>
      </c>
      <c r="AU95" s="239" t="s">
        <v>95</v>
      </c>
      <c r="AY95" s="19" t="s">
        <v>150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95</v>
      </c>
      <c r="BK95" s="240">
        <f>ROUND(I95*H95,2)</f>
        <v>0</v>
      </c>
      <c r="BL95" s="19" t="s">
        <v>203</v>
      </c>
      <c r="BM95" s="239" t="s">
        <v>2559</v>
      </c>
    </row>
    <row r="96" s="2" customFormat="1" ht="21.75" customHeight="1">
      <c r="A96" s="40"/>
      <c r="B96" s="41"/>
      <c r="C96" s="228" t="s">
        <v>170</v>
      </c>
      <c r="D96" s="228" t="s">
        <v>153</v>
      </c>
      <c r="E96" s="229" t="s">
        <v>2560</v>
      </c>
      <c r="F96" s="230" t="s">
        <v>2561</v>
      </c>
      <c r="G96" s="231" t="s">
        <v>339</v>
      </c>
      <c r="H96" s="232">
        <v>8</v>
      </c>
      <c r="I96" s="233"/>
      <c r="J96" s="234">
        <f>ROUND(I96*H96,2)</f>
        <v>0</v>
      </c>
      <c r="K96" s="230" t="s">
        <v>156</v>
      </c>
      <c r="L96" s="46"/>
      <c r="M96" s="235" t="s">
        <v>19</v>
      </c>
      <c r="N96" s="236" t="s">
        <v>47</v>
      </c>
      <c r="O96" s="86"/>
      <c r="P96" s="237">
        <f>O96*H96</f>
        <v>0</v>
      </c>
      <c r="Q96" s="237">
        <v>0.00175</v>
      </c>
      <c r="R96" s="237">
        <f>Q96*H96</f>
        <v>0.014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203</v>
      </c>
      <c r="AT96" s="239" t="s">
        <v>153</v>
      </c>
      <c r="AU96" s="239" t="s">
        <v>95</v>
      </c>
      <c r="AY96" s="19" t="s">
        <v>150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95</v>
      </c>
      <c r="BK96" s="240">
        <f>ROUND(I96*H96,2)</f>
        <v>0</v>
      </c>
      <c r="BL96" s="19" t="s">
        <v>203</v>
      </c>
      <c r="BM96" s="239" t="s">
        <v>2562</v>
      </c>
    </row>
    <row r="97" s="2" customFormat="1" ht="21.75" customHeight="1">
      <c r="A97" s="40"/>
      <c r="B97" s="41"/>
      <c r="C97" s="228" t="s">
        <v>149</v>
      </c>
      <c r="D97" s="228" t="s">
        <v>153</v>
      </c>
      <c r="E97" s="229" t="s">
        <v>2563</v>
      </c>
      <c r="F97" s="230" t="s">
        <v>2564</v>
      </c>
      <c r="G97" s="231" t="s">
        <v>2261</v>
      </c>
      <c r="H97" s="310"/>
      <c r="I97" s="233"/>
      <c r="J97" s="234">
        <f>ROUND(I97*H97,2)</f>
        <v>0</v>
      </c>
      <c r="K97" s="230" t="s">
        <v>156</v>
      </c>
      <c r="L97" s="46"/>
      <c r="M97" s="235" t="s">
        <v>19</v>
      </c>
      <c r="N97" s="236" t="s">
        <v>47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203</v>
      </c>
      <c r="AT97" s="239" t="s">
        <v>153</v>
      </c>
      <c r="AU97" s="239" t="s">
        <v>95</v>
      </c>
      <c r="AY97" s="19" t="s">
        <v>150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95</v>
      </c>
      <c r="BK97" s="240">
        <f>ROUND(I97*H97,2)</f>
        <v>0</v>
      </c>
      <c r="BL97" s="19" t="s">
        <v>203</v>
      </c>
      <c r="BM97" s="239" t="s">
        <v>2565</v>
      </c>
    </row>
    <row r="98" s="12" customFormat="1" ht="25.92" customHeight="1">
      <c r="A98" s="12"/>
      <c r="B98" s="212"/>
      <c r="C98" s="213"/>
      <c r="D98" s="214" t="s">
        <v>74</v>
      </c>
      <c r="E98" s="215" t="s">
        <v>765</v>
      </c>
      <c r="F98" s="215" t="s">
        <v>766</v>
      </c>
      <c r="G98" s="213"/>
      <c r="H98" s="213"/>
      <c r="I98" s="216"/>
      <c r="J98" s="217">
        <f>BK98</f>
        <v>0</v>
      </c>
      <c r="K98" s="213"/>
      <c r="L98" s="218"/>
      <c r="M98" s="219"/>
      <c r="N98" s="220"/>
      <c r="O98" s="220"/>
      <c r="P98" s="221">
        <f>P99</f>
        <v>0</v>
      </c>
      <c r="Q98" s="220"/>
      <c r="R98" s="221">
        <f>R99</f>
        <v>0</v>
      </c>
      <c r="S98" s="220"/>
      <c r="T98" s="222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170</v>
      </c>
      <c r="AT98" s="224" t="s">
        <v>74</v>
      </c>
      <c r="AU98" s="224" t="s">
        <v>75</v>
      </c>
      <c r="AY98" s="223" t="s">
        <v>150</v>
      </c>
      <c r="BK98" s="225">
        <f>BK99</f>
        <v>0</v>
      </c>
    </row>
    <row r="99" s="2" customFormat="1" ht="21.75" customHeight="1">
      <c r="A99" s="40"/>
      <c r="B99" s="41"/>
      <c r="C99" s="228" t="s">
        <v>217</v>
      </c>
      <c r="D99" s="228" t="s">
        <v>153</v>
      </c>
      <c r="E99" s="229" t="s">
        <v>767</v>
      </c>
      <c r="F99" s="230" t="s">
        <v>2393</v>
      </c>
      <c r="G99" s="231" t="s">
        <v>769</v>
      </c>
      <c r="H99" s="232">
        <v>4</v>
      </c>
      <c r="I99" s="233"/>
      <c r="J99" s="234">
        <f>ROUND(I99*H99,2)</f>
        <v>0</v>
      </c>
      <c r="K99" s="230" t="s">
        <v>156</v>
      </c>
      <c r="L99" s="46"/>
      <c r="M99" s="235" t="s">
        <v>19</v>
      </c>
      <c r="N99" s="236" t="s">
        <v>47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770</v>
      </c>
      <c r="AT99" s="239" t="s">
        <v>153</v>
      </c>
      <c r="AU99" s="239" t="s">
        <v>83</v>
      </c>
      <c r="AY99" s="19" t="s">
        <v>150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95</v>
      </c>
      <c r="BK99" s="240">
        <f>ROUND(I99*H99,2)</f>
        <v>0</v>
      </c>
      <c r="BL99" s="19" t="s">
        <v>770</v>
      </c>
      <c r="BM99" s="239" t="s">
        <v>2566</v>
      </c>
    </row>
    <row r="100" s="12" customFormat="1" ht="25.92" customHeight="1">
      <c r="A100" s="12"/>
      <c r="B100" s="212"/>
      <c r="C100" s="213"/>
      <c r="D100" s="214" t="s">
        <v>74</v>
      </c>
      <c r="E100" s="215" t="s">
        <v>81</v>
      </c>
      <c r="F100" s="215" t="s">
        <v>148</v>
      </c>
      <c r="G100" s="213"/>
      <c r="H100" s="213"/>
      <c r="I100" s="216"/>
      <c r="J100" s="217">
        <f>BK100</f>
        <v>0</v>
      </c>
      <c r="K100" s="213"/>
      <c r="L100" s="218"/>
      <c r="M100" s="219"/>
      <c r="N100" s="220"/>
      <c r="O100" s="220"/>
      <c r="P100" s="221">
        <f>P101</f>
        <v>0</v>
      </c>
      <c r="Q100" s="220"/>
      <c r="R100" s="221">
        <f>R101</f>
        <v>0</v>
      </c>
      <c r="S100" s="220"/>
      <c r="T100" s="222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3" t="s">
        <v>149</v>
      </c>
      <c r="AT100" s="224" t="s">
        <v>74</v>
      </c>
      <c r="AU100" s="224" t="s">
        <v>75</v>
      </c>
      <c r="AY100" s="223" t="s">
        <v>150</v>
      </c>
      <c r="BK100" s="225">
        <f>BK101</f>
        <v>0</v>
      </c>
    </row>
    <row r="101" s="12" customFormat="1" ht="22.8" customHeight="1">
      <c r="A101" s="12"/>
      <c r="B101" s="212"/>
      <c r="C101" s="213"/>
      <c r="D101" s="214" t="s">
        <v>74</v>
      </c>
      <c r="E101" s="226" t="s">
        <v>163</v>
      </c>
      <c r="F101" s="226" t="s">
        <v>164</v>
      </c>
      <c r="G101" s="213"/>
      <c r="H101" s="213"/>
      <c r="I101" s="216"/>
      <c r="J101" s="227">
        <f>BK101</f>
        <v>0</v>
      </c>
      <c r="K101" s="213"/>
      <c r="L101" s="218"/>
      <c r="M101" s="219"/>
      <c r="N101" s="220"/>
      <c r="O101" s="220"/>
      <c r="P101" s="221">
        <f>P102</f>
        <v>0</v>
      </c>
      <c r="Q101" s="220"/>
      <c r="R101" s="221">
        <f>R102</f>
        <v>0</v>
      </c>
      <c r="S101" s="220"/>
      <c r="T101" s="22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3" t="s">
        <v>149</v>
      </c>
      <c r="AT101" s="224" t="s">
        <v>74</v>
      </c>
      <c r="AU101" s="224" t="s">
        <v>83</v>
      </c>
      <c r="AY101" s="223" t="s">
        <v>150</v>
      </c>
      <c r="BK101" s="225">
        <f>BK102</f>
        <v>0</v>
      </c>
    </row>
    <row r="102" s="2" customFormat="1" ht="21.75" customHeight="1">
      <c r="A102" s="40"/>
      <c r="B102" s="41"/>
      <c r="C102" s="228" t="s">
        <v>221</v>
      </c>
      <c r="D102" s="228" t="s">
        <v>153</v>
      </c>
      <c r="E102" s="229" t="s">
        <v>2567</v>
      </c>
      <c r="F102" s="230" t="s">
        <v>2568</v>
      </c>
      <c r="G102" s="231" t="s">
        <v>2288</v>
      </c>
      <c r="H102" s="232">
        <v>1</v>
      </c>
      <c r="I102" s="233"/>
      <c r="J102" s="234">
        <f>ROUND(I102*H102,2)</f>
        <v>0</v>
      </c>
      <c r="K102" s="230" t="s">
        <v>19</v>
      </c>
      <c r="L102" s="46"/>
      <c r="M102" s="241" t="s">
        <v>19</v>
      </c>
      <c r="N102" s="242" t="s">
        <v>47</v>
      </c>
      <c r="O102" s="243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157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157</v>
      </c>
      <c r="BM102" s="239" t="s">
        <v>2569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177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De+GbjKAu3C/YwRYuA8h/FWuNkK/aBiqYMFZnv2KmKJz3xFLYju77SRETL31V3timWkINah/KVEPlY4G30F4PQ==" hashValue="UzzkMnF6R3grTPoUP8/iIfqdiPcaSoFl8lJrVZ48PceB7pmx71Sbdeh4ctrc4jQwryZfs/YzYHVgu7krWaCPiA==" algorithmName="SHA-512" password="CC35"/>
  <autoFilter ref="C89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83</v>
      </c>
    </row>
    <row r="4" s="1" customFormat="1" ht="24.96" customHeight="1">
      <c r="B4" s="22"/>
      <c r="D4" s="144" t="s">
        <v>123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Rekonstrukce objektu č.p. 55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124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2059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614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2570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24. 2. 2020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51" t="s">
        <v>29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30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32</v>
      </c>
      <c r="E22" s="40"/>
      <c r="F22" s="40"/>
      <c r="G22" s="40"/>
      <c r="H22" s="40"/>
      <c r="I22" s="151" t="s">
        <v>26</v>
      </c>
      <c r="J22" s="135" t="s">
        <v>33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51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36</v>
      </c>
      <c r="E25" s="40"/>
      <c r="F25" s="40"/>
      <c r="G25" s="40"/>
      <c r="H25" s="40"/>
      <c r="I25" s="151" t="s">
        <v>26</v>
      </c>
      <c r="J25" s="135" t="s">
        <v>37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51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39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41</v>
      </c>
      <c r="E32" s="40"/>
      <c r="F32" s="40"/>
      <c r="G32" s="40"/>
      <c r="H32" s="40"/>
      <c r="I32" s="148"/>
      <c r="J32" s="161">
        <f>ROUND(J91,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43</v>
      </c>
      <c r="G34" s="40"/>
      <c r="H34" s="40"/>
      <c r="I34" s="163" t="s">
        <v>42</v>
      </c>
      <c r="J34" s="162" t="s">
        <v>44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46" t="s">
        <v>46</v>
      </c>
      <c r="F35" s="165">
        <f>ROUND((SUM(BE91:BE157)),  2)</f>
        <v>0</v>
      </c>
      <c r="G35" s="40"/>
      <c r="H35" s="40"/>
      <c r="I35" s="166">
        <v>0.20999999999999999</v>
      </c>
      <c r="J35" s="165">
        <f>ROUND(((SUM(BE91:BE157))*I35),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47</v>
      </c>
      <c r="F36" s="165">
        <f>ROUND((SUM(BF91:BF157)),  2)</f>
        <v>0</v>
      </c>
      <c r="G36" s="40"/>
      <c r="H36" s="40"/>
      <c r="I36" s="166">
        <v>0.14999999999999999</v>
      </c>
      <c r="J36" s="165">
        <f>ROUND(((SUM(BF91:BF157))*I36),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48</v>
      </c>
      <c r="F37" s="165">
        <f>ROUND((SUM(BG91:BG157)),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49</v>
      </c>
      <c r="F38" s="165">
        <f>ROUND((SUM(BH91:BH157)),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50</v>
      </c>
      <c r="F39" s="165">
        <f>ROUND((SUM(BI91:BI157)),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Rekonstrukce objektu č.p. 55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124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2059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614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050 - EI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 st. 160 a parc. č. 65/9</v>
      </c>
      <c r="G56" s="42"/>
      <c r="H56" s="42"/>
      <c r="I56" s="151" t="s">
        <v>23</v>
      </c>
      <c r="J56" s="74" t="str">
        <f>IF(J14="","",J14)</f>
        <v>24. 2. 2020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ČZU v Praze, ŠLP v Kostelci n. Černýmim lesy</v>
      </c>
      <c r="G58" s="42"/>
      <c r="H58" s="42"/>
      <c r="I58" s="151" t="s">
        <v>32</v>
      </c>
      <c r="J58" s="38" t="str">
        <f>E23</f>
        <v>ing. arch. Tomáš Kužel, Ve Smrčinách 322, Jevany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4.4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151" t="s">
        <v>36</v>
      </c>
      <c r="J59" s="38" t="str">
        <f>E26</f>
        <v>NASTA GROUP s.r.o., Za Sokolovnou 92, Zdiby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127</v>
      </c>
      <c r="D61" s="183"/>
      <c r="E61" s="183"/>
      <c r="F61" s="183"/>
      <c r="G61" s="183"/>
      <c r="H61" s="183"/>
      <c r="I61" s="184"/>
      <c r="J61" s="185" t="s">
        <v>128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73</v>
      </c>
      <c r="D63" s="42"/>
      <c r="E63" s="42"/>
      <c r="F63" s="42"/>
      <c r="G63" s="42"/>
      <c r="H63" s="42"/>
      <c r="I63" s="148"/>
      <c r="J63" s="104">
        <f>J91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129</v>
      </c>
    </row>
    <row r="64" s="9" customFormat="1" ht="24.96" customHeight="1">
      <c r="A64" s="9"/>
      <c r="B64" s="187"/>
      <c r="C64" s="188"/>
      <c r="D64" s="189" t="s">
        <v>2571</v>
      </c>
      <c r="E64" s="190"/>
      <c r="F64" s="190"/>
      <c r="G64" s="190"/>
      <c r="H64" s="190"/>
      <c r="I64" s="191"/>
      <c r="J64" s="192">
        <f>J92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2572</v>
      </c>
      <c r="E65" s="196"/>
      <c r="F65" s="196"/>
      <c r="G65" s="196"/>
      <c r="H65" s="196"/>
      <c r="I65" s="197"/>
      <c r="J65" s="198">
        <f>J93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2573</v>
      </c>
      <c r="E66" s="196"/>
      <c r="F66" s="196"/>
      <c r="G66" s="196"/>
      <c r="H66" s="196"/>
      <c r="I66" s="197"/>
      <c r="J66" s="198">
        <f>J112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2574</v>
      </c>
      <c r="E67" s="196"/>
      <c r="F67" s="196"/>
      <c r="G67" s="196"/>
      <c r="H67" s="196"/>
      <c r="I67" s="197"/>
      <c r="J67" s="198">
        <f>J130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2575</v>
      </c>
      <c r="E68" s="196"/>
      <c r="F68" s="196"/>
      <c r="G68" s="196"/>
      <c r="H68" s="196"/>
      <c r="I68" s="197"/>
      <c r="J68" s="198">
        <f>J138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2576</v>
      </c>
      <c r="E69" s="196"/>
      <c r="F69" s="196"/>
      <c r="G69" s="196"/>
      <c r="H69" s="196"/>
      <c r="I69" s="197"/>
      <c r="J69" s="198">
        <f>J153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8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7"/>
      <c r="J71" s="62"/>
      <c r="K71" s="6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0"/>
      <c r="J75" s="64"/>
      <c r="K75" s="64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1" t="str">
        <f>E7</f>
        <v>Rekonstrukce objektu č.p. 55</v>
      </c>
      <c r="F79" s="34"/>
      <c r="G79" s="34"/>
      <c r="H79" s="34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124</v>
      </c>
      <c r="D80" s="24"/>
      <c r="E80" s="24"/>
      <c r="F80" s="24"/>
      <c r="G80" s="24"/>
      <c r="H80" s="24"/>
      <c r="I80" s="140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81" t="s">
        <v>2059</v>
      </c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614</v>
      </c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050 - EI</v>
      </c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parc. st. 160 a parc. č. 65/9</v>
      </c>
      <c r="G85" s="42"/>
      <c r="H85" s="42"/>
      <c r="I85" s="151" t="s">
        <v>23</v>
      </c>
      <c r="J85" s="74" t="str">
        <f>IF(J14="","",J14)</f>
        <v>24. 2. 2020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4.45" customHeight="1">
      <c r="A87" s="40"/>
      <c r="B87" s="41"/>
      <c r="C87" s="34" t="s">
        <v>25</v>
      </c>
      <c r="D87" s="42"/>
      <c r="E87" s="42"/>
      <c r="F87" s="29" t="str">
        <f>E17</f>
        <v>ČZU v Praze, ŠLP v Kostelci n. Černýmim lesy</v>
      </c>
      <c r="G87" s="42"/>
      <c r="H87" s="42"/>
      <c r="I87" s="151" t="s">
        <v>32</v>
      </c>
      <c r="J87" s="38" t="str">
        <f>E23</f>
        <v>ing. arch. Tomáš Kužel, Ve Smrčinách 322, Jevany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54.4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151" t="s">
        <v>36</v>
      </c>
      <c r="J88" s="38" t="str">
        <f>E26</f>
        <v>NASTA GROUP s.r.o., Za Sokolovnou 92, Zdiby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200"/>
      <c r="B90" s="201"/>
      <c r="C90" s="202" t="s">
        <v>136</v>
      </c>
      <c r="D90" s="203" t="s">
        <v>60</v>
      </c>
      <c r="E90" s="203" t="s">
        <v>56</v>
      </c>
      <c r="F90" s="203" t="s">
        <v>57</v>
      </c>
      <c r="G90" s="203" t="s">
        <v>137</v>
      </c>
      <c r="H90" s="203" t="s">
        <v>138</v>
      </c>
      <c r="I90" s="204" t="s">
        <v>139</v>
      </c>
      <c r="J90" s="203" t="s">
        <v>128</v>
      </c>
      <c r="K90" s="205" t="s">
        <v>140</v>
      </c>
      <c r="L90" s="206"/>
      <c r="M90" s="94" t="s">
        <v>19</v>
      </c>
      <c r="N90" s="95" t="s">
        <v>45</v>
      </c>
      <c r="O90" s="95" t="s">
        <v>141</v>
      </c>
      <c r="P90" s="95" t="s">
        <v>142</v>
      </c>
      <c r="Q90" s="95" t="s">
        <v>143</v>
      </c>
      <c r="R90" s="95" t="s">
        <v>144</v>
      </c>
      <c r="S90" s="95" t="s">
        <v>145</v>
      </c>
      <c r="T90" s="96" t="s">
        <v>146</v>
      </c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</row>
    <row r="91" s="2" customFormat="1" ht="22.8" customHeight="1">
      <c r="A91" s="40"/>
      <c r="B91" s="41"/>
      <c r="C91" s="101" t="s">
        <v>147</v>
      </c>
      <c r="D91" s="42"/>
      <c r="E91" s="42"/>
      <c r="F91" s="42"/>
      <c r="G91" s="42"/>
      <c r="H91" s="42"/>
      <c r="I91" s="148"/>
      <c r="J91" s="207">
        <f>BK91</f>
        <v>0</v>
      </c>
      <c r="K91" s="42"/>
      <c r="L91" s="46"/>
      <c r="M91" s="97"/>
      <c r="N91" s="208"/>
      <c r="O91" s="98"/>
      <c r="P91" s="209">
        <f>P92</f>
        <v>0</v>
      </c>
      <c r="Q91" s="98"/>
      <c r="R91" s="209">
        <f>R92</f>
        <v>0</v>
      </c>
      <c r="S91" s="98"/>
      <c r="T91" s="210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129</v>
      </c>
      <c r="BK91" s="211">
        <f>BK92</f>
        <v>0</v>
      </c>
    </row>
    <row r="92" s="12" customFormat="1" ht="25.92" customHeight="1">
      <c r="A92" s="12"/>
      <c r="B92" s="212"/>
      <c r="C92" s="213"/>
      <c r="D92" s="214" t="s">
        <v>74</v>
      </c>
      <c r="E92" s="215" t="s">
        <v>121</v>
      </c>
      <c r="F92" s="215" t="s">
        <v>2577</v>
      </c>
      <c r="G92" s="213"/>
      <c r="H92" s="213"/>
      <c r="I92" s="216"/>
      <c r="J92" s="217">
        <f>BK92</f>
        <v>0</v>
      </c>
      <c r="K92" s="213"/>
      <c r="L92" s="218"/>
      <c r="M92" s="219"/>
      <c r="N92" s="220"/>
      <c r="O92" s="220"/>
      <c r="P92" s="221">
        <f>P93+P112+P130+P138+P153</f>
        <v>0</v>
      </c>
      <c r="Q92" s="220"/>
      <c r="R92" s="221">
        <f>R93+R112+R130+R138+R153</f>
        <v>0</v>
      </c>
      <c r="S92" s="220"/>
      <c r="T92" s="222">
        <f>T93+T112+T130+T138+T153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83</v>
      </c>
      <c r="AT92" s="224" t="s">
        <v>74</v>
      </c>
      <c r="AU92" s="224" t="s">
        <v>75</v>
      </c>
      <c r="AY92" s="223" t="s">
        <v>150</v>
      </c>
      <c r="BK92" s="225">
        <f>BK93+BK112+BK130+BK138+BK153</f>
        <v>0</v>
      </c>
    </row>
    <row r="93" s="12" customFormat="1" ht="22.8" customHeight="1">
      <c r="A93" s="12"/>
      <c r="B93" s="212"/>
      <c r="C93" s="213"/>
      <c r="D93" s="214" t="s">
        <v>74</v>
      </c>
      <c r="E93" s="226" t="s">
        <v>2578</v>
      </c>
      <c r="F93" s="226" t="s">
        <v>2579</v>
      </c>
      <c r="G93" s="213"/>
      <c r="H93" s="213"/>
      <c r="I93" s="216"/>
      <c r="J93" s="227">
        <f>BK93</f>
        <v>0</v>
      </c>
      <c r="K93" s="213"/>
      <c r="L93" s="218"/>
      <c r="M93" s="219"/>
      <c r="N93" s="220"/>
      <c r="O93" s="220"/>
      <c r="P93" s="221">
        <f>SUM(P94:P111)</f>
        <v>0</v>
      </c>
      <c r="Q93" s="220"/>
      <c r="R93" s="221">
        <f>SUM(R94:R111)</f>
        <v>0</v>
      </c>
      <c r="S93" s="220"/>
      <c r="T93" s="222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23" t="s">
        <v>83</v>
      </c>
      <c r="AT93" s="224" t="s">
        <v>74</v>
      </c>
      <c r="AU93" s="224" t="s">
        <v>83</v>
      </c>
      <c r="AY93" s="223" t="s">
        <v>150</v>
      </c>
      <c r="BK93" s="225">
        <f>SUM(BK94:BK111)</f>
        <v>0</v>
      </c>
    </row>
    <row r="94" s="2" customFormat="1" ht="21.75" customHeight="1">
      <c r="A94" s="40"/>
      <c r="B94" s="41"/>
      <c r="C94" s="228" t="s">
        <v>83</v>
      </c>
      <c r="D94" s="228" t="s">
        <v>153</v>
      </c>
      <c r="E94" s="229" t="s">
        <v>2580</v>
      </c>
      <c r="F94" s="230" t="s">
        <v>2581</v>
      </c>
      <c r="G94" s="231" t="s">
        <v>2582</v>
      </c>
      <c r="H94" s="232">
        <v>1</v>
      </c>
      <c r="I94" s="233"/>
      <c r="J94" s="234">
        <f>ROUND(I94*H94,2)</f>
        <v>0</v>
      </c>
      <c r="K94" s="230" t="s">
        <v>19</v>
      </c>
      <c r="L94" s="46"/>
      <c r="M94" s="235" t="s">
        <v>19</v>
      </c>
      <c r="N94" s="236" t="s">
        <v>47</v>
      </c>
      <c r="O94" s="86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9" t="s">
        <v>170</v>
      </c>
      <c r="AT94" s="239" t="s">
        <v>153</v>
      </c>
      <c r="AU94" s="239" t="s">
        <v>95</v>
      </c>
      <c r="AY94" s="19" t="s">
        <v>150</v>
      </c>
      <c r="BE94" s="240">
        <f>IF(N94="základní",J94,0)</f>
        <v>0</v>
      </c>
      <c r="BF94" s="240">
        <f>IF(N94="snížená",J94,0)</f>
        <v>0</v>
      </c>
      <c r="BG94" s="240">
        <f>IF(N94="zákl. přenesená",J94,0)</f>
        <v>0</v>
      </c>
      <c r="BH94" s="240">
        <f>IF(N94="sníž. přenesená",J94,0)</f>
        <v>0</v>
      </c>
      <c r="BI94" s="240">
        <f>IF(N94="nulová",J94,0)</f>
        <v>0</v>
      </c>
      <c r="BJ94" s="19" t="s">
        <v>95</v>
      </c>
      <c r="BK94" s="240">
        <f>ROUND(I94*H94,2)</f>
        <v>0</v>
      </c>
      <c r="BL94" s="19" t="s">
        <v>170</v>
      </c>
      <c r="BM94" s="239" t="s">
        <v>95</v>
      </c>
    </row>
    <row r="95" s="2" customFormat="1" ht="16.5" customHeight="1">
      <c r="A95" s="40"/>
      <c r="B95" s="41"/>
      <c r="C95" s="228" t="s">
        <v>95</v>
      </c>
      <c r="D95" s="228" t="s">
        <v>153</v>
      </c>
      <c r="E95" s="229" t="s">
        <v>2583</v>
      </c>
      <c r="F95" s="230" t="s">
        <v>2584</v>
      </c>
      <c r="G95" s="231" t="s">
        <v>2582</v>
      </c>
      <c r="H95" s="232">
        <v>1</v>
      </c>
      <c r="I95" s="233"/>
      <c r="J95" s="234">
        <f>ROUND(I95*H95,2)</f>
        <v>0</v>
      </c>
      <c r="K95" s="230" t="s">
        <v>19</v>
      </c>
      <c r="L95" s="46"/>
      <c r="M95" s="235" t="s">
        <v>19</v>
      </c>
      <c r="N95" s="236" t="s">
        <v>47</v>
      </c>
      <c r="O95" s="86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170</v>
      </c>
      <c r="AT95" s="239" t="s">
        <v>153</v>
      </c>
      <c r="AU95" s="239" t="s">
        <v>95</v>
      </c>
      <c r="AY95" s="19" t="s">
        <v>150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95</v>
      </c>
      <c r="BK95" s="240">
        <f>ROUND(I95*H95,2)</f>
        <v>0</v>
      </c>
      <c r="BL95" s="19" t="s">
        <v>170</v>
      </c>
      <c r="BM95" s="239" t="s">
        <v>170</v>
      </c>
    </row>
    <row r="96" s="2" customFormat="1" ht="16.5" customHeight="1">
      <c r="A96" s="40"/>
      <c r="B96" s="41"/>
      <c r="C96" s="228" t="s">
        <v>165</v>
      </c>
      <c r="D96" s="228" t="s">
        <v>153</v>
      </c>
      <c r="E96" s="229" t="s">
        <v>2585</v>
      </c>
      <c r="F96" s="230" t="s">
        <v>2586</v>
      </c>
      <c r="G96" s="231" t="s">
        <v>2582</v>
      </c>
      <c r="H96" s="232">
        <v>1</v>
      </c>
      <c r="I96" s="233"/>
      <c r="J96" s="234">
        <f>ROUND(I96*H96,2)</f>
        <v>0</v>
      </c>
      <c r="K96" s="230" t="s">
        <v>19</v>
      </c>
      <c r="L96" s="46"/>
      <c r="M96" s="235" t="s">
        <v>19</v>
      </c>
      <c r="N96" s="236" t="s">
        <v>47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170</v>
      </c>
      <c r="AT96" s="239" t="s">
        <v>153</v>
      </c>
      <c r="AU96" s="239" t="s">
        <v>95</v>
      </c>
      <c r="AY96" s="19" t="s">
        <v>150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95</v>
      </c>
      <c r="BK96" s="240">
        <f>ROUND(I96*H96,2)</f>
        <v>0</v>
      </c>
      <c r="BL96" s="19" t="s">
        <v>170</v>
      </c>
      <c r="BM96" s="239" t="s">
        <v>217</v>
      </c>
    </row>
    <row r="97" s="2" customFormat="1" ht="16.5" customHeight="1">
      <c r="A97" s="40"/>
      <c r="B97" s="41"/>
      <c r="C97" s="228" t="s">
        <v>170</v>
      </c>
      <c r="D97" s="228" t="s">
        <v>153</v>
      </c>
      <c r="E97" s="229" t="s">
        <v>2587</v>
      </c>
      <c r="F97" s="230" t="s">
        <v>2588</v>
      </c>
      <c r="G97" s="231" t="s">
        <v>2582</v>
      </c>
      <c r="H97" s="232">
        <v>3</v>
      </c>
      <c r="I97" s="233"/>
      <c r="J97" s="234">
        <f>ROUND(I97*H97,2)</f>
        <v>0</v>
      </c>
      <c r="K97" s="230" t="s">
        <v>19</v>
      </c>
      <c r="L97" s="46"/>
      <c r="M97" s="235" t="s">
        <v>19</v>
      </c>
      <c r="N97" s="236" t="s">
        <v>47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170</v>
      </c>
      <c r="AT97" s="239" t="s">
        <v>153</v>
      </c>
      <c r="AU97" s="239" t="s">
        <v>95</v>
      </c>
      <c r="AY97" s="19" t="s">
        <v>150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95</v>
      </c>
      <c r="BK97" s="240">
        <f>ROUND(I97*H97,2)</f>
        <v>0</v>
      </c>
      <c r="BL97" s="19" t="s">
        <v>170</v>
      </c>
      <c r="BM97" s="239" t="s">
        <v>225</v>
      </c>
    </row>
    <row r="98" s="2" customFormat="1" ht="16.5" customHeight="1">
      <c r="A98" s="40"/>
      <c r="B98" s="41"/>
      <c r="C98" s="228" t="s">
        <v>149</v>
      </c>
      <c r="D98" s="228" t="s">
        <v>153</v>
      </c>
      <c r="E98" s="229" t="s">
        <v>2589</v>
      </c>
      <c r="F98" s="230" t="s">
        <v>2590</v>
      </c>
      <c r="G98" s="231" t="s">
        <v>2582</v>
      </c>
      <c r="H98" s="232">
        <v>2</v>
      </c>
      <c r="I98" s="233"/>
      <c r="J98" s="234">
        <f>ROUND(I98*H98,2)</f>
        <v>0</v>
      </c>
      <c r="K98" s="230" t="s">
        <v>19</v>
      </c>
      <c r="L98" s="46"/>
      <c r="M98" s="235" t="s">
        <v>19</v>
      </c>
      <c r="N98" s="236" t="s">
        <v>47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170</v>
      </c>
      <c r="AT98" s="239" t="s">
        <v>153</v>
      </c>
      <c r="AU98" s="239" t="s">
        <v>95</v>
      </c>
      <c r="AY98" s="19" t="s">
        <v>150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95</v>
      </c>
      <c r="BK98" s="240">
        <f>ROUND(I98*H98,2)</f>
        <v>0</v>
      </c>
      <c r="BL98" s="19" t="s">
        <v>170</v>
      </c>
      <c r="BM98" s="239" t="s">
        <v>232</v>
      </c>
    </row>
    <row r="99" s="2" customFormat="1" ht="16.5" customHeight="1">
      <c r="A99" s="40"/>
      <c r="B99" s="41"/>
      <c r="C99" s="228" t="s">
        <v>217</v>
      </c>
      <c r="D99" s="228" t="s">
        <v>153</v>
      </c>
      <c r="E99" s="229" t="s">
        <v>2591</v>
      </c>
      <c r="F99" s="230" t="s">
        <v>2592</v>
      </c>
      <c r="G99" s="231" t="s">
        <v>2582</v>
      </c>
      <c r="H99" s="232">
        <v>2</v>
      </c>
      <c r="I99" s="233"/>
      <c r="J99" s="234">
        <f>ROUND(I99*H99,2)</f>
        <v>0</v>
      </c>
      <c r="K99" s="230" t="s">
        <v>19</v>
      </c>
      <c r="L99" s="46"/>
      <c r="M99" s="235" t="s">
        <v>19</v>
      </c>
      <c r="N99" s="236" t="s">
        <v>47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170</v>
      </c>
      <c r="AT99" s="239" t="s">
        <v>153</v>
      </c>
      <c r="AU99" s="239" t="s">
        <v>95</v>
      </c>
      <c r="AY99" s="19" t="s">
        <v>150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95</v>
      </c>
      <c r="BK99" s="240">
        <f>ROUND(I99*H99,2)</f>
        <v>0</v>
      </c>
      <c r="BL99" s="19" t="s">
        <v>170</v>
      </c>
      <c r="BM99" s="239" t="s">
        <v>240</v>
      </c>
    </row>
    <row r="100" s="2" customFormat="1" ht="16.5" customHeight="1">
      <c r="A100" s="40"/>
      <c r="B100" s="41"/>
      <c r="C100" s="228" t="s">
        <v>221</v>
      </c>
      <c r="D100" s="228" t="s">
        <v>153</v>
      </c>
      <c r="E100" s="229" t="s">
        <v>2593</v>
      </c>
      <c r="F100" s="230" t="s">
        <v>2594</v>
      </c>
      <c r="G100" s="231" t="s">
        <v>2582</v>
      </c>
      <c r="H100" s="232">
        <v>1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47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170</v>
      </c>
      <c r="AT100" s="239" t="s">
        <v>153</v>
      </c>
      <c r="AU100" s="239" t="s">
        <v>95</v>
      </c>
      <c r="AY100" s="19" t="s">
        <v>150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95</v>
      </c>
      <c r="BK100" s="240">
        <f>ROUND(I100*H100,2)</f>
        <v>0</v>
      </c>
      <c r="BL100" s="19" t="s">
        <v>170</v>
      </c>
      <c r="BM100" s="239" t="s">
        <v>248</v>
      </c>
    </row>
    <row r="101" s="2" customFormat="1" ht="16.5" customHeight="1">
      <c r="A101" s="40"/>
      <c r="B101" s="41"/>
      <c r="C101" s="228" t="s">
        <v>225</v>
      </c>
      <c r="D101" s="228" t="s">
        <v>153</v>
      </c>
      <c r="E101" s="229" t="s">
        <v>2595</v>
      </c>
      <c r="F101" s="230" t="s">
        <v>2596</v>
      </c>
      <c r="G101" s="231" t="s">
        <v>2582</v>
      </c>
      <c r="H101" s="232">
        <v>1</v>
      </c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47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170</v>
      </c>
      <c r="AT101" s="239" t="s">
        <v>153</v>
      </c>
      <c r="AU101" s="239" t="s">
        <v>95</v>
      </c>
      <c r="AY101" s="19" t="s">
        <v>150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95</v>
      </c>
      <c r="BK101" s="240">
        <f>ROUND(I101*H101,2)</f>
        <v>0</v>
      </c>
      <c r="BL101" s="19" t="s">
        <v>170</v>
      </c>
      <c r="BM101" s="239" t="s">
        <v>203</v>
      </c>
    </row>
    <row r="102" s="2" customFormat="1" ht="16.5" customHeight="1">
      <c r="A102" s="40"/>
      <c r="B102" s="41"/>
      <c r="C102" s="228" t="s">
        <v>198</v>
      </c>
      <c r="D102" s="228" t="s">
        <v>153</v>
      </c>
      <c r="E102" s="229" t="s">
        <v>2597</v>
      </c>
      <c r="F102" s="230" t="s">
        <v>2598</v>
      </c>
      <c r="G102" s="231" t="s">
        <v>2582</v>
      </c>
      <c r="H102" s="232">
        <v>3</v>
      </c>
      <c r="I102" s="233"/>
      <c r="J102" s="234">
        <f>ROUND(I102*H102,2)</f>
        <v>0</v>
      </c>
      <c r="K102" s="230" t="s">
        <v>19</v>
      </c>
      <c r="L102" s="46"/>
      <c r="M102" s="235" t="s">
        <v>19</v>
      </c>
      <c r="N102" s="236" t="s">
        <v>47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170</v>
      </c>
      <c r="AT102" s="239" t="s">
        <v>153</v>
      </c>
      <c r="AU102" s="239" t="s">
        <v>95</v>
      </c>
      <c r="AY102" s="19" t="s">
        <v>150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95</v>
      </c>
      <c r="BK102" s="240">
        <f>ROUND(I102*H102,2)</f>
        <v>0</v>
      </c>
      <c r="BL102" s="19" t="s">
        <v>170</v>
      </c>
      <c r="BM102" s="239" t="s">
        <v>274</v>
      </c>
    </row>
    <row r="103" s="2" customFormat="1" ht="16.5" customHeight="1">
      <c r="A103" s="40"/>
      <c r="B103" s="41"/>
      <c r="C103" s="228" t="s">
        <v>232</v>
      </c>
      <c r="D103" s="228" t="s">
        <v>153</v>
      </c>
      <c r="E103" s="229" t="s">
        <v>2599</v>
      </c>
      <c r="F103" s="230" t="s">
        <v>2600</v>
      </c>
      <c r="G103" s="231" t="s">
        <v>2582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47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170</v>
      </c>
      <c r="AT103" s="239" t="s">
        <v>153</v>
      </c>
      <c r="AU103" s="239" t="s">
        <v>95</v>
      </c>
      <c r="AY103" s="19" t="s">
        <v>150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95</v>
      </c>
      <c r="BK103" s="240">
        <f>ROUND(I103*H103,2)</f>
        <v>0</v>
      </c>
      <c r="BL103" s="19" t="s">
        <v>170</v>
      </c>
      <c r="BM103" s="239" t="s">
        <v>285</v>
      </c>
    </row>
    <row r="104" s="2" customFormat="1" ht="16.5" customHeight="1">
      <c r="A104" s="40"/>
      <c r="B104" s="41"/>
      <c r="C104" s="228" t="s">
        <v>236</v>
      </c>
      <c r="D104" s="228" t="s">
        <v>153</v>
      </c>
      <c r="E104" s="229" t="s">
        <v>2601</v>
      </c>
      <c r="F104" s="230" t="s">
        <v>2602</v>
      </c>
      <c r="G104" s="231" t="s">
        <v>2582</v>
      </c>
      <c r="H104" s="232">
        <v>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47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170</v>
      </c>
      <c r="AT104" s="239" t="s">
        <v>153</v>
      </c>
      <c r="AU104" s="239" t="s">
        <v>95</v>
      </c>
      <c r="AY104" s="19" t="s">
        <v>150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95</v>
      </c>
      <c r="BK104" s="240">
        <f>ROUND(I104*H104,2)</f>
        <v>0</v>
      </c>
      <c r="BL104" s="19" t="s">
        <v>170</v>
      </c>
      <c r="BM104" s="239" t="s">
        <v>297</v>
      </c>
    </row>
    <row r="105" s="2" customFormat="1" ht="16.5" customHeight="1">
      <c r="A105" s="40"/>
      <c r="B105" s="41"/>
      <c r="C105" s="228" t="s">
        <v>240</v>
      </c>
      <c r="D105" s="228" t="s">
        <v>153</v>
      </c>
      <c r="E105" s="229" t="s">
        <v>2603</v>
      </c>
      <c r="F105" s="230" t="s">
        <v>2604</v>
      </c>
      <c r="G105" s="231" t="s">
        <v>2582</v>
      </c>
      <c r="H105" s="232">
        <v>4</v>
      </c>
      <c r="I105" s="233"/>
      <c r="J105" s="234">
        <f>ROUND(I105*H105,2)</f>
        <v>0</v>
      </c>
      <c r="K105" s="230" t="s">
        <v>19</v>
      </c>
      <c r="L105" s="46"/>
      <c r="M105" s="235" t="s">
        <v>19</v>
      </c>
      <c r="N105" s="236" t="s">
        <v>47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170</v>
      </c>
      <c r="AT105" s="239" t="s">
        <v>153</v>
      </c>
      <c r="AU105" s="239" t="s">
        <v>95</v>
      </c>
      <c r="AY105" s="19" t="s">
        <v>150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95</v>
      </c>
      <c r="BK105" s="240">
        <f>ROUND(I105*H105,2)</f>
        <v>0</v>
      </c>
      <c r="BL105" s="19" t="s">
        <v>170</v>
      </c>
      <c r="BM105" s="239" t="s">
        <v>311</v>
      </c>
    </row>
    <row r="106" s="2" customFormat="1" ht="16.5" customHeight="1">
      <c r="A106" s="40"/>
      <c r="B106" s="41"/>
      <c r="C106" s="228" t="s">
        <v>244</v>
      </c>
      <c r="D106" s="228" t="s">
        <v>153</v>
      </c>
      <c r="E106" s="229" t="s">
        <v>2605</v>
      </c>
      <c r="F106" s="230" t="s">
        <v>2606</v>
      </c>
      <c r="G106" s="231" t="s">
        <v>2582</v>
      </c>
      <c r="H106" s="232">
        <v>1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47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170</v>
      </c>
      <c r="AT106" s="239" t="s">
        <v>153</v>
      </c>
      <c r="AU106" s="239" t="s">
        <v>95</v>
      </c>
      <c r="AY106" s="19" t="s">
        <v>150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95</v>
      </c>
      <c r="BK106" s="240">
        <f>ROUND(I106*H106,2)</f>
        <v>0</v>
      </c>
      <c r="BL106" s="19" t="s">
        <v>170</v>
      </c>
      <c r="BM106" s="239" t="s">
        <v>326</v>
      </c>
    </row>
    <row r="107" s="2" customFormat="1" ht="16.5" customHeight="1">
      <c r="A107" s="40"/>
      <c r="B107" s="41"/>
      <c r="C107" s="228" t="s">
        <v>248</v>
      </c>
      <c r="D107" s="228" t="s">
        <v>153</v>
      </c>
      <c r="E107" s="229" t="s">
        <v>2607</v>
      </c>
      <c r="F107" s="230" t="s">
        <v>2608</v>
      </c>
      <c r="G107" s="231" t="s">
        <v>2582</v>
      </c>
      <c r="H107" s="232">
        <v>1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47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170</v>
      </c>
      <c r="AT107" s="239" t="s">
        <v>153</v>
      </c>
      <c r="AU107" s="239" t="s">
        <v>95</v>
      </c>
      <c r="AY107" s="19" t="s">
        <v>150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95</v>
      </c>
      <c r="BK107" s="240">
        <f>ROUND(I107*H107,2)</f>
        <v>0</v>
      </c>
      <c r="BL107" s="19" t="s">
        <v>170</v>
      </c>
      <c r="BM107" s="239" t="s">
        <v>336</v>
      </c>
    </row>
    <row r="108" s="2" customFormat="1" ht="16.5" customHeight="1">
      <c r="A108" s="40"/>
      <c r="B108" s="41"/>
      <c r="C108" s="228" t="s">
        <v>8</v>
      </c>
      <c r="D108" s="228" t="s">
        <v>153</v>
      </c>
      <c r="E108" s="229" t="s">
        <v>2609</v>
      </c>
      <c r="F108" s="230" t="s">
        <v>2610</v>
      </c>
      <c r="G108" s="231" t="s">
        <v>2582</v>
      </c>
      <c r="H108" s="232">
        <v>1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47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170</v>
      </c>
      <c r="AT108" s="239" t="s">
        <v>153</v>
      </c>
      <c r="AU108" s="239" t="s">
        <v>95</v>
      </c>
      <c r="AY108" s="19" t="s">
        <v>150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95</v>
      </c>
      <c r="BK108" s="240">
        <f>ROUND(I108*H108,2)</f>
        <v>0</v>
      </c>
      <c r="BL108" s="19" t="s">
        <v>170</v>
      </c>
      <c r="BM108" s="239" t="s">
        <v>347</v>
      </c>
    </row>
    <row r="109" s="2" customFormat="1" ht="16.5" customHeight="1">
      <c r="A109" s="40"/>
      <c r="B109" s="41"/>
      <c r="C109" s="228" t="s">
        <v>203</v>
      </c>
      <c r="D109" s="228" t="s">
        <v>153</v>
      </c>
      <c r="E109" s="229" t="s">
        <v>2611</v>
      </c>
      <c r="F109" s="230" t="s">
        <v>2612</v>
      </c>
      <c r="G109" s="231" t="s">
        <v>2582</v>
      </c>
      <c r="H109" s="232">
        <v>6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47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170</v>
      </c>
      <c r="AT109" s="239" t="s">
        <v>153</v>
      </c>
      <c r="AU109" s="239" t="s">
        <v>95</v>
      </c>
      <c r="AY109" s="19" t="s">
        <v>150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95</v>
      </c>
      <c r="BK109" s="240">
        <f>ROUND(I109*H109,2)</f>
        <v>0</v>
      </c>
      <c r="BL109" s="19" t="s">
        <v>170</v>
      </c>
      <c r="BM109" s="239" t="s">
        <v>392</v>
      </c>
    </row>
    <row r="110" s="2" customFormat="1" ht="16.5" customHeight="1">
      <c r="A110" s="40"/>
      <c r="B110" s="41"/>
      <c r="C110" s="228" t="s">
        <v>269</v>
      </c>
      <c r="D110" s="228" t="s">
        <v>153</v>
      </c>
      <c r="E110" s="229" t="s">
        <v>2613</v>
      </c>
      <c r="F110" s="230" t="s">
        <v>2614</v>
      </c>
      <c r="G110" s="231" t="s">
        <v>2582</v>
      </c>
      <c r="H110" s="232">
        <v>4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47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170</v>
      </c>
      <c r="AT110" s="239" t="s">
        <v>153</v>
      </c>
      <c r="AU110" s="239" t="s">
        <v>95</v>
      </c>
      <c r="AY110" s="19" t="s">
        <v>150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95</v>
      </c>
      <c r="BK110" s="240">
        <f>ROUND(I110*H110,2)</f>
        <v>0</v>
      </c>
      <c r="BL110" s="19" t="s">
        <v>170</v>
      </c>
      <c r="BM110" s="239" t="s">
        <v>412</v>
      </c>
    </row>
    <row r="111" s="2" customFormat="1" ht="16.5" customHeight="1">
      <c r="A111" s="40"/>
      <c r="B111" s="41"/>
      <c r="C111" s="228" t="s">
        <v>274</v>
      </c>
      <c r="D111" s="228" t="s">
        <v>153</v>
      </c>
      <c r="E111" s="229" t="s">
        <v>2615</v>
      </c>
      <c r="F111" s="230" t="s">
        <v>2616</v>
      </c>
      <c r="G111" s="231" t="s">
        <v>2582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47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170</v>
      </c>
      <c r="AT111" s="239" t="s">
        <v>153</v>
      </c>
      <c r="AU111" s="239" t="s">
        <v>95</v>
      </c>
      <c r="AY111" s="19" t="s">
        <v>150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95</v>
      </c>
      <c r="BK111" s="240">
        <f>ROUND(I111*H111,2)</f>
        <v>0</v>
      </c>
      <c r="BL111" s="19" t="s">
        <v>170</v>
      </c>
      <c r="BM111" s="239" t="s">
        <v>423</v>
      </c>
    </row>
    <row r="112" s="12" customFormat="1" ht="22.8" customHeight="1">
      <c r="A112" s="12"/>
      <c r="B112" s="212"/>
      <c r="C112" s="213"/>
      <c r="D112" s="214" t="s">
        <v>74</v>
      </c>
      <c r="E112" s="226" t="s">
        <v>2617</v>
      </c>
      <c r="F112" s="226" t="s">
        <v>2618</v>
      </c>
      <c r="G112" s="213"/>
      <c r="H112" s="213"/>
      <c r="I112" s="216"/>
      <c r="J112" s="227">
        <f>BK112</f>
        <v>0</v>
      </c>
      <c r="K112" s="213"/>
      <c r="L112" s="218"/>
      <c r="M112" s="219"/>
      <c r="N112" s="220"/>
      <c r="O112" s="220"/>
      <c r="P112" s="221">
        <f>SUM(P113:P129)</f>
        <v>0</v>
      </c>
      <c r="Q112" s="220"/>
      <c r="R112" s="221">
        <f>SUM(R113:R129)</f>
        <v>0</v>
      </c>
      <c r="S112" s="220"/>
      <c r="T112" s="222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3" t="s">
        <v>83</v>
      </c>
      <c r="AT112" s="224" t="s">
        <v>74</v>
      </c>
      <c r="AU112" s="224" t="s">
        <v>83</v>
      </c>
      <c r="AY112" s="223" t="s">
        <v>150</v>
      </c>
      <c r="BK112" s="225">
        <f>SUM(BK113:BK129)</f>
        <v>0</v>
      </c>
    </row>
    <row r="113" s="2" customFormat="1" ht="16.5" customHeight="1">
      <c r="A113" s="40"/>
      <c r="B113" s="41"/>
      <c r="C113" s="228" t="s">
        <v>279</v>
      </c>
      <c r="D113" s="228" t="s">
        <v>153</v>
      </c>
      <c r="E113" s="229" t="s">
        <v>2619</v>
      </c>
      <c r="F113" s="230" t="s">
        <v>2620</v>
      </c>
      <c r="G113" s="231" t="s">
        <v>2582</v>
      </c>
      <c r="H113" s="232">
        <v>8</v>
      </c>
      <c r="I113" s="233"/>
      <c r="J113" s="234">
        <f>ROUND(I113*H113,2)</f>
        <v>0</v>
      </c>
      <c r="K113" s="230" t="s">
        <v>19</v>
      </c>
      <c r="L113" s="46"/>
      <c r="M113" s="235" t="s">
        <v>19</v>
      </c>
      <c r="N113" s="236" t="s">
        <v>47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170</v>
      </c>
      <c r="AT113" s="239" t="s">
        <v>153</v>
      </c>
      <c r="AU113" s="239" t="s">
        <v>95</v>
      </c>
      <c r="AY113" s="19" t="s">
        <v>150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95</v>
      </c>
      <c r="BK113" s="240">
        <f>ROUND(I113*H113,2)</f>
        <v>0</v>
      </c>
      <c r="BL113" s="19" t="s">
        <v>170</v>
      </c>
      <c r="BM113" s="239" t="s">
        <v>433</v>
      </c>
    </row>
    <row r="114" s="2" customFormat="1" ht="16.5" customHeight="1">
      <c r="A114" s="40"/>
      <c r="B114" s="41"/>
      <c r="C114" s="228" t="s">
        <v>285</v>
      </c>
      <c r="D114" s="228" t="s">
        <v>153</v>
      </c>
      <c r="E114" s="229" t="s">
        <v>2621</v>
      </c>
      <c r="F114" s="230" t="s">
        <v>2622</v>
      </c>
      <c r="G114" s="231" t="s">
        <v>2582</v>
      </c>
      <c r="H114" s="232">
        <v>3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47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170</v>
      </c>
      <c r="AT114" s="239" t="s">
        <v>153</v>
      </c>
      <c r="AU114" s="239" t="s">
        <v>95</v>
      </c>
      <c r="AY114" s="19" t="s">
        <v>150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95</v>
      </c>
      <c r="BK114" s="240">
        <f>ROUND(I114*H114,2)</f>
        <v>0</v>
      </c>
      <c r="BL114" s="19" t="s">
        <v>170</v>
      </c>
      <c r="BM114" s="239" t="s">
        <v>442</v>
      </c>
    </row>
    <row r="115" s="2" customFormat="1" ht="16.5" customHeight="1">
      <c r="A115" s="40"/>
      <c r="B115" s="41"/>
      <c r="C115" s="228" t="s">
        <v>7</v>
      </c>
      <c r="D115" s="228" t="s">
        <v>153</v>
      </c>
      <c r="E115" s="229" t="s">
        <v>2623</v>
      </c>
      <c r="F115" s="230" t="s">
        <v>2624</v>
      </c>
      <c r="G115" s="231" t="s">
        <v>2582</v>
      </c>
      <c r="H115" s="232">
        <v>3</v>
      </c>
      <c r="I115" s="233"/>
      <c r="J115" s="234">
        <f>ROUND(I115*H115,2)</f>
        <v>0</v>
      </c>
      <c r="K115" s="230" t="s">
        <v>19</v>
      </c>
      <c r="L115" s="46"/>
      <c r="M115" s="235" t="s">
        <v>19</v>
      </c>
      <c r="N115" s="236" t="s">
        <v>47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170</v>
      </c>
      <c r="AT115" s="239" t="s">
        <v>153</v>
      </c>
      <c r="AU115" s="239" t="s">
        <v>95</v>
      </c>
      <c r="AY115" s="19" t="s">
        <v>150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95</v>
      </c>
      <c r="BK115" s="240">
        <f>ROUND(I115*H115,2)</f>
        <v>0</v>
      </c>
      <c r="BL115" s="19" t="s">
        <v>170</v>
      </c>
      <c r="BM115" s="239" t="s">
        <v>450</v>
      </c>
    </row>
    <row r="116" s="2" customFormat="1" ht="16.5" customHeight="1">
      <c r="A116" s="40"/>
      <c r="B116" s="41"/>
      <c r="C116" s="228" t="s">
        <v>297</v>
      </c>
      <c r="D116" s="228" t="s">
        <v>153</v>
      </c>
      <c r="E116" s="229" t="s">
        <v>2625</v>
      </c>
      <c r="F116" s="230" t="s">
        <v>2626</v>
      </c>
      <c r="G116" s="231" t="s">
        <v>2582</v>
      </c>
      <c r="H116" s="232">
        <v>12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47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170</v>
      </c>
      <c r="AT116" s="239" t="s">
        <v>153</v>
      </c>
      <c r="AU116" s="239" t="s">
        <v>95</v>
      </c>
      <c r="AY116" s="19" t="s">
        <v>150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95</v>
      </c>
      <c r="BK116" s="240">
        <f>ROUND(I116*H116,2)</f>
        <v>0</v>
      </c>
      <c r="BL116" s="19" t="s">
        <v>170</v>
      </c>
      <c r="BM116" s="239" t="s">
        <v>458</v>
      </c>
    </row>
    <row r="117" s="2" customFormat="1" ht="16.5" customHeight="1">
      <c r="A117" s="40"/>
      <c r="B117" s="41"/>
      <c r="C117" s="228" t="s">
        <v>303</v>
      </c>
      <c r="D117" s="228" t="s">
        <v>153</v>
      </c>
      <c r="E117" s="229" t="s">
        <v>2627</v>
      </c>
      <c r="F117" s="230" t="s">
        <v>2628</v>
      </c>
      <c r="G117" s="231" t="s">
        <v>2582</v>
      </c>
      <c r="H117" s="232">
        <v>6</v>
      </c>
      <c r="I117" s="233"/>
      <c r="J117" s="234">
        <f>ROUND(I117*H117,2)</f>
        <v>0</v>
      </c>
      <c r="K117" s="230" t="s">
        <v>19</v>
      </c>
      <c r="L117" s="46"/>
      <c r="M117" s="235" t="s">
        <v>19</v>
      </c>
      <c r="N117" s="236" t="s">
        <v>47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170</v>
      </c>
      <c r="AT117" s="239" t="s">
        <v>153</v>
      </c>
      <c r="AU117" s="239" t="s">
        <v>95</v>
      </c>
      <c r="AY117" s="19" t="s">
        <v>150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95</v>
      </c>
      <c r="BK117" s="240">
        <f>ROUND(I117*H117,2)</f>
        <v>0</v>
      </c>
      <c r="BL117" s="19" t="s">
        <v>170</v>
      </c>
      <c r="BM117" s="239" t="s">
        <v>466</v>
      </c>
    </row>
    <row r="118" s="2" customFormat="1" ht="16.5" customHeight="1">
      <c r="A118" s="40"/>
      <c r="B118" s="41"/>
      <c r="C118" s="228" t="s">
        <v>311</v>
      </c>
      <c r="D118" s="228" t="s">
        <v>153</v>
      </c>
      <c r="E118" s="229" t="s">
        <v>2629</v>
      </c>
      <c r="F118" s="230" t="s">
        <v>2630</v>
      </c>
      <c r="G118" s="231" t="s">
        <v>2582</v>
      </c>
      <c r="H118" s="232">
        <v>4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47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170</v>
      </c>
      <c r="AT118" s="239" t="s">
        <v>153</v>
      </c>
      <c r="AU118" s="239" t="s">
        <v>95</v>
      </c>
      <c r="AY118" s="19" t="s">
        <v>150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95</v>
      </c>
      <c r="BK118" s="240">
        <f>ROUND(I118*H118,2)</f>
        <v>0</v>
      </c>
      <c r="BL118" s="19" t="s">
        <v>170</v>
      </c>
      <c r="BM118" s="239" t="s">
        <v>476</v>
      </c>
    </row>
    <row r="119" s="2" customFormat="1" ht="16.5" customHeight="1">
      <c r="A119" s="40"/>
      <c r="B119" s="41"/>
      <c r="C119" s="228" t="s">
        <v>317</v>
      </c>
      <c r="D119" s="228" t="s">
        <v>153</v>
      </c>
      <c r="E119" s="229" t="s">
        <v>2631</v>
      </c>
      <c r="F119" s="230" t="s">
        <v>2632</v>
      </c>
      <c r="G119" s="231" t="s">
        <v>2582</v>
      </c>
      <c r="H119" s="232">
        <v>6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47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170</v>
      </c>
      <c r="AT119" s="239" t="s">
        <v>153</v>
      </c>
      <c r="AU119" s="239" t="s">
        <v>95</v>
      </c>
      <c r="AY119" s="19" t="s">
        <v>150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95</v>
      </c>
      <c r="BK119" s="240">
        <f>ROUND(I119*H119,2)</f>
        <v>0</v>
      </c>
      <c r="BL119" s="19" t="s">
        <v>170</v>
      </c>
      <c r="BM119" s="239" t="s">
        <v>491</v>
      </c>
    </row>
    <row r="120" s="2" customFormat="1" ht="16.5" customHeight="1">
      <c r="A120" s="40"/>
      <c r="B120" s="41"/>
      <c r="C120" s="228" t="s">
        <v>326</v>
      </c>
      <c r="D120" s="228" t="s">
        <v>153</v>
      </c>
      <c r="E120" s="229" t="s">
        <v>2633</v>
      </c>
      <c r="F120" s="230" t="s">
        <v>2634</v>
      </c>
      <c r="G120" s="231" t="s">
        <v>2582</v>
      </c>
      <c r="H120" s="232">
        <v>5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47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170</v>
      </c>
      <c r="AT120" s="239" t="s">
        <v>153</v>
      </c>
      <c r="AU120" s="239" t="s">
        <v>95</v>
      </c>
      <c r="AY120" s="19" t="s">
        <v>150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95</v>
      </c>
      <c r="BK120" s="240">
        <f>ROUND(I120*H120,2)</f>
        <v>0</v>
      </c>
      <c r="BL120" s="19" t="s">
        <v>170</v>
      </c>
      <c r="BM120" s="239" t="s">
        <v>501</v>
      </c>
    </row>
    <row r="121" s="2" customFormat="1" ht="16.5" customHeight="1">
      <c r="A121" s="40"/>
      <c r="B121" s="41"/>
      <c r="C121" s="228" t="s">
        <v>330</v>
      </c>
      <c r="D121" s="228" t="s">
        <v>153</v>
      </c>
      <c r="E121" s="229" t="s">
        <v>2635</v>
      </c>
      <c r="F121" s="230" t="s">
        <v>2636</v>
      </c>
      <c r="G121" s="231" t="s">
        <v>2582</v>
      </c>
      <c r="H121" s="232">
        <v>31</v>
      </c>
      <c r="I121" s="233"/>
      <c r="J121" s="234">
        <f>ROUND(I121*H121,2)</f>
        <v>0</v>
      </c>
      <c r="K121" s="230" t="s">
        <v>19</v>
      </c>
      <c r="L121" s="46"/>
      <c r="M121" s="235" t="s">
        <v>19</v>
      </c>
      <c r="N121" s="236" t="s">
        <v>47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170</v>
      </c>
      <c r="AT121" s="239" t="s">
        <v>153</v>
      </c>
      <c r="AU121" s="239" t="s">
        <v>95</v>
      </c>
      <c r="AY121" s="19" t="s">
        <v>150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95</v>
      </c>
      <c r="BK121" s="240">
        <f>ROUND(I121*H121,2)</f>
        <v>0</v>
      </c>
      <c r="BL121" s="19" t="s">
        <v>170</v>
      </c>
      <c r="BM121" s="239" t="s">
        <v>511</v>
      </c>
    </row>
    <row r="122" s="2" customFormat="1" ht="16.5" customHeight="1">
      <c r="A122" s="40"/>
      <c r="B122" s="41"/>
      <c r="C122" s="228" t="s">
        <v>336</v>
      </c>
      <c r="D122" s="228" t="s">
        <v>153</v>
      </c>
      <c r="E122" s="229" t="s">
        <v>2637</v>
      </c>
      <c r="F122" s="230" t="s">
        <v>2638</v>
      </c>
      <c r="G122" s="231" t="s">
        <v>2582</v>
      </c>
      <c r="H122" s="232">
        <v>2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47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170</v>
      </c>
      <c r="AT122" s="239" t="s">
        <v>153</v>
      </c>
      <c r="AU122" s="239" t="s">
        <v>95</v>
      </c>
      <c r="AY122" s="19" t="s">
        <v>150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95</v>
      </c>
      <c r="BK122" s="240">
        <f>ROUND(I122*H122,2)</f>
        <v>0</v>
      </c>
      <c r="BL122" s="19" t="s">
        <v>170</v>
      </c>
      <c r="BM122" s="239" t="s">
        <v>528</v>
      </c>
    </row>
    <row r="123" s="2" customFormat="1" ht="16.5" customHeight="1">
      <c r="A123" s="40"/>
      <c r="B123" s="41"/>
      <c r="C123" s="228" t="s">
        <v>342</v>
      </c>
      <c r="D123" s="228" t="s">
        <v>153</v>
      </c>
      <c r="E123" s="229" t="s">
        <v>2639</v>
      </c>
      <c r="F123" s="230" t="s">
        <v>2640</v>
      </c>
      <c r="G123" s="231" t="s">
        <v>2582</v>
      </c>
      <c r="H123" s="232">
        <v>1</v>
      </c>
      <c r="I123" s="233"/>
      <c r="J123" s="234">
        <f>ROUND(I123*H123,2)</f>
        <v>0</v>
      </c>
      <c r="K123" s="230" t="s">
        <v>19</v>
      </c>
      <c r="L123" s="46"/>
      <c r="M123" s="235" t="s">
        <v>19</v>
      </c>
      <c r="N123" s="236" t="s">
        <v>47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170</v>
      </c>
      <c r="AT123" s="239" t="s">
        <v>153</v>
      </c>
      <c r="AU123" s="239" t="s">
        <v>95</v>
      </c>
      <c r="AY123" s="19" t="s">
        <v>150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95</v>
      </c>
      <c r="BK123" s="240">
        <f>ROUND(I123*H123,2)</f>
        <v>0</v>
      </c>
      <c r="BL123" s="19" t="s">
        <v>170</v>
      </c>
      <c r="BM123" s="239" t="s">
        <v>542</v>
      </c>
    </row>
    <row r="124" s="2" customFormat="1" ht="16.5" customHeight="1">
      <c r="A124" s="40"/>
      <c r="B124" s="41"/>
      <c r="C124" s="228" t="s">
        <v>347</v>
      </c>
      <c r="D124" s="228" t="s">
        <v>153</v>
      </c>
      <c r="E124" s="229" t="s">
        <v>2641</v>
      </c>
      <c r="F124" s="230" t="s">
        <v>2642</v>
      </c>
      <c r="G124" s="231" t="s">
        <v>2582</v>
      </c>
      <c r="H124" s="232">
        <v>1</v>
      </c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47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170</v>
      </c>
      <c r="AT124" s="239" t="s">
        <v>153</v>
      </c>
      <c r="AU124" s="239" t="s">
        <v>95</v>
      </c>
      <c r="AY124" s="19" t="s">
        <v>150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95</v>
      </c>
      <c r="BK124" s="240">
        <f>ROUND(I124*H124,2)</f>
        <v>0</v>
      </c>
      <c r="BL124" s="19" t="s">
        <v>170</v>
      </c>
      <c r="BM124" s="239" t="s">
        <v>551</v>
      </c>
    </row>
    <row r="125" s="2" customFormat="1" ht="16.5" customHeight="1">
      <c r="A125" s="40"/>
      <c r="B125" s="41"/>
      <c r="C125" s="228" t="s">
        <v>355</v>
      </c>
      <c r="D125" s="228" t="s">
        <v>153</v>
      </c>
      <c r="E125" s="229" t="s">
        <v>2643</v>
      </c>
      <c r="F125" s="230" t="s">
        <v>2644</v>
      </c>
      <c r="G125" s="231" t="s">
        <v>2582</v>
      </c>
      <c r="H125" s="232">
        <v>2</v>
      </c>
      <c r="I125" s="233"/>
      <c r="J125" s="234">
        <f>ROUND(I125*H125,2)</f>
        <v>0</v>
      </c>
      <c r="K125" s="230" t="s">
        <v>19</v>
      </c>
      <c r="L125" s="46"/>
      <c r="M125" s="235" t="s">
        <v>19</v>
      </c>
      <c r="N125" s="236" t="s">
        <v>47</v>
      </c>
      <c r="O125" s="86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170</v>
      </c>
      <c r="AT125" s="239" t="s">
        <v>153</v>
      </c>
      <c r="AU125" s="239" t="s">
        <v>95</v>
      </c>
      <c r="AY125" s="19" t="s">
        <v>150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95</v>
      </c>
      <c r="BK125" s="240">
        <f>ROUND(I125*H125,2)</f>
        <v>0</v>
      </c>
      <c r="BL125" s="19" t="s">
        <v>170</v>
      </c>
      <c r="BM125" s="239" t="s">
        <v>562</v>
      </c>
    </row>
    <row r="126" s="2" customFormat="1" ht="16.5" customHeight="1">
      <c r="A126" s="40"/>
      <c r="B126" s="41"/>
      <c r="C126" s="228" t="s">
        <v>392</v>
      </c>
      <c r="D126" s="228" t="s">
        <v>153</v>
      </c>
      <c r="E126" s="229" t="s">
        <v>2645</v>
      </c>
      <c r="F126" s="230" t="s">
        <v>2646</v>
      </c>
      <c r="G126" s="231" t="s">
        <v>2582</v>
      </c>
      <c r="H126" s="232">
        <v>3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47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170</v>
      </c>
      <c r="AT126" s="239" t="s">
        <v>153</v>
      </c>
      <c r="AU126" s="239" t="s">
        <v>95</v>
      </c>
      <c r="AY126" s="19" t="s">
        <v>150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95</v>
      </c>
      <c r="BK126" s="240">
        <f>ROUND(I126*H126,2)</f>
        <v>0</v>
      </c>
      <c r="BL126" s="19" t="s">
        <v>170</v>
      </c>
      <c r="BM126" s="239" t="s">
        <v>574</v>
      </c>
    </row>
    <row r="127" s="2" customFormat="1" ht="16.5" customHeight="1">
      <c r="A127" s="40"/>
      <c r="B127" s="41"/>
      <c r="C127" s="228" t="s">
        <v>408</v>
      </c>
      <c r="D127" s="228" t="s">
        <v>153</v>
      </c>
      <c r="E127" s="229" t="s">
        <v>2647</v>
      </c>
      <c r="F127" s="230" t="s">
        <v>2648</v>
      </c>
      <c r="G127" s="231" t="s">
        <v>2582</v>
      </c>
      <c r="H127" s="232">
        <v>19</v>
      </c>
      <c r="I127" s="233"/>
      <c r="J127" s="234">
        <f>ROUND(I127*H127,2)</f>
        <v>0</v>
      </c>
      <c r="K127" s="230" t="s">
        <v>19</v>
      </c>
      <c r="L127" s="46"/>
      <c r="M127" s="235" t="s">
        <v>19</v>
      </c>
      <c r="N127" s="236" t="s">
        <v>47</v>
      </c>
      <c r="O127" s="8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170</v>
      </c>
      <c r="AT127" s="239" t="s">
        <v>153</v>
      </c>
      <c r="AU127" s="239" t="s">
        <v>95</v>
      </c>
      <c r="AY127" s="19" t="s">
        <v>150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95</v>
      </c>
      <c r="BK127" s="240">
        <f>ROUND(I127*H127,2)</f>
        <v>0</v>
      </c>
      <c r="BL127" s="19" t="s">
        <v>170</v>
      </c>
      <c r="BM127" s="239" t="s">
        <v>588</v>
      </c>
    </row>
    <row r="128" s="2" customFormat="1" ht="16.5" customHeight="1">
      <c r="A128" s="40"/>
      <c r="B128" s="41"/>
      <c r="C128" s="228" t="s">
        <v>412</v>
      </c>
      <c r="D128" s="228" t="s">
        <v>153</v>
      </c>
      <c r="E128" s="229" t="s">
        <v>2649</v>
      </c>
      <c r="F128" s="230" t="s">
        <v>2650</v>
      </c>
      <c r="G128" s="231" t="s">
        <v>2582</v>
      </c>
      <c r="H128" s="232">
        <v>11</v>
      </c>
      <c r="I128" s="233"/>
      <c r="J128" s="234">
        <f>ROUND(I128*H128,2)</f>
        <v>0</v>
      </c>
      <c r="K128" s="230" t="s">
        <v>19</v>
      </c>
      <c r="L128" s="46"/>
      <c r="M128" s="235" t="s">
        <v>19</v>
      </c>
      <c r="N128" s="236" t="s">
        <v>47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170</v>
      </c>
      <c r="AT128" s="239" t="s">
        <v>153</v>
      </c>
      <c r="AU128" s="239" t="s">
        <v>95</v>
      </c>
      <c r="AY128" s="19" t="s">
        <v>150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95</v>
      </c>
      <c r="BK128" s="240">
        <f>ROUND(I128*H128,2)</f>
        <v>0</v>
      </c>
      <c r="BL128" s="19" t="s">
        <v>170</v>
      </c>
      <c r="BM128" s="239" t="s">
        <v>597</v>
      </c>
    </row>
    <row r="129" s="2" customFormat="1" ht="16.5" customHeight="1">
      <c r="A129" s="40"/>
      <c r="B129" s="41"/>
      <c r="C129" s="228" t="s">
        <v>418</v>
      </c>
      <c r="D129" s="228" t="s">
        <v>153</v>
      </c>
      <c r="E129" s="229" t="s">
        <v>2651</v>
      </c>
      <c r="F129" s="230" t="s">
        <v>2652</v>
      </c>
      <c r="G129" s="231" t="s">
        <v>2582</v>
      </c>
      <c r="H129" s="232">
        <v>2</v>
      </c>
      <c r="I129" s="233"/>
      <c r="J129" s="234">
        <f>ROUND(I129*H129,2)</f>
        <v>0</v>
      </c>
      <c r="K129" s="230" t="s">
        <v>19</v>
      </c>
      <c r="L129" s="46"/>
      <c r="M129" s="235" t="s">
        <v>19</v>
      </c>
      <c r="N129" s="236" t="s">
        <v>47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170</v>
      </c>
      <c r="AT129" s="239" t="s">
        <v>153</v>
      </c>
      <c r="AU129" s="239" t="s">
        <v>95</v>
      </c>
      <c r="AY129" s="19" t="s">
        <v>150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95</v>
      </c>
      <c r="BK129" s="240">
        <f>ROUND(I129*H129,2)</f>
        <v>0</v>
      </c>
      <c r="BL129" s="19" t="s">
        <v>170</v>
      </c>
      <c r="BM129" s="239" t="s">
        <v>1052</v>
      </c>
    </row>
    <row r="130" s="12" customFormat="1" ht="22.8" customHeight="1">
      <c r="A130" s="12"/>
      <c r="B130" s="212"/>
      <c r="C130" s="213"/>
      <c r="D130" s="214" t="s">
        <v>74</v>
      </c>
      <c r="E130" s="226" t="s">
        <v>2653</v>
      </c>
      <c r="F130" s="226" t="s">
        <v>2654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SUM(P131:P137)</f>
        <v>0</v>
      </c>
      <c r="Q130" s="220"/>
      <c r="R130" s="221">
        <f>SUM(R131:R137)</f>
        <v>0</v>
      </c>
      <c r="S130" s="220"/>
      <c r="T130" s="222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74</v>
      </c>
      <c r="AU130" s="224" t="s">
        <v>83</v>
      </c>
      <c r="AY130" s="223" t="s">
        <v>150</v>
      </c>
      <c r="BK130" s="225">
        <f>SUM(BK131:BK137)</f>
        <v>0</v>
      </c>
    </row>
    <row r="131" s="2" customFormat="1" ht="16.5" customHeight="1">
      <c r="A131" s="40"/>
      <c r="B131" s="41"/>
      <c r="C131" s="228" t="s">
        <v>423</v>
      </c>
      <c r="D131" s="228" t="s">
        <v>153</v>
      </c>
      <c r="E131" s="229" t="s">
        <v>2655</v>
      </c>
      <c r="F131" s="230" t="s">
        <v>2656</v>
      </c>
      <c r="G131" s="231" t="s">
        <v>2582</v>
      </c>
      <c r="H131" s="232">
        <v>64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47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170</v>
      </c>
      <c r="AT131" s="239" t="s">
        <v>153</v>
      </c>
      <c r="AU131" s="239" t="s">
        <v>95</v>
      </c>
      <c r="AY131" s="19" t="s">
        <v>150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95</v>
      </c>
      <c r="BK131" s="240">
        <f>ROUND(I131*H131,2)</f>
        <v>0</v>
      </c>
      <c r="BL131" s="19" t="s">
        <v>170</v>
      </c>
      <c r="BM131" s="239" t="s">
        <v>1062</v>
      </c>
    </row>
    <row r="132" s="2" customFormat="1" ht="16.5" customHeight="1">
      <c r="A132" s="40"/>
      <c r="B132" s="41"/>
      <c r="C132" s="228" t="s">
        <v>429</v>
      </c>
      <c r="D132" s="228" t="s">
        <v>153</v>
      </c>
      <c r="E132" s="229" t="s">
        <v>2657</v>
      </c>
      <c r="F132" s="230" t="s">
        <v>2658</v>
      </c>
      <c r="G132" s="231" t="s">
        <v>2582</v>
      </c>
      <c r="H132" s="232">
        <v>10</v>
      </c>
      <c r="I132" s="233"/>
      <c r="J132" s="234">
        <f>ROUND(I132*H132,2)</f>
        <v>0</v>
      </c>
      <c r="K132" s="230" t="s">
        <v>19</v>
      </c>
      <c r="L132" s="46"/>
      <c r="M132" s="235" t="s">
        <v>19</v>
      </c>
      <c r="N132" s="236" t="s">
        <v>47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170</v>
      </c>
      <c r="AT132" s="239" t="s">
        <v>153</v>
      </c>
      <c r="AU132" s="239" t="s">
        <v>95</v>
      </c>
      <c r="AY132" s="19" t="s">
        <v>150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95</v>
      </c>
      <c r="BK132" s="240">
        <f>ROUND(I132*H132,2)</f>
        <v>0</v>
      </c>
      <c r="BL132" s="19" t="s">
        <v>170</v>
      </c>
      <c r="BM132" s="239" t="s">
        <v>1071</v>
      </c>
    </row>
    <row r="133" s="2" customFormat="1" ht="16.5" customHeight="1">
      <c r="A133" s="40"/>
      <c r="B133" s="41"/>
      <c r="C133" s="228" t="s">
        <v>433</v>
      </c>
      <c r="D133" s="228" t="s">
        <v>153</v>
      </c>
      <c r="E133" s="229" t="s">
        <v>2659</v>
      </c>
      <c r="F133" s="230" t="s">
        <v>2660</v>
      </c>
      <c r="G133" s="231" t="s">
        <v>2582</v>
      </c>
      <c r="H133" s="232">
        <v>12</v>
      </c>
      <c r="I133" s="233"/>
      <c r="J133" s="234">
        <f>ROUND(I133*H133,2)</f>
        <v>0</v>
      </c>
      <c r="K133" s="230" t="s">
        <v>19</v>
      </c>
      <c r="L133" s="46"/>
      <c r="M133" s="235" t="s">
        <v>19</v>
      </c>
      <c r="N133" s="236" t="s">
        <v>47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170</v>
      </c>
      <c r="AT133" s="239" t="s">
        <v>153</v>
      </c>
      <c r="AU133" s="239" t="s">
        <v>95</v>
      </c>
      <c r="AY133" s="19" t="s">
        <v>150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95</v>
      </c>
      <c r="BK133" s="240">
        <f>ROUND(I133*H133,2)</f>
        <v>0</v>
      </c>
      <c r="BL133" s="19" t="s">
        <v>170</v>
      </c>
      <c r="BM133" s="239" t="s">
        <v>1080</v>
      </c>
    </row>
    <row r="134" s="2" customFormat="1" ht="16.5" customHeight="1">
      <c r="A134" s="40"/>
      <c r="B134" s="41"/>
      <c r="C134" s="228" t="s">
        <v>437</v>
      </c>
      <c r="D134" s="228" t="s">
        <v>153</v>
      </c>
      <c r="E134" s="229" t="s">
        <v>2661</v>
      </c>
      <c r="F134" s="230" t="s">
        <v>2662</v>
      </c>
      <c r="G134" s="231" t="s">
        <v>2582</v>
      </c>
      <c r="H134" s="232">
        <v>4</v>
      </c>
      <c r="I134" s="233"/>
      <c r="J134" s="234">
        <f>ROUND(I134*H134,2)</f>
        <v>0</v>
      </c>
      <c r="K134" s="230" t="s">
        <v>19</v>
      </c>
      <c r="L134" s="46"/>
      <c r="M134" s="235" t="s">
        <v>19</v>
      </c>
      <c r="N134" s="236" t="s">
        <v>47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170</v>
      </c>
      <c r="AT134" s="239" t="s">
        <v>153</v>
      </c>
      <c r="AU134" s="239" t="s">
        <v>95</v>
      </c>
      <c r="AY134" s="19" t="s">
        <v>150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95</v>
      </c>
      <c r="BK134" s="240">
        <f>ROUND(I134*H134,2)</f>
        <v>0</v>
      </c>
      <c r="BL134" s="19" t="s">
        <v>170</v>
      </c>
      <c r="BM134" s="239" t="s">
        <v>1088</v>
      </c>
    </row>
    <row r="135" s="2" customFormat="1" ht="16.5" customHeight="1">
      <c r="A135" s="40"/>
      <c r="B135" s="41"/>
      <c r="C135" s="228" t="s">
        <v>442</v>
      </c>
      <c r="D135" s="228" t="s">
        <v>153</v>
      </c>
      <c r="E135" s="229" t="s">
        <v>2663</v>
      </c>
      <c r="F135" s="230" t="s">
        <v>2664</v>
      </c>
      <c r="G135" s="231" t="s">
        <v>2582</v>
      </c>
      <c r="H135" s="232">
        <v>1</v>
      </c>
      <c r="I135" s="233"/>
      <c r="J135" s="234">
        <f>ROUND(I135*H135,2)</f>
        <v>0</v>
      </c>
      <c r="K135" s="230" t="s">
        <v>19</v>
      </c>
      <c r="L135" s="46"/>
      <c r="M135" s="235" t="s">
        <v>19</v>
      </c>
      <c r="N135" s="236" t="s">
        <v>47</v>
      </c>
      <c r="O135" s="8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170</v>
      </c>
      <c r="AT135" s="239" t="s">
        <v>153</v>
      </c>
      <c r="AU135" s="239" t="s">
        <v>95</v>
      </c>
      <c r="AY135" s="19" t="s">
        <v>150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95</v>
      </c>
      <c r="BK135" s="240">
        <f>ROUND(I135*H135,2)</f>
        <v>0</v>
      </c>
      <c r="BL135" s="19" t="s">
        <v>170</v>
      </c>
      <c r="BM135" s="239" t="s">
        <v>1097</v>
      </c>
    </row>
    <row r="136" s="2" customFormat="1" ht="16.5" customHeight="1">
      <c r="A136" s="40"/>
      <c r="B136" s="41"/>
      <c r="C136" s="228" t="s">
        <v>446</v>
      </c>
      <c r="D136" s="228" t="s">
        <v>153</v>
      </c>
      <c r="E136" s="229" t="s">
        <v>2665</v>
      </c>
      <c r="F136" s="230" t="s">
        <v>2666</v>
      </c>
      <c r="G136" s="231" t="s">
        <v>2582</v>
      </c>
      <c r="H136" s="232">
        <v>7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47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170</v>
      </c>
      <c r="AT136" s="239" t="s">
        <v>153</v>
      </c>
      <c r="AU136" s="239" t="s">
        <v>95</v>
      </c>
      <c r="AY136" s="19" t="s">
        <v>150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95</v>
      </c>
      <c r="BK136" s="240">
        <f>ROUND(I136*H136,2)</f>
        <v>0</v>
      </c>
      <c r="BL136" s="19" t="s">
        <v>170</v>
      </c>
      <c r="BM136" s="239" t="s">
        <v>1105</v>
      </c>
    </row>
    <row r="137" s="2" customFormat="1" ht="16.5" customHeight="1">
      <c r="A137" s="40"/>
      <c r="B137" s="41"/>
      <c r="C137" s="228" t="s">
        <v>450</v>
      </c>
      <c r="D137" s="228" t="s">
        <v>153</v>
      </c>
      <c r="E137" s="229" t="s">
        <v>2667</v>
      </c>
      <c r="F137" s="230" t="s">
        <v>2668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47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170</v>
      </c>
      <c r="AT137" s="239" t="s">
        <v>153</v>
      </c>
      <c r="AU137" s="239" t="s">
        <v>95</v>
      </c>
      <c r="AY137" s="19" t="s">
        <v>150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95</v>
      </c>
      <c r="BK137" s="240">
        <f>ROUND(I137*H137,2)</f>
        <v>0</v>
      </c>
      <c r="BL137" s="19" t="s">
        <v>170</v>
      </c>
      <c r="BM137" s="239" t="s">
        <v>1113</v>
      </c>
    </row>
    <row r="138" s="12" customFormat="1" ht="22.8" customHeight="1">
      <c r="A138" s="12"/>
      <c r="B138" s="212"/>
      <c r="C138" s="213"/>
      <c r="D138" s="214" t="s">
        <v>74</v>
      </c>
      <c r="E138" s="226" t="s">
        <v>153</v>
      </c>
      <c r="F138" s="226" t="s">
        <v>2669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SUM(P139:P152)</f>
        <v>0</v>
      </c>
      <c r="Q138" s="220"/>
      <c r="R138" s="221">
        <f>SUM(R139:R152)</f>
        <v>0</v>
      </c>
      <c r="S138" s="220"/>
      <c r="T138" s="222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74</v>
      </c>
      <c r="AU138" s="224" t="s">
        <v>83</v>
      </c>
      <c r="AY138" s="223" t="s">
        <v>150</v>
      </c>
      <c r="BK138" s="225">
        <f>SUM(BK139:BK152)</f>
        <v>0</v>
      </c>
    </row>
    <row r="139" s="2" customFormat="1" ht="16.5" customHeight="1">
      <c r="A139" s="40"/>
      <c r="B139" s="41"/>
      <c r="C139" s="228" t="s">
        <v>454</v>
      </c>
      <c r="D139" s="228" t="s">
        <v>153</v>
      </c>
      <c r="E139" s="229" t="s">
        <v>2670</v>
      </c>
      <c r="F139" s="230" t="s">
        <v>2671</v>
      </c>
      <c r="G139" s="231" t="s">
        <v>339</v>
      </c>
      <c r="H139" s="232">
        <v>95</v>
      </c>
      <c r="I139" s="233"/>
      <c r="J139" s="234">
        <f>ROUND(I139*H139,2)</f>
        <v>0</v>
      </c>
      <c r="K139" s="230" t="s">
        <v>19</v>
      </c>
      <c r="L139" s="46"/>
      <c r="M139" s="235" t="s">
        <v>19</v>
      </c>
      <c r="N139" s="236" t="s">
        <v>47</v>
      </c>
      <c r="O139" s="8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170</v>
      </c>
      <c r="AT139" s="239" t="s">
        <v>153</v>
      </c>
      <c r="AU139" s="239" t="s">
        <v>95</v>
      </c>
      <c r="AY139" s="19" t="s">
        <v>150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95</v>
      </c>
      <c r="BK139" s="240">
        <f>ROUND(I139*H139,2)</f>
        <v>0</v>
      </c>
      <c r="BL139" s="19" t="s">
        <v>170</v>
      </c>
      <c r="BM139" s="239" t="s">
        <v>1123</v>
      </c>
    </row>
    <row r="140" s="2" customFormat="1" ht="16.5" customHeight="1">
      <c r="A140" s="40"/>
      <c r="B140" s="41"/>
      <c r="C140" s="228" t="s">
        <v>458</v>
      </c>
      <c r="D140" s="228" t="s">
        <v>153</v>
      </c>
      <c r="E140" s="229" t="s">
        <v>2672</v>
      </c>
      <c r="F140" s="230" t="s">
        <v>2673</v>
      </c>
      <c r="G140" s="231" t="s">
        <v>339</v>
      </c>
      <c r="H140" s="232">
        <v>90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47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170</v>
      </c>
      <c r="AT140" s="239" t="s">
        <v>153</v>
      </c>
      <c r="AU140" s="239" t="s">
        <v>95</v>
      </c>
      <c r="AY140" s="19" t="s">
        <v>150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95</v>
      </c>
      <c r="BK140" s="240">
        <f>ROUND(I140*H140,2)</f>
        <v>0</v>
      </c>
      <c r="BL140" s="19" t="s">
        <v>170</v>
      </c>
      <c r="BM140" s="239" t="s">
        <v>1130</v>
      </c>
    </row>
    <row r="141" s="2" customFormat="1" ht="16.5" customHeight="1">
      <c r="A141" s="40"/>
      <c r="B141" s="41"/>
      <c r="C141" s="228" t="s">
        <v>462</v>
      </c>
      <c r="D141" s="228" t="s">
        <v>153</v>
      </c>
      <c r="E141" s="229" t="s">
        <v>2674</v>
      </c>
      <c r="F141" s="230" t="s">
        <v>2675</v>
      </c>
      <c r="G141" s="231" t="s">
        <v>339</v>
      </c>
      <c r="H141" s="232">
        <v>410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47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170</v>
      </c>
      <c r="AT141" s="239" t="s">
        <v>153</v>
      </c>
      <c r="AU141" s="239" t="s">
        <v>95</v>
      </c>
      <c r="AY141" s="19" t="s">
        <v>150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95</v>
      </c>
      <c r="BK141" s="240">
        <f>ROUND(I141*H141,2)</f>
        <v>0</v>
      </c>
      <c r="BL141" s="19" t="s">
        <v>170</v>
      </c>
      <c r="BM141" s="239" t="s">
        <v>1136</v>
      </c>
    </row>
    <row r="142" s="2" customFormat="1" ht="16.5" customHeight="1">
      <c r="A142" s="40"/>
      <c r="B142" s="41"/>
      <c r="C142" s="228" t="s">
        <v>466</v>
      </c>
      <c r="D142" s="228" t="s">
        <v>153</v>
      </c>
      <c r="E142" s="229" t="s">
        <v>2676</v>
      </c>
      <c r="F142" s="230" t="s">
        <v>2677</v>
      </c>
      <c r="G142" s="231" t="s">
        <v>339</v>
      </c>
      <c r="H142" s="232">
        <v>460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47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170</v>
      </c>
      <c r="AT142" s="239" t="s">
        <v>153</v>
      </c>
      <c r="AU142" s="239" t="s">
        <v>95</v>
      </c>
      <c r="AY142" s="19" t="s">
        <v>150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95</v>
      </c>
      <c r="BK142" s="240">
        <f>ROUND(I142*H142,2)</f>
        <v>0</v>
      </c>
      <c r="BL142" s="19" t="s">
        <v>170</v>
      </c>
      <c r="BM142" s="239" t="s">
        <v>1145</v>
      </c>
    </row>
    <row r="143" s="2" customFormat="1" ht="16.5" customHeight="1">
      <c r="A143" s="40"/>
      <c r="B143" s="41"/>
      <c r="C143" s="228" t="s">
        <v>470</v>
      </c>
      <c r="D143" s="228" t="s">
        <v>153</v>
      </c>
      <c r="E143" s="229" t="s">
        <v>2678</v>
      </c>
      <c r="F143" s="230" t="s">
        <v>2679</v>
      </c>
      <c r="G143" s="231" t="s">
        <v>339</v>
      </c>
      <c r="H143" s="232">
        <v>130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47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170</v>
      </c>
      <c r="AT143" s="239" t="s">
        <v>153</v>
      </c>
      <c r="AU143" s="239" t="s">
        <v>95</v>
      </c>
      <c r="AY143" s="19" t="s">
        <v>150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95</v>
      </c>
      <c r="BK143" s="240">
        <f>ROUND(I143*H143,2)</f>
        <v>0</v>
      </c>
      <c r="BL143" s="19" t="s">
        <v>170</v>
      </c>
      <c r="BM143" s="239" t="s">
        <v>674</v>
      </c>
    </row>
    <row r="144" s="2" customFormat="1" ht="16.5" customHeight="1">
      <c r="A144" s="40"/>
      <c r="B144" s="41"/>
      <c r="C144" s="228" t="s">
        <v>476</v>
      </c>
      <c r="D144" s="228" t="s">
        <v>153</v>
      </c>
      <c r="E144" s="229" t="s">
        <v>2680</v>
      </c>
      <c r="F144" s="230" t="s">
        <v>2681</v>
      </c>
      <c r="G144" s="231" t="s">
        <v>339</v>
      </c>
      <c r="H144" s="232">
        <v>25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47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170</v>
      </c>
      <c r="AT144" s="239" t="s">
        <v>153</v>
      </c>
      <c r="AU144" s="239" t="s">
        <v>95</v>
      </c>
      <c r="AY144" s="19" t="s">
        <v>150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95</v>
      </c>
      <c r="BK144" s="240">
        <f>ROUND(I144*H144,2)</f>
        <v>0</v>
      </c>
      <c r="BL144" s="19" t="s">
        <v>170</v>
      </c>
      <c r="BM144" s="239" t="s">
        <v>1162</v>
      </c>
    </row>
    <row r="145" s="2" customFormat="1" ht="16.5" customHeight="1">
      <c r="A145" s="40"/>
      <c r="B145" s="41"/>
      <c r="C145" s="228" t="s">
        <v>484</v>
      </c>
      <c r="D145" s="228" t="s">
        <v>153</v>
      </c>
      <c r="E145" s="229" t="s">
        <v>2682</v>
      </c>
      <c r="F145" s="230" t="s">
        <v>2683</v>
      </c>
      <c r="G145" s="231" t="s">
        <v>339</v>
      </c>
      <c r="H145" s="232">
        <v>30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47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170</v>
      </c>
      <c r="AT145" s="239" t="s">
        <v>153</v>
      </c>
      <c r="AU145" s="239" t="s">
        <v>95</v>
      </c>
      <c r="AY145" s="19" t="s">
        <v>150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95</v>
      </c>
      <c r="BK145" s="240">
        <f>ROUND(I145*H145,2)</f>
        <v>0</v>
      </c>
      <c r="BL145" s="19" t="s">
        <v>170</v>
      </c>
      <c r="BM145" s="239" t="s">
        <v>416</v>
      </c>
    </row>
    <row r="146" s="2" customFormat="1" ht="16.5" customHeight="1">
      <c r="A146" s="40"/>
      <c r="B146" s="41"/>
      <c r="C146" s="228" t="s">
        <v>491</v>
      </c>
      <c r="D146" s="228" t="s">
        <v>153</v>
      </c>
      <c r="E146" s="229" t="s">
        <v>2684</v>
      </c>
      <c r="F146" s="230" t="s">
        <v>2685</v>
      </c>
      <c r="G146" s="231" t="s">
        <v>339</v>
      </c>
      <c r="H146" s="232">
        <v>55</v>
      </c>
      <c r="I146" s="233"/>
      <c r="J146" s="234">
        <f>ROUND(I146*H146,2)</f>
        <v>0</v>
      </c>
      <c r="K146" s="230" t="s">
        <v>19</v>
      </c>
      <c r="L146" s="46"/>
      <c r="M146" s="235" t="s">
        <v>19</v>
      </c>
      <c r="N146" s="236" t="s">
        <v>47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170</v>
      </c>
      <c r="AT146" s="239" t="s">
        <v>153</v>
      </c>
      <c r="AU146" s="239" t="s">
        <v>95</v>
      </c>
      <c r="AY146" s="19" t="s">
        <v>150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95</v>
      </c>
      <c r="BK146" s="240">
        <f>ROUND(I146*H146,2)</f>
        <v>0</v>
      </c>
      <c r="BL146" s="19" t="s">
        <v>170</v>
      </c>
      <c r="BM146" s="239" t="s">
        <v>80</v>
      </c>
    </row>
    <row r="147" s="2" customFormat="1" ht="16.5" customHeight="1">
      <c r="A147" s="40"/>
      <c r="B147" s="41"/>
      <c r="C147" s="228" t="s">
        <v>496</v>
      </c>
      <c r="D147" s="228" t="s">
        <v>153</v>
      </c>
      <c r="E147" s="229" t="s">
        <v>2686</v>
      </c>
      <c r="F147" s="230" t="s">
        <v>2687</v>
      </c>
      <c r="G147" s="231" t="s">
        <v>339</v>
      </c>
      <c r="H147" s="232">
        <v>20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47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170</v>
      </c>
      <c r="AT147" s="239" t="s">
        <v>153</v>
      </c>
      <c r="AU147" s="239" t="s">
        <v>95</v>
      </c>
      <c r="AY147" s="19" t="s">
        <v>150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95</v>
      </c>
      <c r="BK147" s="240">
        <f>ROUND(I147*H147,2)</f>
        <v>0</v>
      </c>
      <c r="BL147" s="19" t="s">
        <v>170</v>
      </c>
      <c r="BM147" s="239" t="s">
        <v>1183</v>
      </c>
    </row>
    <row r="148" s="2" customFormat="1" ht="16.5" customHeight="1">
      <c r="A148" s="40"/>
      <c r="B148" s="41"/>
      <c r="C148" s="228" t="s">
        <v>501</v>
      </c>
      <c r="D148" s="228" t="s">
        <v>153</v>
      </c>
      <c r="E148" s="229" t="s">
        <v>2688</v>
      </c>
      <c r="F148" s="230" t="s">
        <v>2689</v>
      </c>
      <c r="G148" s="231" t="s">
        <v>339</v>
      </c>
      <c r="H148" s="232">
        <v>55</v>
      </c>
      <c r="I148" s="233"/>
      <c r="J148" s="234">
        <f>ROUND(I148*H148,2)</f>
        <v>0</v>
      </c>
      <c r="K148" s="230" t="s">
        <v>19</v>
      </c>
      <c r="L148" s="46"/>
      <c r="M148" s="235" t="s">
        <v>19</v>
      </c>
      <c r="N148" s="236" t="s">
        <v>47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170</v>
      </c>
      <c r="AT148" s="239" t="s">
        <v>153</v>
      </c>
      <c r="AU148" s="239" t="s">
        <v>95</v>
      </c>
      <c r="AY148" s="19" t="s">
        <v>150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95</v>
      </c>
      <c r="BK148" s="240">
        <f>ROUND(I148*H148,2)</f>
        <v>0</v>
      </c>
      <c r="BL148" s="19" t="s">
        <v>170</v>
      </c>
      <c r="BM148" s="239" t="s">
        <v>1190</v>
      </c>
    </row>
    <row r="149" s="2" customFormat="1" ht="16.5" customHeight="1">
      <c r="A149" s="40"/>
      <c r="B149" s="41"/>
      <c r="C149" s="228" t="s">
        <v>506</v>
      </c>
      <c r="D149" s="228" t="s">
        <v>153</v>
      </c>
      <c r="E149" s="229" t="s">
        <v>2690</v>
      </c>
      <c r="F149" s="230" t="s">
        <v>2691</v>
      </c>
      <c r="G149" s="231" t="s">
        <v>339</v>
      </c>
      <c r="H149" s="232">
        <v>17</v>
      </c>
      <c r="I149" s="233"/>
      <c r="J149" s="234">
        <f>ROUND(I149*H149,2)</f>
        <v>0</v>
      </c>
      <c r="K149" s="230" t="s">
        <v>19</v>
      </c>
      <c r="L149" s="46"/>
      <c r="M149" s="235" t="s">
        <v>19</v>
      </c>
      <c r="N149" s="236" t="s">
        <v>47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170</v>
      </c>
      <c r="AT149" s="239" t="s">
        <v>153</v>
      </c>
      <c r="AU149" s="239" t="s">
        <v>95</v>
      </c>
      <c r="AY149" s="19" t="s">
        <v>150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95</v>
      </c>
      <c r="BK149" s="240">
        <f>ROUND(I149*H149,2)</f>
        <v>0</v>
      </c>
      <c r="BL149" s="19" t="s">
        <v>170</v>
      </c>
      <c r="BM149" s="239" t="s">
        <v>1198</v>
      </c>
    </row>
    <row r="150" s="2" customFormat="1" ht="16.5" customHeight="1">
      <c r="A150" s="40"/>
      <c r="B150" s="41"/>
      <c r="C150" s="228" t="s">
        <v>511</v>
      </c>
      <c r="D150" s="228" t="s">
        <v>153</v>
      </c>
      <c r="E150" s="229" t="s">
        <v>2692</v>
      </c>
      <c r="F150" s="230" t="s">
        <v>2693</v>
      </c>
      <c r="G150" s="231" t="s">
        <v>339</v>
      </c>
      <c r="H150" s="232">
        <v>60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47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170</v>
      </c>
      <c r="AT150" s="239" t="s">
        <v>153</v>
      </c>
      <c r="AU150" s="239" t="s">
        <v>95</v>
      </c>
      <c r="AY150" s="19" t="s">
        <v>150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95</v>
      </c>
      <c r="BK150" s="240">
        <f>ROUND(I150*H150,2)</f>
        <v>0</v>
      </c>
      <c r="BL150" s="19" t="s">
        <v>170</v>
      </c>
      <c r="BM150" s="239" t="s">
        <v>1206</v>
      </c>
    </row>
    <row r="151" s="2" customFormat="1" ht="16.5" customHeight="1">
      <c r="A151" s="40"/>
      <c r="B151" s="41"/>
      <c r="C151" s="228" t="s">
        <v>520</v>
      </c>
      <c r="D151" s="228" t="s">
        <v>153</v>
      </c>
      <c r="E151" s="229" t="s">
        <v>2694</v>
      </c>
      <c r="F151" s="230" t="s">
        <v>2695</v>
      </c>
      <c r="G151" s="231" t="s">
        <v>339</v>
      </c>
      <c r="H151" s="232">
        <v>60</v>
      </c>
      <c r="I151" s="233"/>
      <c r="J151" s="234">
        <f>ROUND(I151*H151,2)</f>
        <v>0</v>
      </c>
      <c r="K151" s="230" t="s">
        <v>19</v>
      </c>
      <c r="L151" s="46"/>
      <c r="M151" s="235" t="s">
        <v>19</v>
      </c>
      <c r="N151" s="236" t="s">
        <v>47</v>
      </c>
      <c r="O151" s="86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170</v>
      </c>
      <c r="AT151" s="239" t="s">
        <v>153</v>
      </c>
      <c r="AU151" s="239" t="s">
        <v>95</v>
      </c>
      <c r="AY151" s="19" t="s">
        <v>150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95</v>
      </c>
      <c r="BK151" s="240">
        <f>ROUND(I151*H151,2)</f>
        <v>0</v>
      </c>
      <c r="BL151" s="19" t="s">
        <v>170</v>
      </c>
      <c r="BM151" s="239" t="s">
        <v>1214</v>
      </c>
    </row>
    <row r="152" s="2" customFormat="1" ht="16.5" customHeight="1">
      <c r="A152" s="40"/>
      <c r="B152" s="41"/>
      <c r="C152" s="228" t="s">
        <v>528</v>
      </c>
      <c r="D152" s="228" t="s">
        <v>153</v>
      </c>
      <c r="E152" s="229" t="s">
        <v>2696</v>
      </c>
      <c r="F152" s="230" t="s">
        <v>2697</v>
      </c>
      <c r="G152" s="231" t="s">
        <v>339</v>
      </c>
      <c r="H152" s="232">
        <v>50</v>
      </c>
      <c r="I152" s="233"/>
      <c r="J152" s="234">
        <f>ROUND(I152*H152,2)</f>
        <v>0</v>
      </c>
      <c r="K152" s="230" t="s">
        <v>19</v>
      </c>
      <c r="L152" s="46"/>
      <c r="M152" s="235" t="s">
        <v>19</v>
      </c>
      <c r="N152" s="236" t="s">
        <v>47</v>
      </c>
      <c r="O152" s="86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170</v>
      </c>
      <c r="AT152" s="239" t="s">
        <v>153</v>
      </c>
      <c r="AU152" s="239" t="s">
        <v>95</v>
      </c>
      <c r="AY152" s="19" t="s">
        <v>150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95</v>
      </c>
      <c r="BK152" s="240">
        <f>ROUND(I152*H152,2)</f>
        <v>0</v>
      </c>
      <c r="BL152" s="19" t="s">
        <v>170</v>
      </c>
      <c r="BM152" s="239" t="s">
        <v>1224</v>
      </c>
    </row>
    <row r="153" s="12" customFormat="1" ht="22.8" customHeight="1">
      <c r="A153" s="12"/>
      <c r="B153" s="212"/>
      <c r="C153" s="213"/>
      <c r="D153" s="214" t="s">
        <v>74</v>
      </c>
      <c r="E153" s="226" t="s">
        <v>2698</v>
      </c>
      <c r="F153" s="226" t="s">
        <v>2699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</v>
      </c>
      <c r="S153" s="220"/>
      <c r="T153" s="22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83</v>
      </c>
      <c r="AT153" s="224" t="s">
        <v>74</v>
      </c>
      <c r="AU153" s="224" t="s">
        <v>83</v>
      </c>
      <c r="AY153" s="223" t="s">
        <v>150</v>
      </c>
      <c r="BK153" s="225">
        <f>SUM(BK154:BK157)</f>
        <v>0</v>
      </c>
    </row>
    <row r="154" s="2" customFormat="1" ht="16.5" customHeight="1">
      <c r="A154" s="40"/>
      <c r="B154" s="41"/>
      <c r="C154" s="228" t="s">
        <v>534</v>
      </c>
      <c r="D154" s="228" t="s">
        <v>153</v>
      </c>
      <c r="E154" s="229" t="s">
        <v>2700</v>
      </c>
      <c r="F154" s="230" t="s">
        <v>2701</v>
      </c>
      <c r="G154" s="231" t="s">
        <v>2582</v>
      </c>
      <c r="H154" s="232">
        <v>2</v>
      </c>
      <c r="I154" s="233"/>
      <c r="J154" s="234">
        <f>ROUND(I154*H154,2)</f>
        <v>0</v>
      </c>
      <c r="K154" s="230" t="s">
        <v>19</v>
      </c>
      <c r="L154" s="46"/>
      <c r="M154" s="235" t="s">
        <v>19</v>
      </c>
      <c r="N154" s="236" t="s">
        <v>47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170</v>
      </c>
      <c r="AT154" s="239" t="s">
        <v>153</v>
      </c>
      <c r="AU154" s="239" t="s">
        <v>95</v>
      </c>
      <c r="AY154" s="19" t="s">
        <v>150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95</v>
      </c>
      <c r="BK154" s="240">
        <f>ROUND(I154*H154,2)</f>
        <v>0</v>
      </c>
      <c r="BL154" s="19" t="s">
        <v>170</v>
      </c>
      <c r="BM154" s="239" t="s">
        <v>1235</v>
      </c>
    </row>
    <row r="155" s="2" customFormat="1" ht="16.5" customHeight="1">
      <c r="A155" s="40"/>
      <c r="B155" s="41"/>
      <c r="C155" s="228" t="s">
        <v>542</v>
      </c>
      <c r="D155" s="228" t="s">
        <v>153</v>
      </c>
      <c r="E155" s="229" t="s">
        <v>2702</v>
      </c>
      <c r="F155" s="230" t="s">
        <v>2703</v>
      </c>
      <c r="G155" s="231" t="s">
        <v>339</v>
      </c>
      <c r="H155" s="232">
        <v>27</v>
      </c>
      <c r="I155" s="233"/>
      <c r="J155" s="234">
        <f>ROUND(I155*H155,2)</f>
        <v>0</v>
      </c>
      <c r="K155" s="230" t="s">
        <v>19</v>
      </c>
      <c r="L155" s="46"/>
      <c r="M155" s="235" t="s">
        <v>19</v>
      </c>
      <c r="N155" s="236" t="s">
        <v>47</v>
      </c>
      <c r="O155" s="8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170</v>
      </c>
      <c r="AT155" s="239" t="s">
        <v>153</v>
      </c>
      <c r="AU155" s="239" t="s">
        <v>95</v>
      </c>
      <c r="AY155" s="19" t="s">
        <v>150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95</v>
      </c>
      <c r="BK155" s="240">
        <f>ROUND(I155*H155,2)</f>
        <v>0</v>
      </c>
      <c r="BL155" s="19" t="s">
        <v>170</v>
      </c>
      <c r="BM155" s="239" t="s">
        <v>1241</v>
      </c>
    </row>
    <row r="156" s="2" customFormat="1" ht="16.5" customHeight="1">
      <c r="A156" s="40"/>
      <c r="B156" s="41"/>
      <c r="C156" s="228" t="s">
        <v>547</v>
      </c>
      <c r="D156" s="228" t="s">
        <v>153</v>
      </c>
      <c r="E156" s="229" t="s">
        <v>2704</v>
      </c>
      <c r="F156" s="230" t="s">
        <v>2705</v>
      </c>
      <c r="G156" s="231" t="s">
        <v>2582</v>
      </c>
      <c r="H156" s="232">
        <v>2</v>
      </c>
      <c r="I156" s="233"/>
      <c r="J156" s="234">
        <f>ROUND(I156*H156,2)</f>
        <v>0</v>
      </c>
      <c r="K156" s="230" t="s">
        <v>19</v>
      </c>
      <c r="L156" s="46"/>
      <c r="M156" s="235" t="s">
        <v>19</v>
      </c>
      <c r="N156" s="236" t="s">
        <v>47</v>
      </c>
      <c r="O156" s="86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170</v>
      </c>
      <c r="AT156" s="239" t="s">
        <v>153</v>
      </c>
      <c r="AU156" s="239" t="s">
        <v>95</v>
      </c>
      <c r="AY156" s="19" t="s">
        <v>150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95</v>
      </c>
      <c r="BK156" s="240">
        <f>ROUND(I156*H156,2)</f>
        <v>0</v>
      </c>
      <c r="BL156" s="19" t="s">
        <v>170</v>
      </c>
      <c r="BM156" s="239" t="s">
        <v>1250</v>
      </c>
    </row>
    <row r="157" s="2" customFormat="1" ht="16.5" customHeight="1">
      <c r="A157" s="40"/>
      <c r="B157" s="41"/>
      <c r="C157" s="228" t="s">
        <v>551</v>
      </c>
      <c r="D157" s="228" t="s">
        <v>153</v>
      </c>
      <c r="E157" s="229" t="s">
        <v>2706</v>
      </c>
      <c r="F157" s="230" t="s">
        <v>2707</v>
      </c>
      <c r="G157" s="231" t="s">
        <v>2582</v>
      </c>
      <c r="H157" s="232">
        <v>2</v>
      </c>
      <c r="I157" s="233"/>
      <c r="J157" s="234">
        <f>ROUND(I157*H157,2)</f>
        <v>0</v>
      </c>
      <c r="K157" s="230" t="s">
        <v>19</v>
      </c>
      <c r="L157" s="46"/>
      <c r="M157" s="241" t="s">
        <v>19</v>
      </c>
      <c r="N157" s="242" t="s">
        <v>47</v>
      </c>
      <c r="O157" s="24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170</v>
      </c>
      <c r="AT157" s="239" t="s">
        <v>153</v>
      </c>
      <c r="AU157" s="239" t="s">
        <v>95</v>
      </c>
      <c r="AY157" s="19" t="s">
        <v>150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95</v>
      </c>
      <c r="BK157" s="240">
        <f>ROUND(I157*H157,2)</f>
        <v>0</v>
      </c>
      <c r="BL157" s="19" t="s">
        <v>170</v>
      </c>
      <c r="BM157" s="239" t="s">
        <v>1262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177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zTYHHu9uUkRU/RPvk9xeKlqvSAm1+RIDy93Nzcd0G/xvYYW7pbRfAoGP7SSXx6dIy7L1S7OO4uz7E4Qgu2oO0A==" hashValue="/uDe/i6FDpNXFV+dbBDzG9FOqE1dd/dE9ANjLiKNa2gZwscICGFdq31dJgOULjKKPFmjjVhj2kPZZ9yu4SZSzw==" algorithmName="SHA-512" password="CC35"/>
  <autoFilter ref="C90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4" t="s">
        <v>2708</v>
      </c>
      <c r="H4" s="22"/>
    </row>
    <row r="5" s="1" customFormat="1" ht="12" customHeight="1">
      <c r="B5" s="22"/>
      <c r="C5" s="311" t="s">
        <v>13</v>
      </c>
      <c r="D5" s="155" t="s">
        <v>14</v>
      </c>
      <c r="E5" s="1"/>
      <c r="F5" s="1"/>
      <c r="H5" s="22"/>
    </row>
    <row r="6" s="1" customFormat="1" ht="36.96" customHeight="1">
      <c r="B6" s="22"/>
      <c r="C6" s="312" t="s">
        <v>16</v>
      </c>
      <c r="D6" s="313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2" t="str">
        <f>'Rekapitulace stavby'!AN8</f>
        <v>24. 2. 2020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0"/>
      <c r="B9" s="314"/>
      <c r="C9" s="315" t="s">
        <v>56</v>
      </c>
      <c r="D9" s="316" t="s">
        <v>57</v>
      </c>
      <c r="E9" s="316" t="s">
        <v>137</v>
      </c>
      <c r="F9" s="317" t="s">
        <v>2709</v>
      </c>
      <c r="G9" s="200"/>
      <c r="H9" s="314"/>
    </row>
    <row r="10" s="2" customFormat="1" ht="26.4" customHeight="1">
      <c r="A10" s="40"/>
      <c r="B10" s="46"/>
      <c r="C10" s="318" t="s">
        <v>2710</v>
      </c>
      <c r="D10" s="318" t="s">
        <v>112</v>
      </c>
      <c r="E10" s="40"/>
      <c r="F10" s="40"/>
      <c r="G10" s="40"/>
      <c r="H10" s="46"/>
    </row>
    <row r="11" s="2" customFormat="1" ht="16.8" customHeight="1">
      <c r="A11" s="40"/>
      <c r="B11" s="46"/>
      <c r="C11" s="319" t="s">
        <v>2046</v>
      </c>
      <c r="D11" s="320" t="s">
        <v>19</v>
      </c>
      <c r="E11" s="321" t="s">
        <v>19</v>
      </c>
      <c r="F11" s="322">
        <v>12.960000000000001</v>
      </c>
      <c r="G11" s="40"/>
      <c r="H11" s="46"/>
    </row>
    <row r="12" s="2" customFormat="1" ht="16.8" customHeight="1">
      <c r="A12" s="40"/>
      <c r="B12" s="46"/>
      <c r="C12" s="323" t="s">
        <v>2046</v>
      </c>
      <c r="D12" s="323" t="s">
        <v>2084</v>
      </c>
      <c r="E12" s="19" t="s">
        <v>19</v>
      </c>
      <c r="F12" s="324">
        <v>12.960000000000001</v>
      </c>
      <c r="G12" s="40"/>
      <c r="H12" s="46"/>
    </row>
    <row r="13" s="2" customFormat="1" ht="16.8" customHeight="1">
      <c r="A13" s="40"/>
      <c r="B13" s="46"/>
      <c r="C13" s="325" t="s">
        <v>2711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323" t="s">
        <v>2080</v>
      </c>
      <c r="D14" s="323" t="s">
        <v>2712</v>
      </c>
      <c r="E14" s="19" t="s">
        <v>282</v>
      </c>
      <c r="F14" s="324">
        <v>12.960000000000001</v>
      </c>
      <c r="G14" s="40"/>
      <c r="H14" s="46"/>
    </row>
    <row r="15" s="2" customFormat="1" ht="16.8" customHeight="1">
      <c r="A15" s="40"/>
      <c r="B15" s="46"/>
      <c r="C15" s="323" t="s">
        <v>2085</v>
      </c>
      <c r="D15" s="323" t="s">
        <v>2713</v>
      </c>
      <c r="E15" s="19" t="s">
        <v>282</v>
      </c>
      <c r="F15" s="324">
        <v>3.8879999999999999</v>
      </c>
      <c r="G15" s="40"/>
      <c r="H15" s="46"/>
    </row>
    <row r="16" s="2" customFormat="1" ht="16.8" customHeight="1">
      <c r="A16" s="40"/>
      <c r="B16" s="46"/>
      <c r="C16" s="323" t="s">
        <v>2089</v>
      </c>
      <c r="D16" s="323" t="s">
        <v>2714</v>
      </c>
      <c r="E16" s="19" t="s">
        <v>282</v>
      </c>
      <c r="F16" s="324">
        <v>24.210000000000001</v>
      </c>
      <c r="G16" s="40"/>
      <c r="H16" s="46"/>
    </row>
    <row r="17" s="2" customFormat="1" ht="16.8" customHeight="1">
      <c r="A17" s="40"/>
      <c r="B17" s="46"/>
      <c r="C17" s="319" t="s">
        <v>2048</v>
      </c>
      <c r="D17" s="320" t="s">
        <v>19</v>
      </c>
      <c r="E17" s="321" t="s">
        <v>19</v>
      </c>
      <c r="F17" s="322">
        <v>0.78000000000000003</v>
      </c>
      <c r="G17" s="40"/>
      <c r="H17" s="46"/>
    </row>
    <row r="18" s="2" customFormat="1" ht="16.8" customHeight="1">
      <c r="A18" s="40"/>
      <c r="B18" s="46"/>
      <c r="C18" s="323" t="s">
        <v>2048</v>
      </c>
      <c r="D18" s="323" t="s">
        <v>2145</v>
      </c>
      <c r="E18" s="19" t="s">
        <v>19</v>
      </c>
      <c r="F18" s="324">
        <v>0.78000000000000003</v>
      </c>
      <c r="G18" s="40"/>
      <c r="H18" s="46"/>
    </row>
    <row r="19" s="2" customFormat="1" ht="16.8" customHeight="1">
      <c r="A19" s="40"/>
      <c r="B19" s="46"/>
      <c r="C19" s="325" t="s">
        <v>2711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23" t="s">
        <v>2142</v>
      </c>
      <c r="D20" s="323" t="s">
        <v>2715</v>
      </c>
      <c r="E20" s="19" t="s">
        <v>282</v>
      </c>
      <c r="F20" s="324">
        <v>0.78000000000000003</v>
      </c>
      <c r="G20" s="40"/>
      <c r="H20" s="46"/>
    </row>
    <row r="21" s="2" customFormat="1" ht="16.8" customHeight="1">
      <c r="A21" s="40"/>
      <c r="B21" s="46"/>
      <c r="C21" s="323" t="s">
        <v>2115</v>
      </c>
      <c r="D21" s="323" t="s">
        <v>2716</v>
      </c>
      <c r="E21" s="19" t="s">
        <v>282</v>
      </c>
      <c r="F21" s="324">
        <v>13.609999999999999</v>
      </c>
      <c r="G21" s="40"/>
      <c r="H21" s="46"/>
    </row>
    <row r="22" s="2" customFormat="1" ht="16.8" customHeight="1">
      <c r="A22" s="40"/>
      <c r="B22" s="46"/>
      <c r="C22" s="319" t="s">
        <v>2050</v>
      </c>
      <c r="D22" s="320" t="s">
        <v>19</v>
      </c>
      <c r="E22" s="321" t="s">
        <v>19</v>
      </c>
      <c r="F22" s="322">
        <v>11.25</v>
      </c>
      <c r="G22" s="40"/>
      <c r="H22" s="46"/>
    </row>
    <row r="23" s="2" customFormat="1" ht="16.8" customHeight="1">
      <c r="A23" s="40"/>
      <c r="B23" s="46"/>
      <c r="C23" s="323" t="s">
        <v>2050</v>
      </c>
      <c r="D23" s="323" t="s">
        <v>2074</v>
      </c>
      <c r="E23" s="19" t="s">
        <v>19</v>
      </c>
      <c r="F23" s="324">
        <v>11.25</v>
      </c>
      <c r="G23" s="40"/>
      <c r="H23" s="46"/>
    </row>
    <row r="24" s="2" customFormat="1" ht="16.8" customHeight="1">
      <c r="A24" s="40"/>
      <c r="B24" s="46"/>
      <c r="C24" s="325" t="s">
        <v>2711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23" t="s">
        <v>2071</v>
      </c>
      <c r="D25" s="323" t="s">
        <v>2717</v>
      </c>
      <c r="E25" s="19" t="s">
        <v>282</v>
      </c>
      <c r="F25" s="324">
        <v>11.25</v>
      </c>
      <c r="G25" s="40"/>
      <c r="H25" s="46"/>
    </row>
    <row r="26" s="2" customFormat="1" ht="16.8" customHeight="1">
      <c r="A26" s="40"/>
      <c r="B26" s="46"/>
      <c r="C26" s="323" t="s">
        <v>2075</v>
      </c>
      <c r="D26" s="323" t="s">
        <v>2718</v>
      </c>
      <c r="E26" s="19" t="s">
        <v>282</v>
      </c>
      <c r="F26" s="324">
        <v>3.375</v>
      </c>
      <c r="G26" s="40"/>
      <c r="H26" s="46"/>
    </row>
    <row r="27" s="2" customFormat="1" ht="16.8" customHeight="1">
      <c r="A27" s="40"/>
      <c r="B27" s="46"/>
      <c r="C27" s="323" t="s">
        <v>2089</v>
      </c>
      <c r="D27" s="323" t="s">
        <v>2714</v>
      </c>
      <c r="E27" s="19" t="s">
        <v>282</v>
      </c>
      <c r="F27" s="324">
        <v>24.210000000000001</v>
      </c>
      <c r="G27" s="40"/>
      <c r="H27" s="46"/>
    </row>
    <row r="28" s="2" customFormat="1" ht="16.8" customHeight="1">
      <c r="A28" s="40"/>
      <c r="B28" s="46"/>
      <c r="C28" s="319" t="s">
        <v>2052</v>
      </c>
      <c r="D28" s="320" t="s">
        <v>19</v>
      </c>
      <c r="E28" s="321" t="s">
        <v>19</v>
      </c>
      <c r="F28" s="322">
        <v>1.2</v>
      </c>
      <c r="G28" s="40"/>
      <c r="H28" s="46"/>
    </row>
    <row r="29" s="2" customFormat="1" ht="16.8" customHeight="1">
      <c r="A29" s="40"/>
      <c r="B29" s="46"/>
      <c r="C29" s="323" t="s">
        <v>2052</v>
      </c>
      <c r="D29" s="323" t="s">
        <v>2123</v>
      </c>
      <c r="E29" s="19" t="s">
        <v>19</v>
      </c>
      <c r="F29" s="324">
        <v>1.2</v>
      </c>
      <c r="G29" s="40"/>
      <c r="H29" s="46"/>
    </row>
    <row r="30" s="2" customFormat="1" ht="16.8" customHeight="1">
      <c r="A30" s="40"/>
      <c r="B30" s="46"/>
      <c r="C30" s="325" t="s">
        <v>2711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323" t="s">
        <v>2119</v>
      </c>
      <c r="D31" s="323" t="s">
        <v>2719</v>
      </c>
      <c r="E31" s="19" t="s">
        <v>282</v>
      </c>
      <c r="F31" s="324">
        <v>5.5199999999999996</v>
      </c>
      <c r="G31" s="40"/>
      <c r="H31" s="46"/>
    </row>
    <row r="32" s="2" customFormat="1" ht="16.8" customHeight="1">
      <c r="A32" s="40"/>
      <c r="B32" s="46"/>
      <c r="C32" s="323" t="s">
        <v>2115</v>
      </c>
      <c r="D32" s="323" t="s">
        <v>2716</v>
      </c>
      <c r="E32" s="19" t="s">
        <v>282</v>
      </c>
      <c r="F32" s="324">
        <v>13.609999999999999</v>
      </c>
      <c r="G32" s="40"/>
      <c r="H32" s="46"/>
    </row>
    <row r="33" s="2" customFormat="1" ht="16.8" customHeight="1">
      <c r="A33" s="40"/>
      <c r="B33" s="46"/>
      <c r="C33" s="323" t="s">
        <v>2132</v>
      </c>
      <c r="D33" s="323" t="s">
        <v>2133</v>
      </c>
      <c r="E33" s="19" t="s">
        <v>194</v>
      </c>
      <c r="F33" s="324">
        <v>2.3999999999999999</v>
      </c>
      <c r="G33" s="40"/>
      <c r="H33" s="46"/>
    </row>
    <row r="34" s="2" customFormat="1" ht="16.8" customHeight="1">
      <c r="A34" s="40"/>
      <c r="B34" s="46"/>
      <c r="C34" s="319" t="s">
        <v>2054</v>
      </c>
      <c r="D34" s="320" t="s">
        <v>19</v>
      </c>
      <c r="E34" s="321" t="s">
        <v>19</v>
      </c>
      <c r="F34" s="322">
        <v>1.2</v>
      </c>
      <c r="G34" s="40"/>
      <c r="H34" s="46"/>
    </row>
    <row r="35" s="2" customFormat="1" ht="16.8" customHeight="1">
      <c r="A35" s="40"/>
      <c r="B35" s="46"/>
      <c r="C35" s="323" t="s">
        <v>2054</v>
      </c>
      <c r="D35" s="323" t="s">
        <v>2123</v>
      </c>
      <c r="E35" s="19" t="s">
        <v>19</v>
      </c>
      <c r="F35" s="324">
        <v>1.2</v>
      </c>
      <c r="G35" s="40"/>
      <c r="H35" s="46"/>
    </row>
    <row r="36" s="2" customFormat="1" ht="16.8" customHeight="1">
      <c r="A36" s="40"/>
      <c r="B36" s="46"/>
      <c r="C36" s="325" t="s">
        <v>2711</v>
      </c>
      <c r="D36" s="40"/>
      <c r="E36" s="40"/>
      <c r="F36" s="40"/>
      <c r="G36" s="40"/>
      <c r="H36" s="46"/>
    </row>
    <row r="37" s="2" customFormat="1" ht="16.8" customHeight="1">
      <c r="A37" s="40"/>
      <c r="B37" s="46"/>
      <c r="C37" s="323" t="s">
        <v>2119</v>
      </c>
      <c r="D37" s="323" t="s">
        <v>2719</v>
      </c>
      <c r="E37" s="19" t="s">
        <v>282</v>
      </c>
      <c r="F37" s="324">
        <v>5.5199999999999996</v>
      </c>
      <c r="G37" s="40"/>
      <c r="H37" s="46"/>
    </row>
    <row r="38" s="2" customFormat="1" ht="16.8" customHeight="1">
      <c r="A38" s="40"/>
      <c r="B38" s="46"/>
      <c r="C38" s="323" t="s">
        <v>2115</v>
      </c>
      <c r="D38" s="323" t="s">
        <v>2716</v>
      </c>
      <c r="E38" s="19" t="s">
        <v>282</v>
      </c>
      <c r="F38" s="324">
        <v>13.609999999999999</v>
      </c>
      <c r="G38" s="40"/>
      <c r="H38" s="46"/>
    </row>
    <row r="39" s="2" customFormat="1" ht="16.8" customHeight="1">
      <c r="A39" s="40"/>
      <c r="B39" s="46"/>
      <c r="C39" s="323" t="s">
        <v>2128</v>
      </c>
      <c r="D39" s="323" t="s">
        <v>2129</v>
      </c>
      <c r="E39" s="19" t="s">
        <v>194</v>
      </c>
      <c r="F39" s="324">
        <v>2.3999999999999999</v>
      </c>
      <c r="G39" s="40"/>
      <c r="H39" s="46"/>
    </row>
    <row r="40" s="2" customFormat="1" ht="16.8" customHeight="1">
      <c r="A40" s="40"/>
      <c r="B40" s="46"/>
      <c r="C40" s="319" t="s">
        <v>2055</v>
      </c>
      <c r="D40" s="320" t="s">
        <v>19</v>
      </c>
      <c r="E40" s="321" t="s">
        <v>19</v>
      </c>
      <c r="F40" s="322">
        <v>3.1200000000000001</v>
      </c>
      <c r="G40" s="40"/>
      <c r="H40" s="46"/>
    </row>
    <row r="41" s="2" customFormat="1" ht="16.8" customHeight="1">
      <c r="A41" s="40"/>
      <c r="B41" s="46"/>
      <c r="C41" s="323" t="s">
        <v>2055</v>
      </c>
      <c r="D41" s="323" t="s">
        <v>2122</v>
      </c>
      <c r="E41" s="19" t="s">
        <v>19</v>
      </c>
      <c r="F41" s="324">
        <v>3.1200000000000001</v>
      </c>
      <c r="G41" s="40"/>
      <c r="H41" s="46"/>
    </row>
    <row r="42" s="2" customFormat="1" ht="16.8" customHeight="1">
      <c r="A42" s="40"/>
      <c r="B42" s="46"/>
      <c r="C42" s="325" t="s">
        <v>2711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23" t="s">
        <v>2119</v>
      </c>
      <c r="D43" s="323" t="s">
        <v>2719</v>
      </c>
      <c r="E43" s="19" t="s">
        <v>282</v>
      </c>
      <c r="F43" s="324">
        <v>5.5199999999999996</v>
      </c>
      <c r="G43" s="40"/>
      <c r="H43" s="46"/>
    </row>
    <row r="44" s="2" customFormat="1" ht="16.8" customHeight="1">
      <c r="A44" s="40"/>
      <c r="B44" s="46"/>
      <c r="C44" s="323" t="s">
        <v>2115</v>
      </c>
      <c r="D44" s="323" t="s">
        <v>2716</v>
      </c>
      <c r="E44" s="19" t="s">
        <v>282</v>
      </c>
      <c r="F44" s="324">
        <v>13.609999999999999</v>
      </c>
      <c r="G44" s="40"/>
      <c r="H44" s="46"/>
    </row>
    <row r="45" s="2" customFormat="1" ht="16.8" customHeight="1">
      <c r="A45" s="40"/>
      <c r="B45" s="46"/>
      <c r="C45" s="323" t="s">
        <v>2124</v>
      </c>
      <c r="D45" s="323" t="s">
        <v>2125</v>
      </c>
      <c r="E45" s="19" t="s">
        <v>194</v>
      </c>
      <c r="F45" s="324">
        <v>6.2400000000000002</v>
      </c>
      <c r="G45" s="40"/>
      <c r="H45" s="46"/>
    </row>
    <row r="46" s="2" customFormat="1" ht="16.8" customHeight="1">
      <c r="A46" s="40"/>
      <c r="B46" s="46"/>
      <c r="C46" s="319" t="s">
        <v>2057</v>
      </c>
      <c r="D46" s="320" t="s">
        <v>19</v>
      </c>
      <c r="E46" s="321" t="s">
        <v>19</v>
      </c>
      <c r="F46" s="322">
        <v>13.609999999999999</v>
      </c>
      <c r="G46" s="40"/>
      <c r="H46" s="46"/>
    </row>
    <row r="47" s="2" customFormat="1" ht="16.8" customHeight="1">
      <c r="A47" s="40"/>
      <c r="B47" s="46"/>
      <c r="C47" s="323" t="s">
        <v>2057</v>
      </c>
      <c r="D47" s="323" t="s">
        <v>2118</v>
      </c>
      <c r="E47" s="19" t="s">
        <v>19</v>
      </c>
      <c r="F47" s="324">
        <v>13.609999999999999</v>
      </c>
      <c r="G47" s="40"/>
      <c r="H47" s="46"/>
    </row>
    <row r="48" s="2" customFormat="1" ht="16.8" customHeight="1">
      <c r="A48" s="40"/>
      <c r="B48" s="46"/>
      <c r="C48" s="325" t="s">
        <v>2711</v>
      </c>
      <c r="D48" s="40"/>
      <c r="E48" s="40"/>
      <c r="F48" s="40"/>
      <c r="G48" s="40"/>
      <c r="H48" s="46"/>
    </row>
    <row r="49" s="2" customFormat="1" ht="16.8" customHeight="1">
      <c r="A49" s="40"/>
      <c r="B49" s="46"/>
      <c r="C49" s="323" t="s">
        <v>2115</v>
      </c>
      <c r="D49" s="323" t="s">
        <v>2716</v>
      </c>
      <c r="E49" s="19" t="s">
        <v>282</v>
      </c>
      <c r="F49" s="324">
        <v>13.609999999999999</v>
      </c>
      <c r="G49" s="40"/>
      <c r="H49" s="46"/>
    </row>
    <row r="50" s="2" customFormat="1" ht="16.8" customHeight="1">
      <c r="A50" s="40"/>
      <c r="B50" s="46"/>
      <c r="C50" s="323" t="s">
        <v>2094</v>
      </c>
      <c r="D50" s="323" t="s">
        <v>2720</v>
      </c>
      <c r="E50" s="19" t="s">
        <v>282</v>
      </c>
      <c r="F50" s="324">
        <v>27.219999999999999</v>
      </c>
      <c r="G50" s="40"/>
      <c r="H50" s="46"/>
    </row>
    <row r="51" s="2" customFormat="1" ht="16.8" customHeight="1">
      <c r="A51" s="40"/>
      <c r="B51" s="46"/>
      <c r="C51" s="323" t="s">
        <v>2099</v>
      </c>
      <c r="D51" s="323" t="s">
        <v>2721</v>
      </c>
      <c r="E51" s="19" t="s">
        <v>282</v>
      </c>
      <c r="F51" s="324">
        <v>10.6</v>
      </c>
      <c r="G51" s="40"/>
      <c r="H51" s="46"/>
    </row>
    <row r="52" s="2" customFormat="1" ht="16.8" customHeight="1">
      <c r="A52" s="40"/>
      <c r="B52" s="46"/>
      <c r="C52" s="323" t="s">
        <v>2104</v>
      </c>
      <c r="D52" s="323" t="s">
        <v>2722</v>
      </c>
      <c r="E52" s="19" t="s">
        <v>282</v>
      </c>
      <c r="F52" s="324">
        <v>24.210000000000001</v>
      </c>
      <c r="G52" s="40"/>
      <c r="H52" s="46"/>
    </row>
    <row r="53" s="2" customFormat="1" ht="16.8" customHeight="1">
      <c r="A53" s="40"/>
      <c r="B53" s="46"/>
      <c r="C53" s="319" t="s">
        <v>2060</v>
      </c>
      <c r="D53" s="320" t="s">
        <v>19</v>
      </c>
      <c r="E53" s="321" t="s">
        <v>19</v>
      </c>
      <c r="F53" s="322">
        <v>10.6</v>
      </c>
      <c r="G53" s="40"/>
      <c r="H53" s="46"/>
    </row>
    <row r="54" s="2" customFormat="1" ht="16.8" customHeight="1">
      <c r="A54" s="40"/>
      <c r="B54" s="46"/>
      <c r="C54" s="323" t="s">
        <v>19</v>
      </c>
      <c r="D54" s="323" t="s">
        <v>2102</v>
      </c>
      <c r="E54" s="19" t="s">
        <v>19</v>
      </c>
      <c r="F54" s="324">
        <v>0</v>
      </c>
      <c r="G54" s="40"/>
      <c r="H54" s="46"/>
    </row>
    <row r="55" s="2" customFormat="1" ht="16.8" customHeight="1">
      <c r="A55" s="40"/>
      <c r="B55" s="46"/>
      <c r="C55" s="323" t="s">
        <v>2060</v>
      </c>
      <c r="D55" s="323" t="s">
        <v>2103</v>
      </c>
      <c r="E55" s="19" t="s">
        <v>19</v>
      </c>
      <c r="F55" s="324">
        <v>10.6</v>
      </c>
      <c r="G55" s="40"/>
      <c r="H55" s="46"/>
    </row>
    <row r="56" s="2" customFormat="1" ht="16.8" customHeight="1">
      <c r="A56" s="40"/>
      <c r="B56" s="46"/>
      <c r="C56" s="325" t="s">
        <v>2711</v>
      </c>
      <c r="D56" s="40"/>
      <c r="E56" s="40"/>
      <c r="F56" s="40"/>
      <c r="G56" s="40"/>
      <c r="H56" s="46"/>
    </row>
    <row r="57" s="2" customFormat="1" ht="16.8" customHeight="1">
      <c r="A57" s="40"/>
      <c r="B57" s="46"/>
      <c r="C57" s="323" t="s">
        <v>2099</v>
      </c>
      <c r="D57" s="323" t="s">
        <v>2721</v>
      </c>
      <c r="E57" s="19" t="s">
        <v>282</v>
      </c>
      <c r="F57" s="324">
        <v>10.6</v>
      </c>
      <c r="G57" s="40"/>
      <c r="H57" s="46"/>
    </row>
    <row r="58" s="2" customFormat="1" ht="16.8" customHeight="1">
      <c r="A58" s="40"/>
      <c r="B58" s="46"/>
      <c r="C58" s="323" t="s">
        <v>2104</v>
      </c>
      <c r="D58" s="323" t="s">
        <v>2722</v>
      </c>
      <c r="E58" s="19" t="s">
        <v>282</v>
      </c>
      <c r="F58" s="324">
        <v>24.210000000000001</v>
      </c>
      <c r="G58" s="40"/>
      <c r="H58" s="46"/>
    </row>
    <row r="59" s="2" customFormat="1" ht="16.8" customHeight="1">
      <c r="A59" s="40"/>
      <c r="B59" s="46"/>
      <c r="C59" s="323" t="s">
        <v>2109</v>
      </c>
      <c r="D59" s="323" t="s">
        <v>2110</v>
      </c>
      <c r="E59" s="19" t="s">
        <v>282</v>
      </c>
      <c r="F59" s="324">
        <v>10.6</v>
      </c>
      <c r="G59" s="40"/>
      <c r="H59" s="46"/>
    </row>
    <row r="60" s="2" customFormat="1" ht="16.8" customHeight="1">
      <c r="A60" s="40"/>
      <c r="B60" s="46"/>
      <c r="C60" s="323" t="s">
        <v>2112</v>
      </c>
      <c r="D60" s="323" t="s">
        <v>2723</v>
      </c>
      <c r="E60" s="19" t="s">
        <v>194</v>
      </c>
      <c r="F60" s="324">
        <v>21.199999999999999</v>
      </c>
      <c r="G60" s="40"/>
      <c r="H60" s="46"/>
    </row>
    <row r="61" s="2" customFormat="1" ht="16.8" customHeight="1">
      <c r="A61" s="40"/>
      <c r="B61" s="46"/>
      <c r="C61" s="319" t="s">
        <v>2062</v>
      </c>
      <c r="D61" s="320" t="s">
        <v>19</v>
      </c>
      <c r="E61" s="321" t="s">
        <v>19</v>
      </c>
      <c r="F61" s="322">
        <v>24.210000000000001</v>
      </c>
      <c r="G61" s="40"/>
      <c r="H61" s="46"/>
    </row>
    <row r="62" s="2" customFormat="1" ht="16.8" customHeight="1">
      <c r="A62" s="40"/>
      <c r="B62" s="46"/>
      <c r="C62" s="323" t="s">
        <v>19</v>
      </c>
      <c r="D62" s="323" t="s">
        <v>2092</v>
      </c>
      <c r="E62" s="19" t="s">
        <v>19</v>
      </c>
      <c r="F62" s="324">
        <v>0</v>
      </c>
      <c r="G62" s="40"/>
      <c r="H62" s="46"/>
    </row>
    <row r="63" s="2" customFormat="1" ht="16.8" customHeight="1">
      <c r="A63" s="40"/>
      <c r="B63" s="46"/>
      <c r="C63" s="323" t="s">
        <v>2062</v>
      </c>
      <c r="D63" s="323" t="s">
        <v>2093</v>
      </c>
      <c r="E63" s="19" t="s">
        <v>19</v>
      </c>
      <c r="F63" s="324">
        <v>24.210000000000001</v>
      </c>
      <c r="G63" s="40"/>
      <c r="H63" s="46"/>
    </row>
    <row r="64" s="2" customFormat="1" ht="16.8" customHeight="1">
      <c r="A64" s="40"/>
      <c r="B64" s="46"/>
      <c r="C64" s="325" t="s">
        <v>2711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323" t="s">
        <v>2089</v>
      </c>
      <c r="D65" s="323" t="s">
        <v>2714</v>
      </c>
      <c r="E65" s="19" t="s">
        <v>282</v>
      </c>
      <c r="F65" s="324">
        <v>24.210000000000001</v>
      </c>
      <c r="G65" s="40"/>
      <c r="H65" s="46"/>
    </row>
    <row r="66" s="2" customFormat="1" ht="16.8" customHeight="1">
      <c r="A66" s="40"/>
      <c r="B66" s="46"/>
      <c r="C66" s="323" t="s">
        <v>2099</v>
      </c>
      <c r="D66" s="323" t="s">
        <v>2721</v>
      </c>
      <c r="E66" s="19" t="s">
        <v>282</v>
      </c>
      <c r="F66" s="324">
        <v>10.6</v>
      </c>
      <c r="G66" s="40"/>
      <c r="H66" s="46"/>
    </row>
    <row r="67" s="2" customFormat="1" ht="16.8" customHeight="1">
      <c r="A67" s="40"/>
      <c r="B67" s="46"/>
      <c r="C67" s="323" t="s">
        <v>2115</v>
      </c>
      <c r="D67" s="323" t="s">
        <v>2716</v>
      </c>
      <c r="E67" s="19" t="s">
        <v>282</v>
      </c>
      <c r="F67" s="324">
        <v>13.609999999999999</v>
      </c>
      <c r="G67" s="40"/>
      <c r="H67" s="46"/>
    </row>
    <row r="68" s="2" customFormat="1" ht="16.8" customHeight="1">
      <c r="A68" s="40"/>
      <c r="B68" s="46"/>
      <c r="C68" s="319" t="s">
        <v>2065</v>
      </c>
      <c r="D68" s="320" t="s">
        <v>19</v>
      </c>
      <c r="E68" s="321" t="s">
        <v>19</v>
      </c>
      <c r="F68" s="322">
        <v>0.59999999999999998</v>
      </c>
      <c r="G68" s="40"/>
      <c r="H68" s="46"/>
    </row>
    <row r="69" s="2" customFormat="1" ht="16.8" customHeight="1">
      <c r="A69" s="40"/>
      <c r="B69" s="46"/>
      <c r="C69" s="323" t="s">
        <v>2065</v>
      </c>
      <c r="D69" s="323" t="s">
        <v>2149</v>
      </c>
      <c r="E69" s="19" t="s">
        <v>19</v>
      </c>
      <c r="F69" s="324">
        <v>0.59999999999999998</v>
      </c>
      <c r="G69" s="40"/>
      <c r="H69" s="46"/>
    </row>
    <row r="70" s="2" customFormat="1" ht="16.8" customHeight="1">
      <c r="A70" s="40"/>
      <c r="B70" s="46"/>
      <c r="C70" s="325" t="s">
        <v>2711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23" t="s">
        <v>2146</v>
      </c>
      <c r="D71" s="323" t="s">
        <v>2724</v>
      </c>
      <c r="E71" s="19" t="s">
        <v>282</v>
      </c>
      <c r="F71" s="324">
        <v>0.59999999999999998</v>
      </c>
      <c r="G71" s="40"/>
      <c r="H71" s="46"/>
    </row>
    <row r="72" s="2" customFormat="1" ht="16.8" customHeight="1">
      <c r="A72" s="40"/>
      <c r="B72" s="46"/>
      <c r="C72" s="323" t="s">
        <v>2115</v>
      </c>
      <c r="D72" s="323" t="s">
        <v>2716</v>
      </c>
      <c r="E72" s="19" t="s">
        <v>282</v>
      </c>
      <c r="F72" s="324">
        <v>13.609999999999999</v>
      </c>
      <c r="G72" s="40"/>
      <c r="H72" s="46"/>
    </row>
    <row r="73" s="2" customFormat="1" ht="26.4" customHeight="1">
      <c r="A73" s="40"/>
      <c r="B73" s="46"/>
      <c r="C73" s="318" t="s">
        <v>2725</v>
      </c>
      <c r="D73" s="318" t="s">
        <v>114</v>
      </c>
      <c r="E73" s="40"/>
      <c r="F73" s="40"/>
      <c r="G73" s="40"/>
      <c r="H73" s="46"/>
    </row>
    <row r="74" s="2" customFormat="1" ht="16.8" customHeight="1">
      <c r="A74" s="40"/>
      <c r="B74" s="46"/>
      <c r="C74" s="319" t="s">
        <v>2046</v>
      </c>
      <c r="D74" s="320" t="s">
        <v>19</v>
      </c>
      <c r="E74" s="321" t="s">
        <v>19</v>
      </c>
      <c r="F74" s="322">
        <v>27.440000000000001</v>
      </c>
      <c r="G74" s="40"/>
      <c r="H74" s="46"/>
    </row>
    <row r="75" s="2" customFormat="1" ht="16.8" customHeight="1">
      <c r="A75" s="40"/>
      <c r="B75" s="46"/>
      <c r="C75" s="323" t="s">
        <v>2046</v>
      </c>
      <c r="D75" s="323" t="s">
        <v>2177</v>
      </c>
      <c r="E75" s="19" t="s">
        <v>19</v>
      </c>
      <c r="F75" s="324">
        <v>27.440000000000001</v>
      </c>
      <c r="G75" s="40"/>
      <c r="H75" s="46"/>
    </row>
    <row r="76" s="2" customFormat="1" ht="16.8" customHeight="1">
      <c r="A76" s="40"/>
      <c r="B76" s="46"/>
      <c r="C76" s="325" t="s">
        <v>2711</v>
      </c>
      <c r="D76" s="40"/>
      <c r="E76" s="40"/>
      <c r="F76" s="40"/>
      <c r="G76" s="40"/>
      <c r="H76" s="46"/>
    </row>
    <row r="77" s="2" customFormat="1" ht="16.8" customHeight="1">
      <c r="A77" s="40"/>
      <c r="B77" s="46"/>
      <c r="C77" s="323" t="s">
        <v>2080</v>
      </c>
      <c r="D77" s="323" t="s">
        <v>2712</v>
      </c>
      <c r="E77" s="19" t="s">
        <v>282</v>
      </c>
      <c r="F77" s="324">
        <v>27.440000000000001</v>
      </c>
      <c r="G77" s="40"/>
      <c r="H77" s="46"/>
    </row>
    <row r="78" s="2" customFormat="1" ht="16.8" customHeight="1">
      <c r="A78" s="40"/>
      <c r="B78" s="46"/>
      <c r="C78" s="323" t="s">
        <v>2085</v>
      </c>
      <c r="D78" s="323" t="s">
        <v>2713</v>
      </c>
      <c r="E78" s="19" t="s">
        <v>282</v>
      </c>
      <c r="F78" s="324">
        <v>8.2319999999999993</v>
      </c>
      <c r="G78" s="40"/>
      <c r="H78" s="46"/>
    </row>
    <row r="79" s="2" customFormat="1" ht="16.8" customHeight="1">
      <c r="A79" s="40"/>
      <c r="B79" s="46"/>
      <c r="C79" s="323" t="s">
        <v>2089</v>
      </c>
      <c r="D79" s="323" t="s">
        <v>2714</v>
      </c>
      <c r="E79" s="19" t="s">
        <v>282</v>
      </c>
      <c r="F79" s="324">
        <v>45.439999999999998</v>
      </c>
      <c r="G79" s="40"/>
      <c r="H79" s="46"/>
    </row>
    <row r="80" s="2" customFormat="1" ht="16.8" customHeight="1">
      <c r="A80" s="40"/>
      <c r="B80" s="46"/>
      <c r="C80" s="319" t="s">
        <v>2048</v>
      </c>
      <c r="D80" s="320" t="s">
        <v>19</v>
      </c>
      <c r="E80" s="321" t="s">
        <v>19</v>
      </c>
      <c r="F80" s="322">
        <v>1.6200000000000001</v>
      </c>
      <c r="G80" s="40"/>
      <c r="H80" s="46"/>
    </row>
    <row r="81" s="2" customFormat="1" ht="16.8" customHeight="1">
      <c r="A81" s="40"/>
      <c r="B81" s="46"/>
      <c r="C81" s="323" t="s">
        <v>2048</v>
      </c>
      <c r="D81" s="323" t="s">
        <v>2201</v>
      </c>
      <c r="E81" s="19" t="s">
        <v>19</v>
      </c>
      <c r="F81" s="324">
        <v>1.6200000000000001</v>
      </c>
      <c r="G81" s="40"/>
      <c r="H81" s="46"/>
    </row>
    <row r="82" s="2" customFormat="1" ht="16.8" customHeight="1">
      <c r="A82" s="40"/>
      <c r="B82" s="46"/>
      <c r="C82" s="325" t="s">
        <v>2711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23" t="s">
        <v>2142</v>
      </c>
      <c r="D83" s="323" t="s">
        <v>2715</v>
      </c>
      <c r="E83" s="19" t="s">
        <v>282</v>
      </c>
      <c r="F83" s="324">
        <v>1.6200000000000001</v>
      </c>
      <c r="G83" s="40"/>
      <c r="H83" s="46"/>
    </row>
    <row r="84" s="2" customFormat="1" ht="16.8" customHeight="1">
      <c r="A84" s="40"/>
      <c r="B84" s="46"/>
      <c r="C84" s="323" t="s">
        <v>2115</v>
      </c>
      <c r="D84" s="323" t="s">
        <v>2716</v>
      </c>
      <c r="E84" s="19" t="s">
        <v>282</v>
      </c>
      <c r="F84" s="324">
        <v>25.739999999999998</v>
      </c>
      <c r="G84" s="40"/>
      <c r="H84" s="46"/>
    </row>
    <row r="85" s="2" customFormat="1" ht="16.8" customHeight="1">
      <c r="A85" s="40"/>
      <c r="B85" s="46"/>
      <c r="C85" s="319" t="s">
        <v>2050</v>
      </c>
      <c r="D85" s="320" t="s">
        <v>19</v>
      </c>
      <c r="E85" s="321" t="s">
        <v>19</v>
      </c>
      <c r="F85" s="322">
        <v>18</v>
      </c>
      <c r="G85" s="40"/>
      <c r="H85" s="46"/>
    </row>
    <row r="86" s="2" customFormat="1" ht="16.8" customHeight="1">
      <c r="A86" s="40"/>
      <c r="B86" s="46"/>
      <c r="C86" s="323" t="s">
        <v>2050</v>
      </c>
      <c r="D86" s="323" t="s">
        <v>2173</v>
      </c>
      <c r="E86" s="19" t="s">
        <v>19</v>
      </c>
      <c r="F86" s="324">
        <v>18</v>
      </c>
      <c r="G86" s="40"/>
      <c r="H86" s="46"/>
    </row>
    <row r="87" s="2" customFormat="1" ht="16.8" customHeight="1">
      <c r="A87" s="40"/>
      <c r="B87" s="46"/>
      <c r="C87" s="325" t="s">
        <v>2711</v>
      </c>
      <c r="D87" s="40"/>
      <c r="E87" s="40"/>
      <c r="F87" s="40"/>
      <c r="G87" s="40"/>
      <c r="H87" s="46"/>
    </row>
    <row r="88" s="2" customFormat="1" ht="16.8" customHeight="1">
      <c r="A88" s="40"/>
      <c r="B88" s="46"/>
      <c r="C88" s="323" t="s">
        <v>2071</v>
      </c>
      <c r="D88" s="323" t="s">
        <v>2717</v>
      </c>
      <c r="E88" s="19" t="s">
        <v>282</v>
      </c>
      <c r="F88" s="324">
        <v>18</v>
      </c>
      <c r="G88" s="40"/>
      <c r="H88" s="46"/>
    </row>
    <row r="89" s="2" customFormat="1" ht="16.8" customHeight="1">
      <c r="A89" s="40"/>
      <c r="B89" s="46"/>
      <c r="C89" s="323" t="s">
        <v>2075</v>
      </c>
      <c r="D89" s="323" t="s">
        <v>2718</v>
      </c>
      <c r="E89" s="19" t="s">
        <v>282</v>
      </c>
      <c r="F89" s="324">
        <v>5.4000000000000004</v>
      </c>
      <c r="G89" s="40"/>
      <c r="H89" s="46"/>
    </row>
    <row r="90" s="2" customFormat="1" ht="16.8" customHeight="1">
      <c r="A90" s="40"/>
      <c r="B90" s="46"/>
      <c r="C90" s="323" t="s">
        <v>2089</v>
      </c>
      <c r="D90" s="323" t="s">
        <v>2714</v>
      </c>
      <c r="E90" s="19" t="s">
        <v>282</v>
      </c>
      <c r="F90" s="324">
        <v>45.439999999999998</v>
      </c>
      <c r="G90" s="40"/>
      <c r="H90" s="46"/>
    </row>
    <row r="91" s="2" customFormat="1" ht="16.8" customHeight="1">
      <c r="A91" s="40"/>
      <c r="B91" s="46"/>
      <c r="C91" s="319" t="s">
        <v>2052</v>
      </c>
      <c r="D91" s="320" t="s">
        <v>19</v>
      </c>
      <c r="E91" s="321" t="s">
        <v>19</v>
      </c>
      <c r="F91" s="322">
        <v>4</v>
      </c>
      <c r="G91" s="40"/>
      <c r="H91" s="46"/>
    </row>
    <row r="92" s="2" customFormat="1" ht="16.8" customHeight="1">
      <c r="A92" s="40"/>
      <c r="B92" s="46"/>
      <c r="C92" s="323" t="s">
        <v>2052</v>
      </c>
      <c r="D92" s="323" t="s">
        <v>170</v>
      </c>
      <c r="E92" s="19" t="s">
        <v>19</v>
      </c>
      <c r="F92" s="324">
        <v>4</v>
      </c>
      <c r="G92" s="40"/>
      <c r="H92" s="46"/>
    </row>
    <row r="93" s="2" customFormat="1" ht="16.8" customHeight="1">
      <c r="A93" s="40"/>
      <c r="B93" s="46"/>
      <c r="C93" s="325" t="s">
        <v>2711</v>
      </c>
      <c r="D93" s="40"/>
      <c r="E93" s="40"/>
      <c r="F93" s="40"/>
      <c r="G93" s="40"/>
      <c r="H93" s="46"/>
    </row>
    <row r="94" s="2" customFormat="1" ht="16.8" customHeight="1">
      <c r="A94" s="40"/>
      <c r="B94" s="46"/>
      <c r="C94" s="323" t="s">
        <v>2119</v>
      </c>
      <c r="D94" s="323" t="s">
        <v>2719</v>
      </c>
      <c r="E94" s="19" t="s">
        <v>282</v>
      </c>
      <c r="F94" s="324">
        <v>13.48</v>
      </c>
      <c r="G94" s="40"/>
      <c r="H94" s="46"/>
    </row>
    <row r="95" s="2" customFormat="1" ht="16.8" customHeight="1">
      <c r="A95" s="40"/>
      <c r="B95" s="46"/>
      <c r="C95" s="323" t="s">
        <v>2115</v>
      </c>
      <c r="D95" s="323" t="s">
        <v>2716</v>
      </c>
      <c r="E95" s="19" t="s">
        <v>282</v>
      </c>
      <c r="F95" s="324">
        <v>25.739999999999998</v>
      </c>
      <c r="G95" s="40"/>
      <c r="H95" s="46"/>
    </row>
    <row r="96" s="2" customFormat="1" ht="16.8" customHeight="1">
      <c r="A96" s="40"/>
      <c r="B96" s="46"/>
      <c r="C96" s="323" t="s">
        <v>2132</v>
      </c>
      <c r="D96" s="323" t="s">
        <v>2133</v>
      </c>
      <c r="E96" s="19" t="s">
        <v>194</v>
      </c>
      <c r="F96" s="324">
        <v>8</v>
      </c>
      <c r="G96" s="40"/>
      <c r="H96" s="46"/>
    </row>
    <row r="97" s="2" customFormat="1" ht="16.8" customHeight="1">
      <c r="A97" s="40"/>
      <c r="B97" s="46"/>
      <c r="C97" s="319" t="s">
        <v>2054</v>
      </c>
      <c r="D97" s="320" t="s">
        <v>19</v>
      </c>
      <c r="E97" s="321" t="s">
        <v>19</v>
      </c>
      <c r="F97" s="322">
        <v>3</v>
      </c>
      <c r="G97" s="40"/>
      <c r="H97" s="46"/>
    </row>
    <row r="98" s="2" customFormat="1" ht="16.8" customHeight="1">
      <c r="A98" s="40"/>
      <c r="B98" s="46"/>
      <c r="C98" s="323" t="s">
        <v>2054</v>
      </c>
      <c r="D98" s="323" t="s">
        <v>165</v>
      </c>
      <c r="E98" s="19" t="s">
        <v>19</v>
      </c>
      <c r="F98" s="324">
        <v>3</v>
      </c>
      <c r="G98" s="40"/>
      <c r="H98" s="46"/>
    </row>
    <row r="99" s="2" customFormat="1" ht="16.8" customHeight="1">
      <c r="A99" s="40"/>
      <c r="B99" s="46"/>
      <c r="C99" s="325" t="s">
        <v>2711</v>
      </c>
      <c r="D99" s="40"/>
      <c r="E99" s="40"/>
      <c r="F99" s="40"/>
      <c r="G99" s="40"/>
      <c r="H99" s="46"/>
    </row>
    <row r="100" s="2" customFormat="1" ht="16.8" customHeight="1">
      <c r="A100" s="40"/>
      <c r="B100" s="46"/>
      <c r="C100" s="323" t="s">
        <v>2119</v>
      </c>
      <c r="D100" s="323" t="s">
        <v>2719</v>
      </c>
      <c r="E100" s="19" t="s">
        <v>282</v>
      </c>
      <c r="F100" s="324">
        <v>13.48</v>
      </c>
      <c r="G100" s="40"/>
      <c r="H100" s="46"/>
    </row>
    <row r="101" s="2" customFormat="1" ht="16.8" customHeight="1">
      <c r="A101" s="40"/>
      <c r="B101" s="46"/>
      <c r="C101" s="323" t="s">
        <v>2115</v>
      </c>
      <c r="D101" s="323" t="s">
        <v>2716</v>
      </c>
      <c r="E101" s="19" t="s">
        <v>282</v>
      </c>
      <c r="F101" s="324">
        <v>25.739999999999998</v>
      </c>
      <c r="G101" s="40"/>
      <c r="H101" s="46"/>
    </row>
    <row r="102" s="2" customFormat="1" ht="16.8" customHeight="1">
      <c r="A102" s="40"/>
      <c r="B102" s="46"/>
      <c r="C102" s="323" t="s">
        <v>2128</v>
      </c>
      <c r="D102" s="323" t="s">
        <v>2129</v>
      </c>
      <c r="E102" s="19" t="s">
        <v>194</v>
      </c>
      <c r="F102" s="324">
        <v>6</v>
      </c>
      <c r="G102" s="40"/>
      <c r="H102" s="46"/>
    </row>
    <row r="103" s="2" customFormat="1" ht="16.8" customHeight="1">
      <c r="A103" s="40"/>
      <c r="B103" s="46"/>
      <c r="C103" s="319" t="s">
        <v>2055</v>
      </c>
      <c r="D103" s="320" t="s">
        <v>19</v>
      </c>
      <c r="E103" s="321" t="s">
        <v>19</v>
      </c>
      <c r="F103" s="322">
        <v>6.4800000000000004</v>
      </c>
      <c r="G103" s="40"/>
      <c r="H103" s="46"/>
    </row>
    <row r="104" s="2" customFormat="1" ht="16.8" customHeight="1">
      <c r="A104" s="40"/>
      <c r="B104" s="46"/>
      <c r="C104" s="323" t="s">
        <v>2055</v>
      </c>
      <c r="D104" s="323" t="s">
        <v>2189</v>
      </c>
      <c r="E104" s="19" t="s">
        <v>19</v>
      </c>
      <c r="F104" s="324">
        <v>6.4800000000000004</v>
      </c>
      <c r="G104" s="40"/>
      <c r="H104" s="46"/>
    </row>
    <row r="105" s="2" customFormat="1" ht="16.8" customHeight="1">
      <c r="A105" s="40"/>
      <c r="B105" s="46"/>
      <c r="C105" s="325" t="s">
        <v>2711</v>
      </c>
      <c r="D105" s="40"/>
      <c r="E105" s="40"/>
      <c r="F105" s="40"/>
      <c r="G105" s="40"/>
      <c r="H105" s="46"/>
    </row>
    <row r="106" s="2" customFormat="1" ht="16.8" customHeight="1">
      <c r="A106" s="40"/>
      <c r="B106" s="46"/>
      <c r="C106" s="323" t="s">
        <v>2119</v>
      </c>
      <c r="D106" s="323" t="s">
        <v>2719</v>
      </c>
      <c r="E106" s="19" t="s">
        <v>282</v>
      </c>
      <c r="F106" s="324">
        <v>13.48</v>
      </c>
      <c r="G106" s="40"/>
      <c r="H106" s="46"/>
    </row>
    <row r="107" s="2" customFormat="1" ht="16.8" customHeight="1">
      <c r="A107" s="40"/>
      <c r="B107" s="46"/>
      <c r="C107" s="323" t="s">
        <v>2115</v>
      </c>
      <c r="D107" s="323" t="s">
        <v>2716</v>
      </c>
      <c r="E107" s="19" t="s">
        <v>282</v>
      </c>
      <c r="F107" s="324">
        <v>25.739999999999998</v>
      </c>
      <c r="G107" s="40"/>
      <c r="H107" s="46"/>
    </row>
    <row r="108" s="2" customFormat="1" ht="16.8" customHeight="1">
      <c r="A108" s="40"/>
      <c r="B108" s="46"/>
      <c r="C108" s="323" t="s">
        <v>2124</v>
      </c>
      <c r="D108" s="323" t="s">
        <v>2125</v>
      </c>
      <c r="E108" s="19" t="s">
        <v>194</v>
      </c>
      <c r="F108" s="324">
        <v>12.960000000000001</v>
      </c>
      <c r="G108" s="40"/>
      <c r="H108" s="46"/>
    </row>
    <row r="109" s="2" customFormat="1" ht="16.8" customHeight="1">
      <c r="A109" s="40"/>
      <c r="B109" s="46"/>
      <c r="C109" s="319" t="s">
        <v>2057</v>
      </c>
      <c r="D109" s="320" t="s">
        <v>19</v>
      </c>
      <c r="E109" s="321" t="s">
        <v>19</v>
      </c>
      <c r="F109" s="322">
        <v>25.739999999999998</v>
      </c>
      <c r="G109" s="40"/>
      <c r="H109" s="46"/>
    </row>
    <row r="110" s="2" customFormat="1" ht="16.8" customHeight="1">
      <c r="A110" s="40"/>
      <c r="B110" s="46"/>
      <c r="C110" s="323" t="s">
        <v>2057</v>
      </c>
      <c r="D110" s="323" t="s">
        <v>2118</v>
      </c>
      <c r="E110" s="19" t="s">
        <v>19</v>
      </c>
      <c r="F110" s="324">
        <v>25.739999999999998</v>
      </c>
      <c r="G110" s="40"/>
      <c r="H110" s="46"/>
    </row>
    <row r="111" s="2" customFormat="1" ht="16.8" customHeight="1">
      <c r="A111" s="40"/>
      <c r="B111" s="46"/>
      <c r="C111" s="325" t="s">
        <v>2711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323" t="s">
        <v>2115</v>
      </c>
      <c r="D112" s="323" t="s">
        <v>2716</v>
      </c>
      <c r="E112" s="19" t="s">
        <v>282</v>
      </c>
      <c r="F112" s="324">
        <v>25.739999999999998</v>
      </c>
      <c r="G112" s="40"/>
      <c r="H112" s="46"/>
    </row>
    <row r="113" s="2" customFormat="1" ht="16.8" customHeight="1">
      <c r="A113" s="40"/>
      <c r="B113" s="46"/>
      <c r="C113" s="323" t="s">
        <v>2094</v>
      </c>
      <c r="D113" s="323" t="s">
        <v>2720</v>
      </c>
      <c r="E113" s="19" t="s">
        <v>282</v>
      </c>
      <c r="F113" s="324">
        <v>51.479999999999997</v>
      </c>
      <c r="G113" s="40"/>
      <c r="H113" s="46"/>
    </row>
    <row r="114" s="2" customFormat="1" ht="16.8" customHeight="1">
      <c r="A114" s="40"/>
      <c r="B114" s="46"/>
      <c r="C114" s="323" t="s">
        <v>2099</v>
      </c>
      <c r="D114" s="323" t="s">
        <v>2721</v>
      </c>
      <c r="E114" s="19" t="s">
        <v>282</v>
      </c>
      <c r="F114" s="324">
        <v>19.699999999999999</v>
      </c>
      <c r="G114" s="40"/>
      <c r="H114" s="46"/>
    </row>
    <row r="115" s="2" customFormat="1" ht="16.8" customHeight="1">
      <c r="A115" s="40"/>
      <c r="B115" s="46"/>
      <c r="C115" s="323" t="s">
        <v>2104</v>
      </c>
      <c r="D115" s="323" t="s">
        <v>2722</v>
      </c>
      <c r="E115" s="19" t="s">
        <v>282</v>
      </c>
      <c r="F115" s="324">
        <v>45.439999999999998</v>
      </c>
      <c r="G115" s="40"/>
      <c r="H115" s="46"/>
    </row>
    <row r="116" s="2" customFormat="1" ht="16.8" customHeight="1">
      <c r="A116" s="40"/>
      <c r="B116" s="46"/>
      <c r="C116" s="319" t="s">
        <v>2060</v>
      </c>
      <c r="D116" s="320" t="s">
        <v>19</v>
      </c>
      <c r="E116" s="321" t="s">
        <v>19</v>
      </c>
      <c r="F116" s="322">
        <v>19.699999999999999</v>
      </c>
      <c r="G116" s="40"/>
      <c r="H116" s="46"/>
    </row>
    <row r="117" s="2" customFormat="1" ht="16.8" customHeight="1">
      <c r="A117" s="40"/>
      <c r="B117" s="46"/>
      <c r="C117" s="323" t="s">
        <v>19</v>
      </c>
      <c r="D117" s="323" t="s">
        <v>2102</v>
      </c>
      <c r="E117" s="19" t="s">
        <v>19</v>
      </c>
      <c r="F117" s="324">
        <v>0</v>
      </c>
      <c r="G117" s="40"/>
      <c r="H117" s="46"/>
    </row>
    <row r="118" s="2" customFormat="1" ht="16.8" customHeight="1">
      <c r="A118" s="40"/>
      <c r="B118" s="46"/>
      <c r="C118" s="323" t="s">
        <v>2060</v>
      </c>
      <c r="D118" s="323" t="s">
        <v>2103</v>
      </c>
      <c r="E118" s="19" t="s">
        <v>19</v>
      </c>
      <c r="F118" s="324">
        <v>19.699999999999999</v>
      </c>
      <c r="G118" s="40"/>
      <c r="H118" s="46"/>
    </row>
    <row r="119" s="2" customFormat="1" ht="16.8" customHeight="1">
      <c r="A119" s="40"/>
      <c r="B119" s="46"/>
      <c r="C119" s="325" t="s">
        <v>2711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23" t="s">
        <v>2099</v>
      </c>
      <c r="D120" s="323" t="s">
        <v>2721</v>
      </c>
      <c r="E120" s="19" t="s">
        <v>282</v>
      </c>
      <c r="F120" s="324">
        <v>19.699999999999999</v>
      </c>
      <c r="G120" s="40"/>
      <c r="H120" s="46"/>
    </row>
    <row r="121" s="2" customFormat="1" ht="16.8" customHeight="1">
      <c r="A121" s="40"/>
      <c r="B121" s="46"/>
      <c r="C121" s="323" t="s">
        <v>2104</v>
      </c>
      <c r="D121" s="323" t="s">
        <v>2722</v>
      </c>
      <c r="E121" s="19" t="s">
        <v>282</v>
      </c>
      <c r="F121" s="324">
        <v>45.439999999999998</v>
      </c>
      <c r="G121" s="40"/>
      <c r="H121" s="46"/>
    </row>
    <row r="122" s="2" customFormat="1" ht="16.8" customHeight="1">
      <c r="A122" s="40"/>
      <c r="B122" s="46"/>
      <c r="C122" s="323" t="s">
        <v>2109</v>
      </c>
      <c r="D122" s="323" t="s">
        <v>2110</v>
      </c>
      <c r="E122" s="19" t="s">
        <v>282</v>
      </c>
      <c r="F122" s="324">
        <v>19.699999999999999</v>
      </c>
      <c r="G122" s="40"/>
      <c r="H122" s="46"/>
    </row>
    <row r="123" s="2" customFormat="1" ht="16.8" customHeight="1">
      <c r="A123" s="40"/>
      <c r="B123" s="46"/>
      <c r="C123" s="323" t="s">
        <v>2112</v>
      </c>
      <c r="D123" s="323" t="s">
        <v>2723</v>
      </c>
      <c r="E123" s="19" t="s">
        <v>194</v>
      </c>
      <c r="F123" s="324">
        <v>39.399999999999999</v>
      </c>
      <c r="G123" s="40"/>
      <c r="H123" s="46"/>
    </row>
    <row r="124" s="2" customFormat="1" ht="16.8" customHeight="1">
      <c r="A124" s="40"/>
      <c r="B124" s="46"/>
      <c r="C124" s="319" t="s">
        <v>2062</v>
      </c>
      <c r="D124" s="320" t="s">
        <v>19</v>
      </c>
      <c r="E124" s="321" t="s">
        <v>19</v>
      </c>
      <c r="F124" s="322">
        <v>45.439999999999998</v>
      </c>
      <c r="G124" s="40"/>
      <c r="H124" s="46"/>
    </row>
    <row r="125" s="2" customFormat="1" ht="16.8" customHeight="1">
      <c r="A125" s="40"/>
      <c r="B125" s="46"/>
      <c r="C125" s="323" t="s">
        <v>19</v>
      </c>
      <c r="D125" s="323" t="s">
        <v>2092</v>
      </c>
      <c r="E125" s="19" t="s">
        <v>19</v>
      </c>
      <c r="F125" s="324">
        <v>0</v>
      </c>
      <c r="G125" s="40"/>
      <c r="H125" s="46"/>
    </row>
    <row r="126" s="2" customFormat="1" ht="16.8" customHeight="1">
      <c r="A126" s="40"/>
      <c r="B126" s="46"/>
      <c r="C126" s="323" t="s">
        <v>2062</v>
      </c>
      <c r="D126" s="323" t="s">
        <v>2093</v>
      </c>
      <c r="E126" s="19" t="s">
        <v>19</v>
      </c>
      <c r="F126" s="324">
        <v>45.439999999999998</v>
      </c>
      <c r="G126" s="40"/>
      <c r="H126" s="46"/>
    </row>
    <row r="127" s="2" customFormat="1" ht="16.8" customHeight="1">
      <c r="A127" s="40"/>
      <c r="B127" s="46"/>
      <c r="C127" s="325" t="s">
        <v>2711</v>
      </c>
      <c r="D127" s="40"/>
      <c r="E127" s="40"/>
      <c r="F127" s="40"/>
      <c r="G127" s="40"/>
      <c r="H127" s="46"/>
    </row>
    <row r="128" s="2" customFormat="1" ht="16.8" customHeight="1">
      <c r="A128" s="40"/>
      <c r="B128" s="46"/>
      <c r="C128" s="323" t="s">
        <v>2089</v>
      </c>
      <c r="D128" s="323" t="s">
        <v>2714</v>
      </c>
      <c r="E128" s="19" t="s">
        <v>282</v>
      </c>
      <c r="F128" s="324">
        <v>45.439999999999998</v>
      </c>
      <c r="G128" s="40"/>
      <c r="H128" s="46"/>
    </row>
    <row r="129" s="2" customFormat="1" ht="16.8" customHeight="1">
      <c r="A129" s="40"/>
      <c r="B129" s="46"/>
      <c r="C129" s="323" t="s">
        <v>2099</v>
      </c>
      <c r="D129" s="323" t="s">
        <v>2721</v>
      </c>
      <c r="E129" s="19" t="s">
        <v>282</v>
      </c>
      <c r="F129" s="324">
        <v>19.699999999999999</v>
      </c>
      <c r="G129" s="40"/>
      <c r="H129" s="46"/>
    </row>
    <row r="130" s="2" customFormat="1" ht="16.8" customHeight="1">
      <c r="A130" s="40"/>
      <c r="B130" s="46"/>
      <c r="C130" s="323" t="s">
        <v>2115</v>
      </c>
      <c r="D130" s="323" t="s">
        <v>2716</v>
      </c>
      <c r="E130" s="19" t="s">
        <v>282</v>
      </c>
      <c r="F130" s="324">
        <v>25.739999999999998</v>
      </c>
      <c r="G130" s="40"/>
      <c r="H130" s="46"/>
    </row>
    <row r="131" s="2" customFormat="1" ht="16.8" customHeight="1">
      <c r="A131" s="40"/>
      <c r="B131" s="46"/>
      <c r="C131" s="319" t="s">
        <v>2065</v>
      </c>
      <c r="D131" s="320" t="s">
        <v>19</v>
      </c>
      <c r="E131" s="321" t="s">
        <v>19</v>
      </c>
      <c r="F131" s="322">
        <v>0.90000000000000002</v>
      </c>
      <c r="G131" s="40"/>
      <c r="H131" s="46"/>
    </row>
    <row r="132" s="2" customFormat="1" ht="16.8" customHeight="1">
      <c r="A132" s="40"/>
      <c r="B132" s="46"/>
      <c r="C132" s="323" t="s">
        <v>2065</v>
      </c>
      <c r="D132" s="323" t="s">
        <v>2203</v>
      </c>
      <c r="E132" s="19" t="s">
        <v>19</v>
      </c>
      <c r="F132" s="324">
        <v>0.90000000000000002</v>
      </c>
      <c r="G132" s="40"/>
      <c r="H132" s="46"/>
    </row>
    <row r="133" s="2" customFormat="1" ht="16.8" customHeight="1">
      <c r="A133" s="40"/>
      <c r="B133" s="46"/>
      <c r="C133" s="325" t="s">
        <v>2711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23" t="s">
        <v>2146</v>
      </c>
      <c r="D134" s="323" t="s">
        <v>2724</v>
      </c>
      <c r="E134" s="19" t="s">
        <v>282</v>
      </c>
      <c r="F134" s="324">
        <v>0.90000000000000002</v>
      </c>
      <c r="G134" s="40"/>
      <c r="H134" s="46"/>
    </row>
    <row r="135" s="2" customFormat="1" ht="16.8" customHeight="1">
      <c r="A135" s="40"/>
      <c r="B135" s="46"/>
      <c r="C135" s="323" t="s">
        <v>2115</v>
      </c>
      <c r="D135" s="323" t="s">
        <v>2716</v>
      </c>
      <c r="E135" s="19" t="s">
        <v>282</v>
      </c>
      <c r="F135" s="324">
        <v>25.739999999999998</v>
      </c>
      <c r="G135" s="40"/>
      <c r="H135" s="46"/>
    </row>
    <row r="136" s="2" customFormat="1" ht="7.44" customHeight="1">
      <c r="A136" s="40"/>
      <c r="B136" s="175"/>
      <c r="C136" s="176"/>
      <c r="D136" s="176"/>
      <c r="E136" s="176"/>
      <c r="F136" s="176"/>
      <c r="G136" s="176"/>
      <c r="H136" s="46"/>
    </row>
    <row r="137" s="2" customFormat="1">
      <c r="A137" s="40"/>
      <c r="B137" s="40"/>
      <c r="C137" s="40"/>
      <c r="D137" s="40"/>
      <c r="E137" s="40"/>
      <c r="F137" s="40"/>
      <c r="G137" s="40"/>
      <c r="H137" s="40"/>
    </row>
  </sheetData>
  <sheetProtection sheet="1" formatColumns="0" formatRows="0" objects="1" scenarios="1" spinCount="100000" saltValue="Et/SQoh1Fuz+wBv/BRq6B8zYPvWrJ68af/DhXsdN6azSaI7Fw2Cx7ex36OpGaHGx/9u4U0IqRNRb5HoYETerhg==" hashValue="w7gSKXnbvW7R9UMRNEbs134KJmWh2iUMGTEttGWWPDkHu5JedkWu9+X2keXqBeR3WZ6009SUGEq0ZS4XJ56Xo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6" customWidth="1"/>
    <col min="2" max="2" width="1.667969" style="326" customWidth="1"/>
    <col min="3" max="4" width="5" style="326" customWidth="1"/>
    <col min="5" max="5" width="11.66016" style="326" customWidth="1"/>
    <col min="6" max="6" width="9.160156" style="326" customWidth="1"/>
    <col min="7" max="7" width="5" style="326" customWidth="1"/>
    <col min="8" max="8" width="77.83203" style="326" customWidth="1"/>
    <col min="9" max="10" width="20" style="326" customWidth="1"/>
    <col min="11" max="11" width="1.667969" style="326" customWidth="1"/>
  </cols>
  <sheetData>
    <row r="1" s="1" customFormat="1" ht="37.5" customHeight="1"/>
    <row r="2" s="1" customFormat="1" ht="7.5" customHeight="1">
      <c r="B2" s="327"/>
      <c r="C2" s="328"/>
      <c r="D2" s="328"/>
      <c r="E2" s="328"/>
      <c r="F2" s="328"/>
      <c r="G2" s="328"/>
      <c r="H2" s="328"/>
      <c r="I2" s="328"/>
      <c r="J2" s="328"/>
      <c r="K2" s="329"/>
    </row>
    <row r="3" s="17" customFormat="1" ht="45" customHeight="1">
      <c r="B3" s="330"/>
      <c r="C3" s="331" t="s">
        <v>2726</v>
      </c>
      <c r="D3" s="331"/>
      <c r="E3" s="331"/>
      <c r="F3" s="331"/>
      <c r="G3" s="331"/>
      <c r="H3" s="331"/>
      <c r="I3" s="331"/>
      <c r="J3" s="331"/>
      <c r="K3" s="332"/>
    </row>
    <row r="4" s="1" customFormat="1" ht="25.5" customHeight="1">
      <c r="B4" s="333"/>
      <c r="C4" s="334" t="s">
        <v>2727</v>
      </c>
      <c r="D4" s="334"/>
      <c r="E4" s="334"/>
      <c r="F4" s="334"/>
      <c r="G4" s="334"/>
      <c r="H4" s="334"/>
      <c r="I4" s="334"/>
      <c r="J4" s="334"/>
      <c r="K4" s="335"/>
    </row>
    <row r="5" s="1" customFormat="1" ht="5.25" customHeight="1">
      <c r="B5" s="333"/>
      <c r="C5" s="336"/>
      <c r="D5" s="336"/>
      <c r="E5" s="336"/>
      <c r="F5" s="336"/>
      <c r="G5" s="336"/>
      <c r="H5" s="336"/>
      <c r="I5" s="336"/>
      <c r="J5" s="336"/>
      <c r="K5" s="335"/>
    </row>
    <row r="6" s="1" customFormat="1" ht="15" customHeight="1">
      <c r="B6" s="333"/>
      <c r="C6" s="337" t="s">
        <v>2728</v>
      </c>
      <c r="D6" s="337"/>
      <c r="E6" s="337"/>
      <c r="F6" s="337"/>
      <c r="G6" s="337"/>
      <c r="H6" s="337"/>
      <c r="I6" s="337"/>
      <c r="J6" s="337"/>
      <c r="K6" s="335"/>
    </row>
    <row r="7" s="1" customFormat="1" ht="15" customHeight="1">
      <c r="B7" s="338"/>
      <c r="C7" s="337" t="s">
        <v>2729</v>
      </c>
      <c r="D7" s="337"/>
      <c r="E7" s="337"/>
      <c r="F7" s="337"/>
      <c r="G7" s="337"/>
      <c r="H7" s="337"/>
      <c r="I7" s="337"/>
      <c r="J7" s="337"/>
      <c r="K7" s="335"/>
    </row>
    <row r="8" s="1" customFormat="1" ht="12.75" customHeight="1">
      <c r="B8" s="338"/>
      <c r="C8" s="337"/>
      <c r="D8" s="337"/>
      <c r="E8" s="337"/>
      <c r="F8" s="337"/>
      <c r="G8" s="337"/>
      <c r="H8" s="337"/>
      <c r="I8" s="337"/>
      <c r="J8" s="337"/>
      <c r="K8" s="335"/>
    </row>
    <row r="9" s="1" customFormat="1" ht="15" customHeight="1">
      <c r="B9" s="338"/>
      <c r="C9" s="337" t="s">
        <v>2730</v>
      </c>
      <c r="D9" s="337"/>
      <c r="E9" s="337"/>
      <c r="F9" s="337"/>
      <c r="G9" s="337"/>
      <c r="H9" s="337"/>
      <c r="I9" s="337"/>
      <c r="J9" s="337"/>
      <c r="K9" s="335"/>
    </row>
    <row r="10" s="1" customFormat="1" ht="15" customHeight="1">
      <c r="B10" s="338"/>
      <c r="C10" s="337"/>
      <c r="D10" s="337" t="s">
        <v>2731</v>
      </c>
      <c r="E10" s="337"/>
      <c r="F10" s="337"/>
      <c r="G10" s="337"/>
      <c r="H10" s="337"/>
      <c r="I10" s="337"/>
      <c r="J10" s="337"/>
      <c r="K10" s="335"/>
    </row>
    <row r="11" s="1" customFormat="1" ht="15" customHeight="1">
      <c r="B11" s="338"/>
      <c r="C11" s="339"/>
      <c r="D11" s="337" t="s">
        <v>2732</v>
      </c>
      <c r="E11" s="337"/>
      <c r="F11" s="337"/>
      <c r="G11" s="337"/>
      <c r="H11" s="337"/>
      <c r="I11" s="337"/>
      <c r="J11" s="337"/>
      <c r="K11" s="335"/>
    </row>
    <row r="12" s="1" customFormat="1" ht="15" customHeight="1">
      <c r="B12" s="338"/>
      <c r="C12" s="339"/>
      <c r="D12" s="337"/>
      <c r="E12" s="337"/>
      <c r="F12" s="337"/>
      <c r="G12" s="337"/>
      <c r="H12" s="337"/>
      <c r="I12" s="337"/>
      <c r="J12" s="337"/>
      <c r="K12" s="335"/>
    </row>
    <row r="13" s="1" customFormat="1" ht="15" customHeight="1">
      <c r="B13" s="338"/>
      <c r="C13" s="339"/>
      <c r="D13" s="340" t="s">
        <v>2733</v>
      </c>
      <c r="E13" s="337"/>
      <c r="F13" s="337"/>
      <c r="G13" s="337"/>
      <c r="H13" s="337"/>
      <c r="I13" s="337"/>
      <c r="J13" s="337"/>
      <c r="K13" s="335"/>
    </row>
    <row r="14" s="1" customFormat="1" ht="12.75" customHeight="1">
      <c r="B14" s="338"/>
      <c r="C14" s="339"/>
      <c r="D14" s="339"/>
      <c r="E14" s="339"/>
      <c r="F14" s="339"/>
      <c r="G14" s="339"/>
      <c r="H14" s="339"/>
      <c r="I14" s="339"/>
      <c r="J14" s="339"/>
      <c r="K14" s="335"/>
    </row>
    <row r="15" s="1" customFormat="1" ht="15" customHeight="1">
      <c r="B15" s="338"/>
      <c r="C15" s="339"/>
      <c r="D15" s="337" t="s">
        <v>2734</v>
      </c>
      <c r="E15" s="337"/>
      <c r="F15" s="337"/>
      <c r="G15" s="337"/>
      <c r="H15" s="337"/>
      <c r="I15" s="337"/>
      <c r="J15" s="337"/>
      <c r="K15" s="335"/>
    </row>
    <row r="16" s="1" customFormat="1" ht="15" customHeight="1">
      <c r="B16" s="338"/>
      <c r="C16" s="339"/>
      <c r="D16" s="337" t="s">
        <v>2735</v>
      </c>
      <c r="E16" s="337"/>
      <c r="F16" s="337"/>
      <c r="G16" s="337"/>
      <c r="H16" s="337"/>
      <c r="I16" s="337"/>
      <c r="J16" s="337"/>
      <c r="K16" s="335"/>
    </row>
    <row r="17" s="1" customFormat="1" ht="15" customHeight="1">
      <c r="B17" s="338"/>
      <c r="C17" s="339"/>
      <c r="D17" s="337" t="s">
        <v>2736</v>
      </c>
      <c r="E17" s="337"/>
      <c r="F17" s="337"/>
      <c r="G17" s="337"/>
      <c r="H17" s="337"/>
      <c r="I17" s="337"/>
      <c r="J17" s="337"/>
      <c r="K17" s="335"/>
    </row>
    <row r="18" s="1" customFormat="1" ht="15" customHeight="1">
      <c r="B18" s="338"/>
      <c r="C18" s="339"/>
      <c r="D18" s="339"/>
      <c r="E18" s="341" t="s">
        <v>87</v>
      </c>
      <c r="F18" s="337" t="s">
        <v>2737</v>
      </c>
      <c r="G18" s="337"/>
      <c r="H18" s="337"/>
      <c r="I18" s="337"/>
      <c r="J18" s="337"/>
      <c r="K18" s="335"/>
    </row>
    <row r="19" s="1" customFormat="1" ht="15" customHeight="1">
      <c r="B19" s="338"/>
      <c r="C19" s="339"/>
      <c r="D19" s="339"/>
      <c r="E19" s="341" t="s">
        <v>2738</v>
      </c>
      <c r="F19" s="337" t="s">
        <v>2739</v>
      </c>
      <c r="G19" s="337"/>
      <c r="H19" s="337"/>
      <c r="I19" s="337"/>
      <c r="J19" s="337"/>
      <c r="K19" s="335"/>
    </row>
    <row r="20" s="1" customFormat="1" ht="15" customHeight="1">
      <c r="B20" s="338"/>
      <c r="C20" s="339"/>
      <c r="D20" s="339"/>
      <c r="E20" s="341" t="s">
        <v>2740</v>
      </c>
      <c r="F20" s="337" t="s">
        <v>2741</v>
      </c>
      <c r="G20" s="337"/>
      <c r="H20" s="337"/>
      <c r="I20" s="337"/>
      <c r="J20" s="337"/>
      <c r="K20" s="335"/>
    </row>
    <row r="21" s="1" customFormat="1" ht="15" customHeight="1">
      <c r="B21" s="338"/>
      <c r="C21" s="339"/>
      <c r="D21" s="339"/>
      <c r="E21" s="341" t="s">
        <v>82</v>
      </c>
      <c r="F21" s="337" t="s">
        <v>2742</v>
      </c>
      <c r="G21" s="337"/>
      <c r="H21" s="337"/>
      <c r="I21" s="337"/>
      <c r="J21" s="337"/>
      <c r="K21" s="335"/>
    </row>
    <row r="22" s="1" customFormat="1" ht="15" customHeight="1">
      <c r="B22" s="338"/>
      <c r="C22" s="339"/>
      <c r="D22" s="339"/>
      <c r="E22" s="341" t="s">
        <v>2743</v>
      </c>
      <c r="F22" s="337" t="s">
        <v>2744</v>
      </c>
      <c r="G22" s="337"/>
      <c r="H22" s="337"/>
      <c r="I22" s="337"/>
      <c r="J22" s="337"/>
      <c r="K22" s="335"/>
    </row>
    <row r="23" s="1" customFormat="1" ht="15" customHeight="1">
      <c r="B23" s="338"/>
      <c r="C23" s="339"/>
      <c r="D23" s="339"/>
      <c r="E23" s="341" t="s">
        <v>94</v>
      </c>
      <c r="F23" s="337" t="s">
        <v>2745</v>
      </c>
      <c r="G23" s="337"/>
      <c r="H23" s="337"/>
      <c r="I23" s="337"/>
      <c r="J23" s="337"/>
      <c r="K23" s="335"/>
    </row>
    <row r="24" s="1" customFormat="1" ht="12.75" customHeight="1">
      <c r="B24" s="338"/>
      <c r="C24" s="339"/>
      <c r="D24" s="339"/>
      <c r="E24" s="339"/>
      <c r="F24" s="339"/>
      <c r="G24" s="339"/>
      <c r="H24" s="339"/>
      <c r="I24" s="339"/>
      <c r="J24" s="339"/>
      <c r="K24" s="335"/>
    </row>
    <row r="25" s="1" customFormat="1" ht="15" customHeight="1">
      <c r="B25" s="338"/>
      <c r="C25" s="337" t="s">
        <v>2746</v>
      </c>
      <c r="D25" s="337"/>
      <c r="E25" s="337"/>
      <c r="F25" s="337"/>
      <c r="G25" s="337"/>
      <c r="H25" s="337"/>
      <c r="I25" s="337"/>
      <c r="J25" s="337"/>
      <c r="K25" s="335"/>
    </row>
    <row r="26" s="1" customFormat="1" ht="15" customHeight="1">
      <c r="B26" s="338"/>
      <c r="C26" s="337" t="s">
        <v>2747</v>
      </c>
      <c r="D26" s="337"/>
      <c r="E26" s="337"/>
      <c r="F26" s="337"/>
      <c r="G26" s="337"/>
      <c r="H26" s="337"/>
      <c r="I26" s="337"/>
      <c r="J26" s="337"/>
      <c r="K26" s="335"/>
    </row>
    <row r="27" s="1" customFormat="1" ht="15" customHeight="1">
      <c r="B27" s="338"/>
      <c r="C27" s="337"/>
      <c r="D27" s="337" t="s">
        <v>2748</v>
      </c>
      <c r="E27" s="337"/>
      <c r="F27" s="337"/>
      <c r="G27" s="337"/>
      <c r="H27" s="337"/>
      <c r="I27" s="337"/>
      <c r="J27" s="337"/>
      <c r="K27" s="335"/>
    </row>
    <row r="28" s="1" customFormat="1" ht="15" customHeight="1">
      <c r="B28" s="338"/>
      <c r="C28" s="339"/>
      <c r="D28" s="337" t="s">
        <v>2749</v>
      </c>
      <c r="E28" s="337"/>
      <c r="F28" s="337"/>
      <c r="G28" s="337"/>
      <c r="H28" s="337"/>
      <c r="I28" s="337"/>
      <c r="J28" s="337"/>
      <c r="K28" s="335"/>
    </row>
    <row r="29" s="1" customFormat="1" ht="12.75" customHeight="1">
      <c r="B29" s="338"/>
      <c r="C29" s="339"/>
      <c r="D29" s="339"/>
      <c r="E29" s="339"/>
      <c r="F29" s="339"/>
      <c r="G29" s="339"/>
      <c r="H29" s="339"/>
      <c r="I29" s="339"/>
      <c r="J29" s="339"/>
      <c r="K29" s="335"/>
    </row>
    <row r="30" s="1" customFormat="1" ht="15" customHeight="1">
      <c r="B30" s="338"/>
      <c r="C30" s="339"/>
      <c r="D30" s="337" t="s">
        <v>2750</v>
      </c>
      <c r="E30" s="337"/>
      <c r="F30" s="337"/>
      <c r="G30" s="337"/>
      <c r="H30" s="337"/>
      <c r="I30" s="337"/>
      <c r="J30" s="337"/>
      <c r="K30" s="335"/>
    </row>
    <row r="31" s="1" customFormat="1" ht="15" customHeight="1">
      <c r="B31" s="338"/>
      <c r="C31" s="339"/>
      <c r="D31" s="337" t="s">
        <v>2751</v>
      </c>
      <c r="E31" s="337"/>
      <c r="F31" s="337"/>
      <c r="G31" s="337"/>
      <c r="H31" s="337"/>
      <c r="I31" s="337"/>
      <c r="J31" s="337"/>
      <c r="K31" s="335"/>
    </row>
    <row r="32" s="1" customFormat="1" ht="12.75" customHeight="1">
      <c r="B32" s="338"/>
      <c r="C32" s="339"/>
      <c r="D32" s="339"/>
      <c r="E32" s="339"/>
      <c r="F32" s="339"/>
      <c r="G32" s="339"/>
      <c r="H32" s="339"/>
      <c r="I32" s="339"/>
      <c r="J32" s="339"/>
      <c r="K32" s="335"/>
    </row>
    <row r="33" s="1" customFormat="1" ht="15" customHeight="1">
      <c r="B33" s="338"/>
      <c r="C33" s="339"/>
      <c r="D33" s="337" t="s">
        <v>2752</v>
      </c>
      <c r="E33" s="337"/>
      <c r="F33" s="337"/>
      <c r="G33" s="337"/>
      <c r="H33" s="337"/>
      <c r="I33" s="337"/>
      <c r="J33" s="337"/>
      <c r="K33" s="335"/>
    </row>
    <row r="34" s="1" customFormat="1" ht="15" customHeight="1">
      <c r="B34" s="338"/>
      <c r="C34" s="339"/>
      <c r="D34" s="337" t="s">
        <v>2753</v>
      </c>
      <c r="E34" s="337"/>
      <c r="F34" s="337"/>
      <c r="G34" s="337"/>
      <c r="H34" s="337"/>
      <c r="I34" s="337"/>
      <c r="J34" s="337"/>
      <c r="K34" s="335"/>
    </row>
    <row r="35" s="1" customFormat="1" ht="15" customHeight="1">
      <c r="B35" s="338"/>
      <c r="C35" s="339"/>
      <c r="D35" s="337" t="s">
        <v>2754</v>
      </c>
      <c r="E35" s="337"/>
      <c r="F35" s="337"/>
      <c r="G35" s="337"/>
      <c r="H35" s="337"/>
      <c r="I35" s="337"/>
      <c r="J35" s="337"/>
      <c r="K35" s="335"/>
    </row>
    <row r="36" s="1" customFormat="1" ht="15" customHeight="1">
      <c r="B36" s="338"/>
      <c r="C36" s="339"/>
      <c r="D36" s="337"/>
      <c r="E36" s="340" t="s">
        <v>136</v>
      </c>
      <c r="F36" s="337"/>
      <c r="G36" s="337" t="s">
        <v>2755</v>
      </c>
      <c r="H36" s="337"/>
      <c r="I36" s="337"/>
      <c r="J36" s="337"/>
      <c r="K36" s="335"/>
    </row>
    <row r="37" s="1" customFormat="1" ht="30.75" customHeight="1">
      <c r="B37" s="338"/>
      <c r="C37" s="339"/>
      <c r="D37" s="337"/>
      <c r="E37" s="340" t="s">
        <v>2756</v>
      </c>
      <c r="F37" s="337"/>
      <c r="G37" s="337" t="s">
        <v>2757</v>
      </c>
      <c r="H37" s="337"/>
      <c r="I37" s="337"/>
      <c r="J37" s="337"/>
      <c r="K37" s="335"/>
    </row>
    <row r="38" s="1" customFormat="1" ht="15" customHeight="1">
      <c r="B38" s="338"/>
      <c r="C38" s="339"/>
      <c r="D38" s="337"/>
      <c r="E38" s="340" t="s">
        <v>56</v>
      </c>
      <c r="F38" s="337"/>
      <c r="G38" s="337" t="s">
        <v>2758</v>
      </c>
      <c r="H38" s="337"/>
      <c r="I38" s="337"/>
      <c r="J38" s="337"/>
      <c r="K38" s="335"/>
    </row>
    <row r="39" s="1" customFormat="1" ht="15" customHeight="1">
      <c r="B39" s="338"/>
      <c r="C39" s="339"/>
      <c r="D39" s="337"/>
      <c r="E39" s="340" t="s">
        <v>57</v>
      </c>
      <c r="F39" s="337"/>
      <c r="G39" s="337" t="s">
        <v>2759</v>
      </c>
      <c r="H39" s="337"/>
      <c r="I39" s="337"/>
      <c r="J39" s="337"/>
      <c r="K39" s="335"/>
    </row>
    <row r="40" s="1" customFormat="1" ht="15" customHeight="1">
      <c r="B40" s="338"/>
      <c r="C40" s="339"/>
      <c r="D40" s="337"/>
      <c r="E40" s="340" t="s">
        <v>137</v>
      </c>
      <c r="F40" s="337"/>
      <c r="G40" s="337" t="s">
        <v>2760</v>
      </c>
      <c r="H40" s="337"/>
      <c r="I40" s="337"/>
      <c r="J40" s="337"/>
      <c r="K40" s="335"/>
    </row>
    <row r="41" s="1" customFormat="1" ht="15" customHeight="1">
      <c r="B41" s="338"/>
      <c r="C41" s="339"/>
      <c r="D41" s="337"/>
      <c r="E41" s="340" t="s">
        <v>138</v>
      </c>
      <c r="F41" s="337"/>
      <c r="G41" s="337" t="s">
        <v>2761</v>
      </c>
      <c r="H41" s="337"/>
      <c r="I41" s="337"/>
      <c r="J41" s="337"/>
      <c r="K41" s="335"/>
    </row>
    <row r="42" s="1" customFormat="1" ht="15" customHeight="1">
      <c r="B42" s="338"/>
      <c r="C42" s="339"/>
      <c r="D42" s="337"/>
      <c r="E42" s="340" t="s">
        <v>2762</v>
      </c>
      <c r="F42" s="337"/>
      <c r="G42" s="337" t="s">
        <v>2763</v>
      </c>
      <c r="H42" s="337"/>
      <c r="I42" s="337"/>
      <c r="J42" s="337"/>
      <c r="K42" s="335"/>
    </row>
    <row r="43" s="1" customFormat="1" ht="15" customHeight="1">
      <c r="B43" s="338"/>
      <c r="C43" s="339"/>
      <c r="D43" s="337"/>
      <c r="E43" s="340"/>
      <c r="F43" s="337"/>
      <c r="G43" s="337" t="s">
        <v>2764</v>
      </c>
      <c r="H43" s="337"/>
      <c r="I43" s="337"/>
      <c r="J43" s="337"/>
      <c r="K43" s="335"/>
    </row>
    <row r="44" s="1" customFormat="1" ht="15" customHeight="1">
      <c r="B44" s="338"/>
      <c r="C44" s="339"/>
      <c r="D44" s="337"/>
      <c r="E44" s="340" t="s">
        <v>2765</v>
      </c>
      <c r="F44" s="337"/>
      <c r="G44" s="337" t="s">
        <v>2766</v>
      </c>
      <c r="H44" s="337"/>
      <c r="I44" s="337"/>
      <c r="J44" s="337"/>
      <c r="K44" s="335"/>
    </row>
    <row r="45" s="1" customFormat="1" ht="15" customHeight="1">
      <c r="B45" s="338"/>
      <c r="C45" s="339"/>
      <c r="D45" s="337"/>
      <c r="E45" s="340" t="s">
        <v>140</v>
      </c>
      <c r="F45" s="337"/>
      <c r="G45" s="337" t="s">
        <v>2767</v>
      </c>
      <c r="H45" s="337"/>
      <c r="I45" s="337"/>
      <c r="J45" s="337"/>
      <c r="K45" s="335"/>
    </row>
    <row r="46" s="1" customFormat="1" ht="12.75" customHeight="1">
      <c r="B46" s="338"/>
      <c r="C46" s="339"/>
      <c r="D46" s="337"/>
      <c r="E46" s="337"/>
      <c r="F46" s="337"/>
      <c r="G46" s="337"/>
      <c r="H46" s="337"/>
      <c r="I46" s="337"/>
      <c r="J46" s="337"/>
      <c r="K46" s="335"/>
    </row>
    <row r="47" s="1" customFormat="1" ht="15" customHeight="1">
      <c r="B47" s="338"/>
      <c r="C47" s="339"/>
      <c r="D47" s="337" t="s">
        <v>2768</v>
      </c>
      <c r="E47" s="337"/>
      <c r="F47" s="337"/>
      <c r="G47" s="337"/>
      <c r="H47" s="337"/>
      <c r="I47" s="337"/>
      <c r="J47" s="337"/>
      <c r="K47" s="335"/>
    </row>
    <row r="48" s="1" customFormat="1" ht="15" customHeight="1">
      <c r="B48" s="338"/>
      <c r="C48" s="339"/>
      <c r="D48" s="339"/>
      <c r="E48" s="337" t="s">
        <v>2769</v>
      </c>
      <c r="F48" s="337"/>
      <c r="G48" s="337"/>
      <c r="H48" s="337"/>
      <c r="I48" s="337"/>
      <c r="J48" s="337"/>
      <c r="K48" s="335"/>
    </row>
    <row r="49" s="1" customFormat="1" ht="15" customHeight="1">
      <c r="B49" s="338"/>
      <c r="C49" s="339"/>
      <c r="D49" s="339"/>
      <c r="E49" s="337" t="s">
        <v>2770</v>
      </c>
      <c r="F49" s="337"/>
      <c r="G49" s="337"/>
      <c r="H49" s="337"/>
      <c r="I49" s="337"/>
      <c r="J49" s="337"/>
      <c r="K49" s="335"/>
    </row>
    <row r="50" s="1" customFormat="1" ht="15" customHeight="1">
      <c r="B50" s="338"/>
      <c r="C50" s="339"/>
      <c r="D50" s="339"/>
      <c r="E50" s="337" t="s">
        <v>2771</v>
      </c>
      <c r="F50" s="337"/>
      <c r="G50" s="337"/>
      <c r="H50" s="337"/>
      <c r="I50" s="337"/>
      <c r="J50" s="337"/>
      <c r="K50" s="335"/>
    </row>
    <row r="51" s="1" customFormat="1" ht="15" customHeight="1">
      <c r="B51" s="338"/>
      <c r="C51" s="339"/>
      <c r="D51" s="337" t="s">
        <v>2772</v>
      </c>
      <c r="E51" s="337"/>
      <c r="F51" s="337"/>
      <c r="G51" s="337"/>
      <c r="H51" s="337"/>
      <c r="I51" s="337"/>
      <c r="J51" s="337"/>
      <c r="K51" s="335"/>
    </row>
    <row r="52" s="1" customFormat="1" ht="25.5" customHeight="1">
      <c r="B52" s="333"/>
      <c r="C52" s="334" t="s">
        <v>2773</v>
      </c>
      <c r="D52" s="334"/>
      <c r="E52" s="334"/>
      <c r="F52" s="334"/>
      <c r="G52" s="334"/>
      <c r="H52" s="334"/>
      <c r="I52" s="334"/>
      <c r="J52" s="334"/>
      <c r="K52" s="335"/>
    </row>
    <row r="53" s="1" customFormat="1" ht="5.25" customHeight="1">
      <c r="B53" s="333"/>
      <c r="C53" s="336"/>
      <c r="D53" s="336"/>
      <c r="E53" s="336"/>
      <c r="F53" s="336"/>
      <c r="G53" s="336"/>
      <c r="H53" s="336"/>
      <c r="I53" s="336"/>
      <c r="J53" s="336"/>
      <c r="K53" s="335"/>
    </row>
    <row r="54" s="1" customFormat="1" ht="15" customHeight="1">
      <c r="B54" s="333"/>
      <c r="C54" s="337" t="s">
        <v>2774</v>
      </c>
      <c r="D54" s="337"/>
      <c r="E54" s="337"/>
      <c r="F54" s="337"/>
      <c r="G54" s="337"/>
      <c r="H54" s="337"/>
      <c r="I54" s="337"/>
      <c r="J54" s="337"/>
      <c r="K54" s="335"/>
    </row>
    <row r="55" s="1" customFormat="1" ht="15" customHeight="1">
      <c r="B55" s="333"/>
      <c r="C55" s="337" t="s">
        <v>2775</v>
      </c>
      <c r="D55" s="337"/>
      <c r="E55" s="337"/>
      <c r="F55" s="337"/>
      <c r="G55" s="337"/>
      <c r="H55" s="337"/>
      <c r="I55" s="337"/>
      <c r="J55" s="337"/>
      <c r="K55" s="335"/>
    </row>
    <row r="56" s="1" customFormat="1" ht="12.75" customHeight="1">
      <c r="B56" s="333"/>
      <c r="C56" s="337"/>
      <c r="D56" s="337"/>
      <c r="E56" s="337"/>
      <c r="F56" s="337"/>
      <c r="G56" s="337"/>
      <c r="H56" s="337"/>
      <c r="I56" s="337"/>
      <c r="J56" s="337"/>
      <c r="K56" s="335"/>
    </row>
    <row r="57" s="1" customFormat="1" ht="15" customHeight="1">
      <c r="B57" s="333"/>
      <c r="C57" s="337" t="s">
        <v>2776</v>
      </c>
      <c r="D57" s="337"/>
      <c r="E57" s="337"/>
      <c r="F57" s="337"/>
      <c r="G57" s="337"/>
      <c r="H57" s="337"/>
      <c r="I57" s="337"/>
      <c r="J57" s="337"/>
      <c r="K57" s="335"/>
    </row>
    <row r="58" s="1" customFormat="1" ht="15" customHeight="1">
      <c r="B58" s="333"/>
      <c r="C58" s="339"/>
      <c r="D58" s="337" t="s">
        <v>2777</v>
      </c>
      <c r="E58" s="337"/>
      <c r="F58" s="337"/>
      <c r="G58" s="337"/>
      <c r="H58" s="337"/>
      <c r="I58" s="337"/>
      <c r="J58" s="337"/>
      <c r="K58" s="335"/>
    </row>
    <row r="59" s="1" customFormat="1" ht="15" customHeight="1">
      <c r="B59" s="333"/>
      <c r="C59" s="339"/>
      <c r="D59" s="337" t="s">
        <v>2778</v>
      </c>
      <c r="E59" s="337"/>
      <c r="F59" s="337"/>
      <c r="G59" s="337"/>
      <c r="H59" s="337"/>
      <c r="I59" s="337"/>
      <c r="J59" s="337"/>
      <c r="K59" s="335"/>
    </row>
    <row r="60" s="1" customFormat="1" ht="15" customHeight="1">
      <c r="B60" s="333"/>
      <c r="C60" s="339"/>
      <c r="D60" s="337" t="s">
        <v>2779</v>
      </c>
      <c r="E60" s="337"/>
      <c r="F60" s="337"/>
      <c r="G60" s="337"/>
      <c r="H60" s="337"/>
      <c r="I60" s="337"/>
      <c r="J60" s="337"/>
      <c r="K60" s="335"/>
    </row>
    <row r="61" s="1" customFormat="1" ht="15" customHeight="1">
      <c r="B61" s="333"/>
      <c r="C61" s="339"/>
      <c r="D61" s="337" t="s">
        <v>2780</v>
      </c>
      <c r="E61" s="337"/>
      <c r="F61" s="337"/>
      <c r="G61" s="337"/>
      <c r="H61" s="337"/>
      <c r="I61" s="337"/>
      <c r="J61" s="337"/>
      <c r="K61" s="335"/>
    </row>
    <row r="62" s="1" customFormat="1" ht="15" customHeight="1">
      <c r="B62" s="333"/>
      <c r="C62" s="339"/>
      <c r="D62" s="342" t="s">
        <v>2781</v>
      </c>
      <c r="E62" s="342"/>
      <c r="F62" s="342"/>
      <c r="G62" s="342"/>
      <c r="H62" s="342"/>
      <c r="I62" s="342"/>
      <c r="J62" s="342"/>
      <c r="K62" s="335"/>
    </row>
    <row r="63" s="1" customFormat="1" ht="15" customHeight="1">
      <c r="B63" s="333"/>
      <c r="C63" s="339"/>
      <c r="D63" s="337" t="s">
        <v>2782</v>
      </c>
      <c r="E63" s="337"/>
      <c r="F63" s="337"/>
      <c r="G63" s="337"/>
      <c r="H63" s="337"/>
      <c r="I63" s="337"/>
      <c r="J63" s="337"/>
      <c r="K63" s="335"/>
    </row>
    <row r="64" s="1" customFormat="1" ht="12.75" customHeight="1">
      <c r="B64" s="333"/>
      <c r="C64" s="339"/>
      <c r="D64" s="339"/>
      <c r="E64" s="343"/>
      <c r="F64" s="339"/>
      <c r="G64" s="339"/>
      <c r="H64" s="339"/>
      <c r="I64" s="339"/>
      <c r="J64" s="339"/>
      <c r="K64" s="335"/>
    </row>
    <row r="65" s="1" customFormat="1" ht="15" customHeight="1">
      <c r="B65" s="333"/>
      <c r="C65" s="339"/>
      <c r="D65" s="337" t="s">
        <v>2783</v>
      </c>
      <c r="E65" s="337"/>
      <c r="F65" s="337"/>
      <c r="G65" s="337"/>
      <c r="H65" s="337"/>
      <c r="I65" s="337"/>
      <c r="J65" s="337"/>
      <c r="K65" s="335"/>
    </row>
    <row r="66" s="1" customFormat="1" ht="15" customHeight="1">
      <c r="B66" s="333"/>
      <c r="C66" s="339"/>
      <c r="D66" s="342" t="s">
        <v>2784</v>
      </c>
      <c r="E66" s="342"/>
      <c r="F66" s="342"/>
      <c r="G66" s="342"/>
      <c r="H66" s="342"/>
      <c r="I66" s="342"/>
      <c r="J66" s="342"/>
      <c r="K66" s="335"/>
    </row>
    <row r="67" s="1" customFormat="1" ht="15" customHeight="1">
      <c r="B67" s="333"/>
      <c r="C67" s="339"/>
      <c r="D67" s="337" t="s">
        <v>2785</v>
      </c>
      <c r="E67" s="337"/>
      <c r="F67" s="337"/>
      <c r="G67" s="337"/>
      <c r="H67" s="337"/>
      <c r="I67" s="337"/>
      <c r="J67" s="337"/>
      <c r="K67" s="335"/>
    </row>
    <row r="68" s="1" customFormat="1" ht="15" customHeight="1">
      <c r="B68" s="333"/>
      <c r="C68" s="339"/>
      <c r="D68" s="337" t="s">
        <v>2786</v>
      </c>
      <c r="E68" s="337"/>
      <c r="F68" s="337"/>
      <c r="G68" s="337"/>
      <c r="H68" s="337"/>
      <c r="I68" s="337"/>
      <c r="J68" s="337"/>
      <c r="K68" s="335"/>
    </row>
    <row r="69" s="1" customFormat="1" ht="15" customHeight="1">
      <c r="B69" s="333"/>
      <c r="C69" s="339"/>
      <c r="D69" s="337" t="s">
        <v>2787</v>
      </c>
      <c r="E69" s="337"/>
      <c r="F69" s="337"/>
      <c r="G69" s="337"/>
      <c r="H69" s="337"/>
      <c r="I69" s="337"/>
      <c r="J69" s="337"/>
      <c r="K69" s="335"/>
    </row>
    <row r="70" s="1" customFormat="1" ht="15" customHeight="1">
      <c r="B70" s="333"/>
      <c r="C70" s="339"/>
      <c r="D70" s="337" t="s">
        <v>2788</v>
      </c>
      <c r="E70" s="337"/>
      <c r="F70" s="337"/>
      <c r="G70" s="337"/>
      <c r="H70" s="337"/>
      <c r="I70" s="337"/>
      <c r="J70" s="337"/>
      <c r="K70" s="335"/>
    </row>
    <row r="71" s="1" customFormat="1" ht="12.75" customHeight="1">
      <c r="B71" s="344"/>
      <c r="C71" s="345"/>
      <c r="D71" s="345"/>
      <c r="E71" s="345"/>
      <c r="F71" s="345"/>
      <c r="G71" s="345"/>
      <c r="H71" s="345"/>
      <c r="I71" s="345"/>
      <c r="J71" s="345"/>
      <c r="K71" s="346"/>
    </row>
    <row r="72" s="1" customFormat="1" ht="18.75" customHeight="1">
      <c r="B72" s="347"/>
      <c r="C72" s="347"/>
      <c r="D72" s="347"/>
      <c r="E72" s="347"/>
      <c r="F72" s="347"/>
      <c r="G72" s="347"/>
      <c r="H72" s="347"/>
      <c r="I72" s="347"/>
      <c r="J72" s="347"/>
      <c r="K72" s="348"/>
    </row>
    <row r="73" s="1" customFormat="1" ht="18.75" customHeight="1">
      <c r="B73" s="348"/>
      <c r="C73" s="348"/>
      <c r="D73" s="348"/>
      <c r="E73" s="348"/>
      <c r="F73" s="348"/>
      <c r="G73" s="348"/>
      <c r="H73" s="348"/>
      <c r="I73" s="348"/>
      <c r="J73" s="348"/>
      <c r="K73" s="348"/>
    </row>
    <row r="74" s="1" customFormat="1" ht="7.5" customHeight="1">
      <c r="B74" s="349"/>
      <c r="C74" s="350"/>
      <c r="D74" s="350"/>
      <c r="E74" s="350"/>
      <c r="F74" s="350"/>
      <c r="G74" s="350"/>
      <c r="H74" s="350"/>
      <c r="I74" s="350"/>
      <c r="J74" s="350"/>
      <c r="K74" s="351"/>
    </row>
    <row r="75" s="1" customFormat="1" ht="45" customHeight="1">
      <c r="B75" s="352"/>
      <c r="C75" s="353" t="s">
        <v>2789</v>
      </c>
      <c r="D75" s="353"/>
      <c r="E75" s="353"/>
      <c r="F75" s="353"/>
      <c r="G75" s="353"/>
      <c r="H75" s="353"/>
      <c r="I75" s="353"/>
      <c r="J75" s="353"/>
      <c r="K75" s="354"/>
    </row>
    <row r="76" s="1" customFormat="1" ht="17.25" customHeight="1">
      <c r="B76" s="352"/>
      <c r="C76" s="355" t="s">
        <v>2790</v>
      </c>
      <c r="D76" s="355"/>
      <c r="E76" s="355"/>
      <c r="F76" s="355" t="s">
        <v>2791</v>
      </c>
      <c r="G76" s="356"/>
      <c r="H76" s="355" t="s">
        <v>57</v>
      </c>
      <c r="I76" s="355" t="s">
        <v>60</v>
      </c>
      <c r="J76" s="355" t="s">
        <v>2792</v>
      </c>
      <c r="K76" s="354"/>
    </row>
    <row r="77" s="1" customFormat="1" ht="17.25" customHeight="1">
      <c r="B77" s="352"/>
      <c r="C77" s="357" t="s">
        <v>2793</v>
      </c>
      <c r="D77" s="357"/>
      <c r="E77" s="357"/>
      <c r="F77" s="358" t="s">
        <v>2794</v>
      </c>
      <c r="G77" s="359"/>
      <c r="H77" s="357"/>
      <c r="I77" s="357"/>
      <c r="J77" s="357" t="s">
        <v>2795</v>
      </c>
      <c r="K77" s="354"/>
    </row>
    <row r="78" s="1" customFormat="1" ht="5.25" customHeight="1">
      <c r="B78" s="352"/>
      <c r="C78" s="360"/>
      <c r="D78" s="360"/>
      <c r="E78" s="360"/>
      <c r="F78" s="360"/>
      <c r="G78" s="361"/>
      <c r="H78" s="360"/>
      <c r="I78" s="360"/>
      <c r="J78" s="360"/>
      <c r="K78" s="354"/>
    </row>
    <row r="79" s="1" customFormat="1" ht="15" customHeight="1">
      <c r="B79" s="352"/>
      <c r="C79" s="340" t="s">
        <v>56</v>
      </c>
      <c r="D79" s="360"/>
      <c r="E79" s="360"/>
      <c r="F79" s="362" t="s">
        <v>2796</v>
      </c>
      <c r="G79" s="361"/>
      <c r="H79" s="340" t="s">
        <v>2797</v>
      </c>
      <c r="I79" s="340" t="s">
        <v>2798</v>
      </c>
      <c r="J79" s="340">
        <v>20</v>
      </c>
      <c r="K79" s="354"/>
    </row>
    <row r="80" s="1" customFormat="1" ht="15" customHeight="1">
      <c r="B80" s="352"/>
      <c r="C80" s="340" t="s">
        <v>2799</v>
      </c>
      <c r="D80" s="340"/>
      <c r="E80" s="340"/>
      <c r="F80" s="362" t="s">
        <v>2796</v>
      </c>
      <c r="G80" s="361"/>
      <c r="H80" s="340" t="s">
        <v>2800</v>
      </c>
      <c r="I80" s="340" t="s">
        <v>2798</v>
      </c>
      <c r="J80" s="340">
        <v>120</v>
      </c>
      <c r="K80" s="354"/>
    </row>
    <row r="81" s="1" customFormat="1" ht="15" customHeight="1">
      <c r="B81" s="363"/>
      <c r="C81" s="340" t="s">
        <v>2801</v>
      </c>
      <c r="D81" s="340"/>
      <c r="E81" s="340"/>
      <c r="F81" s="362" t="s">
        <v>2802</v>
      </c>
      <c r="G81" s="361"/>
      <c r="H81" s="340" t="s">
        <v>2803</v>
      </c>
      <c r="I81" s="340" t="s">
        <v>2798</v>
      </c>
      <c r="J81" s="340">
        <v>50</v>
      </c>
      <c r="K81" s="354"/>
    </row>
    <row r="82" s="1" customFormat="1" ht="15" customHeight="1">
      <c r="B82" s="363"/>
      <c r="C82" s="340" t="s">
        <v>2804</v>
      </c>
      <c r="D82" s="340"/>
      <c r="E82" s="340"/>
      <c r="F82" s="362" t="s">
        <v>2796</v>
      </c>
      <c r="G82" s="361"/>
      <c r="H82" s="340" t="s">
        <v>2805</v>
      </c>
      <c r="I82" s="340" t="s">
        <v>2806</v>
      </c>
      <c r="J82" s="340"/>
      <c r="K82" s="354"/>
    </row>
    <row r="83" s="1" customFormat="1" ht="15" customHeight="1">
      <c r="B83" s="363"/>
      <c r="C83" s="364" t="s">
        <v>2807</v>
      </c>
      <c r="D83" s="364"/>
      <c r="E83" s="364"/>
      <c r="F83" s="365" t="s">
        <v>2802</v>
      </c>
      <c r="G83" s="364"/>
      <c r="H83" s="364" t="s">
        <v>2808</v>
      </c>
      <c r="I83" s="364" t="s">
        <v>2798</v>
      </c>
      <c r="J83" s="364">
        <v>15</v>
      </c>
      <c r="K83" s="354"/>
    </row>
    <row r="84" s="1" customFormat="1" ht="15" customHeight="1">
      <c r="B84" s="363"/>
      <c r="C84" s="364" t="s">
        <v>2809</v>
      </c>
      <c r="D84" s="364"/>
      <c r="E84" s="364"/>
      <c r="F84" s="365" t="s">
        <v>2802</v>
      </c>
      <c r="G84" s="364"/>
      <c r="H84" s="364" t="s">
        <v>2810</v>
      </c>
      <c r="I84" s="364" t="s">
        <v>2798</v>
      </c>
      <c r="J84" s="364">
        <v>15</v>
      </c>
      <c r="K84" s="354"/>
    </row>
    <row r="85" s="1" customFormat="1" ht="15" customHeight="1">
      <c r="B85" s="363"/>
      <c r="C85" s="364" t="s">
        <v>2811</v>
      </c>
      <c r="D85" s="364"/>
      <c r="E85" s="364"/>
      <c r="F85" s="365" t="s">
        <v>2802</v>
      </c>
      <c r="G85" s="364"/>
      <c r="H85" s="364" t="s">
        <v>2812</v>
      </c>
      <c r="I85" s="364" t="s">
        <v>2798</v>
      </c>
      <c r="J85" s="364">
        <v>20</v>
      </c>
      <c r="K85" s="354"/>
    </row>
    <row r="86" s="1" customFormat="1" ht="15" customHeight="1">
      <c r="B86" s="363"/>
      <c r="C86" s="364" t="s">
        <v>2813</v>
      </c>
      <c r="D86" s="364"/>
      <c r="E86" s="364"/>
      <c r="F86" s="365" t="s">
        <v>2802</v>
      </c>
      <c r="G86" s="364"/>
      <c r="H86" s="364" t="s">
        <v>2814</v>
      </c>
      <c r="I86" s="364" t="s">
        <v>2798</v>
      </c>
      <c r="J86" s="364">
        <v>20</v>
      </c>
      <c r="K86" s="354"/>
    </row>
    <row r="87" s="1" customFormat="1" ht="15" customHeight="1">
      <c r="B87" s="363"/>
      <c r="C87" s="340" t="s">
        <v>2815</v>
      </c>
      <c r="D87" s="340"/>
      <c r="E87" s="340"/>
      <c r="F87" s="362" t="s">
        <v>2802</v>
      </c>
      <c r="G87" s="361"/>
      <c r="H87" s="340" t="s">
        <v>2816</v>
      </c>
      <c r="I87" s="340" t="s">
        <v>2798</v>
      </c>
      <c r="J87" s="340">
        <v>50</v>
      </c>
      <c r="K87" s="354"/>
    </row>
    <row r="88" s="1" customFormat="1" ht="15" customHeight="1">
      <c r="B88" s="363"/>
      <c r="C88" s="340" t="s">
        <v>2817</v>
      </c>
      <c r="D88" s="340"/>
      <c r="E88" s="340"/>
      <c r="F88" s="362" t="s">
        <v>2802</v>
      </c>
      <c r="G88" s="361"/>
      <c r="H88" s="340" t="s">
        <v>2818</v>
      </c>
      <c r="I88" s="340" t="s">
        <v>2798</v>
      </c>
      <c r="J88" s="340">
        <v>20</v>
      </c>
      <c r="K88" s="354"/>
    </row>
    <row r="89" s="1" customFormat="1" ht="15" customHeight="1">
      <c r="B89" s="363"/>
      <c r="C89" s="340" t="s">
        <v>2819</v>
      </c>
      <c r="D89" s="340"/>
      <c r="E89" s="340"/>
      <c r="F89" s="362" t="s">
        <v>2802</v>
      </c>
      <c r="G89" s="361"/>
      <c r="H89" s="340" t="s">
        <v>2820</v>
      </c>
      <c r="I89" s="340" t="s">
        <v>2798</v>
      </c>
      <c r="J89" s="340">
        <v>20</v>
      </c>
      <c r="K89" s="354"/>
    </row>
    <row r="90" s="1" customFormat="1" ht="15" customHeight="1">
      <c r="B90" s="363"/>
      <c r="C90" s="340" t="s">
        <v>2821</v>
      </c>
      <c r="D90" s="340"/>
      <c r="E90" s="340"/>
      <c r="F90" s="362" t="s">
        <v>2802</v>
      </c>
      <c r="G90" s="361"/>
      <c r="H90" s="340" t="s">
        <v>2822</v>
      </c>
      <c r="I90" s="340" t="s">
        <v>2798</v>
      </c>
      <c r="J90" s="340">
        <v>50</v>
      </c>
      <c r="K90" s="354"/>
    </row>
    <row r="91" s="1" customFormat="1" ht="15" customHeight="1">
      <c r="B91" s="363"/>
      <c r="C91" s="340" t="s">
        <v>2823</v>
      </c>
      <c r="D91" s="340"/>
      <c r="E91" s="340"/>
      <c r="F91" s="362" t="s">
        <v>2802</v>
      </c>
      <c r="G91" s="361"/>
      <c r="H91" s="340" t="s">
        <v>2823</v>
      </c>
      <c r="I91" s="340" t="s">
        <v>2798</v>
      </c>
      <c r="J91" s="340">
        <v>50</v>
      </c>
      <c r="K91" s="354"/>
    </row>
    <row r="92" s="1" customFormat="1" ht="15" customHeight="1">
      <c r="B92" s="363"/>
      <c r="C92" s="340" t="s">
        <v>2824</v>
      </c>
      <c r="D92" s="340"/>
      <c r="E92" s="340"/>
      <c r="F92" s="362" t="s">
        <v>2802</v>
      </c>
      <c r="G92" s="361"/>
      <c r="H92" s="340" t="s">
        <v>2825</v>
      </c>
      <c r="I92" s="340" t="s">
        <v>2798</v>
      </c>
      <c r="J92" s="340">
        <v>255</v>
      </c>
      <c r="K92" s="354"/>
    </row>
    <row r="93" s="1" customFormat="1" ht="15" customHeight="1">
      <c r="B93" s="363"/>
      <c r="C93" s="340" t="s">
        <v>2826</v>
      </c>
      <c r="D93" s="340"/>
      <c r="E93" s="340"/>
      <c r="F93" s="362" t="s">
        <v>2796</v>
      </c>
      <c r="G93" s="361"/>
      <c r="H93" s="340" t="s">
        <v>2827</v>
      </c>
      <c r="I93" s="340" t="s">
        <v>2828</v>
      </c>
      <c r="J93" s="340"/>
      <c r="K93" s="354"/>
    </row>
    <row r="94" s="1" customFormat="1" ht="15" customHeight="1">
      <c r="B94" s="363"/>
      <c r="C94" s="340" t="s">
        <v>2829</v>
      </c>
      <c r="D94" s="340"/>
      <c r="E94" s="340"/>
      <c r="F94" s="362" t="s">
        <v>2796</v>
      </c>
      <c r="G94" s="361"/>
      <c r="H94" s="340" t="s">
        <v>2830</v>
      </c>
      <c r="I94" s="340" t="s">
        <v>2831</v>
      </c>
      <c r="J94" s="340"/>
      <c r="K94" s="354"/>
    </row>
    <row r="95" s="1" customFormat="1" ht="15" customHeight="1">
      <c r="B95" s="363"/>
      <c r="C95" s="340" t="s">
        <v>2832</v>
      </c>
      <c r="D95" s="340"/>
      <c r="E95" s="340"/>
      <c r="F95" s="362" t="s">
        <v>2796</v>
      </c>
      <c r="G95" s="361"/>
      <c r="H95" s="340" t="s">
        <v>2832</v>
      </c>
      <c r="I95" s="340" t="s">
        <v>2831</v>
      </c>
      <c r="J95" s="340"/>
      <c r="K95" s="354"/>
    </row>
    <row r="96" s="1" customFormat="1" ht="15" customHeight="1">
      <c r="B96" s="363"/>
      <c r="C96" s="340" t="s">
        <v>41</v>
      </c>
      <c r="D96" s="340"/>
      <c r="E96" s="340"/>
      <c r="F96" s="362" t="s">
        <v>2796</v>
      </c>
      <c r="G96" s="361"/>
      <c r="H96" s="340" t="s">
        <v>2833</v>
      </c>
      <c r="I96" s="340" t="s">
        <v>2831</v>
      </c>
      <c r="J96" s="340"/>
      <c r="K96" s="354"/>
    </row>
    <row r="97" s="1" customFormat="1" ht="15" customHeight="1">
      <c r="B97" s="363"/>
      <c r="C97" s="340" t="s">
        <v>51</v>
      </c>
      <c r="D97" s="340"/>
      <c r="E97" s="340"/>
      <c r="F97" s="362" t="s">
        <v>2796</v>
      </c>
      <c r="G97" s="361"/>
      <c r="H97" s="340" t="s">
        <v>2834</v>
      </c>
      <c r="I97" s="340" t="s">
        <v>2831</v>
      </c>
      <c r="J97" s="340"/>
      <c r="K97" s="354"/>
    </row>
    <row r="98" s="1" customFormat="1" ht="15" customHeight="1">
      <c r="B98" s="366"/>
      <c r="C98" s="367"/>
      <c r="D98" s="367"/>
      <c r="E98" s="367"/>
      <c r="F98" s="367"/>
      <c r="G98" s="367"/>
      <c r="H98" s="367"/>
      <c r="I98" s="367"/>
      <c r="J98" s="367"/>
      <c r="K98" s="368"/>
    </row>
    <row r="99" s="1" customFormat="1" ht="18.75" customHeight="1">
      <c r="B99" s="369"/>
      <c r="C99" s="370"/>
      <c r="D99" s="370"/>
      <c r="E99" s="370"/>
      <c r="F99" s="370"/>
      <c r="G99" s="370"/>
      <c r="H99" s="370"/>
      <c r="I99" s="370"/>
      <c r="J99" s="370"/>
      <c r="K99" s="369"/>
    </row>
    <row r="100" s="1" customFormat="1" ht="18.75" customHeight="1"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</row>
    <row r="101" s="1" customFormat="1" ht="7.5" customHeight="1">
      <c r="B101" s="349"/>
      <c r="C101" s="350"/>
      <c r="D101" s="350"/>
      <c r="E101" s="350"/>
      <c r="F101" s="350"/>
      <c r="G101" s="350"/>
      <c r="H101" s="350"/>
      <c r="I101" s="350"/>
      <c r="J101" s="350"/>
      <c r="K101" s="351"/>
    </row>
    <row r="102" s="1" customFormat="1" ht="45" customHeight="1">
      <c r="B102" s="352"/>
      <c r="C102" s="353" t="s">
        <v>2835</v>
      </c>
      <c r="D102" s="353"/>
      <c r="E102" s="353"/>
      <c r="F102" s="353"/>
      <c r="G102" s="353"/>
      <c r="H102" s="353"/>
      <c r="I102" s="353"/>
      <c r="J102" s="353"/>
      <c r="K102" s="354"/>
    </row>
    <row r="103" s="1" customFormat="1" ht="17.25" customHeight="1">
      <c r="B103" s="352"/>
      <c r="C103" s="355" t="s">
        <v>2790</v>
      </c>
      <c r="D103" s="355"/>
      <c r="E103" s="355"/>
      <c r="F103" s="355" t="s">
        <v>2791</v>
      </c>
      <c r="G103" s="356"/>
      <c r="H103" s="355" t="s">
        <v>57</v>
      </c>
      <c r="I103" s="355" t="s">
        <v>60</v>
      </c>
      <c r="J103" s="355" t="s">
        <v>2792</v>
      </c>
      <c r="K103" s="354"/>
    </row>
    <row r="104" s="1" customFormat="1" ht="17.25" customHeight="1">
      <c r="B104" s="352"/>
      <c r="C104" s="357" t="s">
        <v>2793</v>
      </c>
      <c r="D104" s="357"/>
      <c r="E104" s="357"/>
      <c r="F104" s="358" t="s">
        <v>2794</v>
      </c>
      <c r="G104" s="359"/>
      <c r="H104" s="357"/>
      <c r="I104" s="357"/>
      <c r="J104" s="357" t="s">
        <v>2795</v>
      </c>
      <c r="K104" s="354"/>
    </row>
    <row r="105" s="1" customFormat="1" ht="5.25" customHeight="1">
      <c r="B105" s="352"/>
      <c r="C105" s="355"/>
      <c r="D105" s="355"/>
      <c r="E105" s="355"/>
      <c r="F105" s="355"/>
      <c r="G105" s="371"/>
      <c r="H105" s="355"/>
      <c r="I105" s="355"/>
      <c r="J105" s="355"/>
      <c r="K105" s="354"/>
    </row>
    <row r="106" s="1" customFormat="1" ht="15" customHeight="1">
      <c r="B106" s="352"/>
      <c r="C106" s="340" t="s">
        <v>56</v>
      </c>
      <c r="D106" s="360"/>
      <c r="E106" s="360"/>
      <c r="F106" s="362" t="s">
        <v>2796</v>
      </c>
      <c r="G106" s="371"/>
      <c r="H106" s="340" t="s">
        <v>2836</v>
      </c>
      <c r="I106" s="340" t="s">
        <v>2798</v>
      </c>
      <c r="J106" s="340">
        <v>20</v>
      </c>
      <c r="K106" s="354"/>
    </row>
    <row r="107" s="1" customFormat="1" ht="15" customHeight="1">
      <c r="B107" s="352"/>
      <c r="C107" s="340" t="s">
        <v>2799</v>
      </c>
      <c r="D107" s="340"/>
      <c r="E107" s="340"/>
      <c r="F107" s="362" t="s">
        <v>2796</v>
      </c>
      <c r="G107" s="340"/>
      <c r="H107" s="340" t="s">
        <v>2836</v>
      </c>
      <c r="I107" s="340" t="s">
        <v>2798</v>
      </c>
      <c r="J107" s="340">
        <v>120</v>
      </c>
      <c r="K107" s="354"/>
    </row>
    <row r="108" s="1" customFormat="1" ht="15" customHeight="1">
      <c r="B108" s="363"/>
      <c r="C108" s="340" t="s">
        <v>2801</v>
      </c>
      <c r="D108" s="340"/>
      <c r="E108" s="340"/>
      <c r="F108" s="362" t="s">
        <v>2802</v>
      </c>
      <c r="G108" s="340"/>
      <c r="H108" s="340" t="s">
        <v>2836</v>
      </c>
      <c r="I108" s="340" t="s">
        <v>2798</v>
      </c>
      <c r="J108" s="340">
        <v>50</v>
      </c>
      <c r="K108" s="354"/>
    </row>
    <row r="109" s="1" customFormat="1" ht="15" customHeight="1">
      <c r="B109" s="363"/>
      <c r="C109" s="340" t="s">
        <v>2804</v>
      </c>
      <c r="D109" s="340"/>
      <c r="E109" s="340"/>
      <c r="F109" s="362" t="s">
        <v>2796</v>
      </c>
      <c r="G109" s="340"/>
      <c r="H109" s="340" t="s">
        <v>2836</v>
      </c>
      <c r="I109" s="340" t="s">
        <v>2806</v>
      </c>
      <c r="J109" s="340"/>
      <c r="K109" s="354"/>
    </row>
    <row r="110" s="1" customFormat="1" ht="15" customHeight="1">
      <c r="B110" s="363"/>
      <c r="C110" s="340" t="s">
        <v>2815</v>
      </c>
      <c r="D110" s="340"/>
      <c r="E110" s="340"/>
      <c r="F110" s="362" t="s">
        <v>2802</v>
      </c>
      <c r="G110" s="340"/>
      <c r="H110" s="340" t="s">
        <v>2836</v>
      </c>
      <c r="I110" s="340" t="s">
        <v>2798</v>
      </c>
      <c r="J110" s="340">
        <v>50</v>
      </c>
      <c r="K110" s="354"/>
    </row>
    <row r="111" s="1" customFormat="1" ht="15" customHeight="1">
      <c r="B111" s="363"/>
      <c r="C111" s="340" t="s">
        <v>2823</v>
      </c>
      <c r="D111" s="340"/>
      <c r="E111" s="340"/>
      <c r="F111" s="362" t="s">
        <v>2802</v>
      </c>
      <c r="G111" s="340"/>
      <c r="H111" s="340" t="s">
        <v>2836</v>
      </c>
      <c r="I111" s="340" t="s">
        <v>2798</v>
      </c>
      <c r="J111" s="340">
        <v>50</v>
      </c>
      <c r="K111" s="354"/>
    </row>
    <row r="112" s="1" customFormat="1" ht="15" customHeight="1">
      <c r="B112" s="363"/>
      <c r="C112" s="340" t="s">
        <v>2821</v>
      </c>
      <c r="D112" s="340"/>
      <c r="E112" s="340"/>
      <c r="F112" s="362" t="s">
        <v>2802</v>
      </c>
      <c r="G112" s="340"/>
      <c r="H112" s="340" t="s">
        <v>2836</v>
      </c>
      <c r="I112" s="340" t="s">
        <v>2798</v>
      </c>
      <c r="J112" s="340">
        <v>50</v>
      </c>
      <c r="K112" s="354"/>
    </row>
    <row r="113" s="1" customFormat="1" ht="15" customHeight="1">
      <c r="B113" s="363"/>
      <c r="C113" s="340" t="s">
        <v>56</v>
      </c>
      <c r="D113" s="340"/>
      <c r="E113" s="340"/>
      <c r="F113" s="362" t="s">
        <v>2796</v>
      </c>
      <c r="G113" s="340"/>
      <c r="H113" s="340" t="s">
        <v>2837</v>
      </c>
      <c r="I113" s="340" t="s">
        <v>2798</v>
      </c>
      <c r="J113" s="340">
        <v>20</v>
      </c>
      <c r="K113" s="354"/>
    </row>
    <row r="114" s="1" customFormat="1" ht="15" customHeight="1">
      <c r="B114" s="363"/>
      <c r="C114" s="340" t="s">
        <v>2838</v>
      </c>
      <c r="D114" s="340"/>
      <c r="E114" s="340"/>
      <c r="F114" s="362" t="s">
        <v>2796</v>
      </c>
      <c r="G114" s="340"/>
      <c r="H114" s="340" t="s">
        <v>2839</v>
      </c>
      <c r="I114" s="340" t="s">
        <v>2798</v>
      </c>
      <c r="J114" s="340">
        <v>120</v>
      </c>
      <c r="K114" s="354"/>
    </row>
    <row r="115" s="1" customFormat="1" ht="15" customHeight="1">
      <c r="B115" s="363"/>
      <c r="C115" s="340" t="s">
        <v>41</v>
      </c>
      <c r="D115" s="340"/>
      <c r="E115" s="340"/>
      <c r="F115" s="362" t="s">
        <v>2796</v>
      </c>
      <c r="G115" s="340"/>
      <c r="H115" s="340" t="s">
        <v>2840</v>
      </c>
      <c r="I115" s="340" t="s">
        <v>2831</v>
      </c>
      <c r="J115" s="340"/>
      <c r="K115" s="354"/>
    </row>
    <row r="116" s="1" customFormat="1" ht="15" customHeight="1">
      <c r="B116" s="363"/>
      <c r="C116" s="340" t="s">
        <v>51</v>
      </c>
      <c r="D116" s="340"/>
      <c r="E116" s="340"/>
      <c r="F116" s="362" t="s">
        <v>2796</v>
      </c>
      <c r="G116" s="340"/>
      <c r="H116" s="340" t="s">
        <v>2841</v>
      </c>
      <c r="I116" s="340" t="s">
        <v>2831</v>
      </c>
      <c r="J116" s="340"/>
      <c r="K116" s="354"/>
    </row>
    <row r="117" s="1" customFormat="1" ht="15" customHeight="1">
      <c r="B117" s="363"/>
      <c r="C117" s="340" t="s">
        <v>60</v>
      </c>
      <c r="D117" s="340"/>
      <c r="E117" s="340"/>
      <c r="F117" s="362" t="s">
        <v>2796</v>
      </c>
      <c r="G117" s="340"/>
      <c r="H117" s="340" t="s">
        <v>2842</v>
      </c>
      <c r="I117" s="340" t="s">
        <v>2843</v>
      </c>
      <c r="J117" s="340"/>
      <c r="K117" s="354"/>
    </row>
    <row r="118" s="1" customFormat="1" ht="15" customHeight="1">
      <c r="B118" s="366"/>
      <c r="C118" s="372"/>
      <c r="D118" s="372"/>
      <c r="E118" s="372"/>
      <c r="F118" s="372"/>
      <c r="G118" s="372"/>
      <c r="H118" s="372"/>
      <c r="I118" s="372"/>
      <c r="J118" s="372"/>
      <c r="K118" s="368"/>
    </row>
    <row r="119" s="1" customFormat="1" ht="18.75" customHeight="1">
      <c r="B119" s="373"/>
      <c r="C119" s="337"/>
      <c r="D119" s="337"/>
      <c r="E119" s="337"/>
      <c r="F119" s="374"/>
      <c r="G119" s="337"/>
      <c r="H119" s="337"/>
      <c r="I119" s="337"/>
      <c r="J119" s="337"/>
      <c r="K119" s="373"/>
    </row>
    <row r="120" s="1" customFormat="1" ht="18.75" customHeight="1"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31" t="s">
        <v>2844</v>
      </c>
      <c r="D122" s="331"/>
      <c r="E122" s="331"/>
      <c r="F122" s="331"/>
      <c r="G122" s="331"/>
      <c r="H122" s="331"/>
      <c r="I122" s="331"/>
      <c r="J122" s="331"/>
      <c r="K122" s="379"/>
    </row>
    <row r="123" s="1" customFormat="1" ht="17.25" customHeight="1">
      <c r="B123" s="380"/>
      <c r="C123" s="355" t="s">
        <v>2790</v>
      </c>
      <c r="D123" s="355"/>
      <c r="E123" s="355"/>
      <c r="F123" s="355" t="s">
        <v>2791</v>
      </c>
      <c r="G123" s="356"/>
      <c r="H123" s="355" t="s">
        <v>57</v>
      </c>
      <c r="I123" s="355" t="s">
        <v>60</v>
      </c>
      <c r="J123" s="355" t="s">
        <v>2792</v>
      </c>
      <c r="K123" s="381"/>
    </row>
    <row r="124" s="1" customFormat="1" ht="17.25" customHeight="1">
      <c r="B124" s="380"/>
      <c r="C124" s="357" t="s">
        <v>2793</v>
      </c>
      <c r="D124" s="357"/>
      <c r="E124" s="357"/>
      <c r="F124" s="358" t="s">
        <v>2794</v>
      </c>
      <c r="G124" s="359"/>
      <c r="H124" s="357"/>
      <c r="I124" s="357"/>
      <c r="J124" s="357" t="s">
        <v>2795</v>
      </c>
      <c r="K124" s="381"/>
    </row>
    <row r="125" s="1" customFormat="1" ht="5.25" customHeight="1">
      <c r="B125" s="382"/>
      <c r="C125" s="360"/>
      <c r="D125" s="360"/>
      <c r="E125" s="360"/>
      <c r="F125" s="360"/>
      <c r="G125" s="340"/>
      <c r="H125" s="360"/>
      <c r="I125" s="360"/>
      <c r="J125" s="360"/>
      <c r="K125" s="383"/>
    </row>
    <row r="126" s="1" customFormat="1" ht="15" customHeight="1">
      <c r="B126" s="382"/>
      <c r="C126" s="340" t="s">
        <v>2799</v>
      </c>
      <c r="D126" s="360"/>
      <c r="E126" s="360"/>
      <c r="F126" s="362" t="s">
        <v>2796</v>
      </c>
      <c r="G126" s="340"/>
      <c r="H126" s="340" t="s">
        <v>2836</v>
      </c>
      <c r="I126" s="340" t="s">
        <v>2798</v>
      </c>
      <c r="J126" s="340">
        <v>120</v>
      </c>
      <c r="K126" s="384"/>
    </row>
    <row r="127" s="1" customFormat="1" ht="15" customHeight="1">
      <c r="B127" s="382"/>
      <c r="C127" s="340" t="s">
        <v>2845</v>
      </c>
      <c r="D127" s="340"/>
      <c r="E127" s="340"/>
      <c r="F127" s="362" t="s">
        <v>2796</v>
      </c>
      <c r="G127" s="340"/>
      <c r="H127" s="340" t="s">
        <v>2846</v>
      </c>
      <c r="I127" s="340" t="s">
        <v>2798</v>
      </c>
      <c r="J127" s="340" t="s">
        <v>2847</v>
      </c>
      <c r="K127" s="384"/>
    </row>
    <row r="128" s="1" customFormat="1" ht="15" customHeight="1">
      <c r="B128" s="382"/>
      <c r="C128" s="340" t="s">
        <v>94</v>
      </c>
      <c r="D128" s="340"/>
      <c r="E128" s="340"/>
      <c r="F128" s="362" t="s">
        <v>2796</v>
      </c>
      <c r="G128" s="340"/>
      <c r="H128" s="340" t="s">
        <v>2848</v>
      </c>
      <c r="I128" s="340" t="s">
        <v>2798</v>
      </c>
      <c r="J128" s="340" t="s">
        <v>2847</v>
      </c>
      <c r="K128" s="384"/>
    </row>
    <row r="129" s="1" customFormat="1" ht="15" customHeight="1">
      <c r="B129" s="382"/>
      <c r="C129" s="340" t="s">
        <v>2807</v>
      </c>
      <c r="D129" s="340"/>
      <c r="E129" s="340"/>
      <c r="F129" s="362" t="s">
        <v>2802</v>
      </c>
      <c r="G129" s="340"/>
      <c r="H129" s="340" t="s">
        <v>2808</v>
      </c>
      <c r="I129" s="340" t="s">
        <v>2798</v>
      </c>
      <c r="J129" s="340">
        <v>15</v>
      </c>
      <c r="K129" s="384"/>
    </row>
    <row r="130" s="1" customFormat="1" ht="15" customHeight="1">
      <c r="B130" s="382"/>
      <c r="C130" s="364" t="s">
        <v>2809</v>
      </c>
      <c r="D130" s="364"/>
      <c r="E130" s="364"/>
      <c r="F130" s="365" t="s">
        <v>2802</v>
      </c>
      <c r="G130" s="364"/>
      <c r="H130" s="364" t="s">
        <v>2810</v>
      </c>
      <c r="I130" s="364" t="s">
        <v>2798</v>
      </c>
      <c r="J130" s="364">
        <v>15</v>
      </c>
      <c r="K130" s="384"/>
    </row>
    <row r="131" s="1" customFormat="1" ht="15" customHeight="1">
      <c r="B131" s="382"/>
      <c r="C131" s="364" t="s">
        <v>2811</v>
      </c>
      <c r="D131" s="364"/>
      <c r="E131" s="364"/>
      <c r="F131" s="365" t="s">
        <v>2802</v>
      </c>
      <c r="G131" s="364"/>
      <c r="H131" s="364" t="s">
        <v>2812</v>
      </c>
      <c r="I131" s="364" t="s">
        <v>2798</v>
      </c>
      <c r="J131" s="364">
        <v>20</v>
      </c>
      <c r="K131" s="384"/>
    </row>
    <row r="132" s="1" customFormat="1" ht="15" customHeight="1">
      <c r="B132" s="382"/>
      <c r="C132" s="364" t="s">
        <v>2813</v>
      </c>
      <c r="D132" s="364"/>
      <c r="E132" s="364"/>
      <c r="F132" s="365" t="s">
        <v>2802</v>
      </c>
      <c r="G132" s="364"/>
      <c r="H132" s="364" t="s">
        <v>2814</v>
      </c>
      <c r="I132" s="364" t="s">
        <v>2798</v>
      </c>
      <c r="J132" s="364">
        <v>20</v>
      </c>
      <c r="K132" s="384"/>
    </row>
    <row r="133" s="1" customFormat="1" ht="15" customHeight="1">
      <c r="B133" s="382"/>
      <c r="C133" s="340" t="s">
        <v>2801</v>
      </c>
      <c r="D133" s="340"/>
      <c r="E133" s="340"/>
      <c r="F133" s="362" t="s">
        <v>2802</v>
      </c>
      <c r="G133" s="340"/>
      <c r="H133" s="340" t="s">
        <v>2836</v>
      </c>
      <c r="I133" s="340" t="s">
        <v>2798</v>
      </c>
      <c r="J133" s="340">
        <v>50</v>
      </c>
      <c r="K133" s="384"/>
    </row>
    <row r="134" s="1" customFormat="1" ht="15" customHeight="1">
      <c r="B134" s="382"/>
      <c r="C134" s="340" t="s">
        <v>2815</v>
      </c>
      <c r="D134" s="340"/>
      <c r="E134" s="340"/>
      <c r="F134" s="362" t="s">
        <v>2802</v>
      </c>
      <c r="G134" s="340"/>
      <c r="H134" s="340" t="s">
        <v>2836</v>
      </c>
      <c r="I134" s="340" t="s">
        <v>2798</v>
      </c>
      <c r="J134" s="340">
        <v>50</v>
      </c>
      <c r="K134" s="384"/>
    </row>
    <row r="135" s="1" customFormat="1" ht="15" customHeight="1">
      <c r="B135" s="382"/>
      <c r="C135" s="340" t="s">
        <v>2821</v>
      </c>
      <c r="D135" s="340"/>
      <c r="E135" s="340"/>
      <c r="F135" s="362" t="s">
        <v>2802</v>
      </c>
      <c r="G135" s="340"/>
      <c r="H135" s="340" t="s">
        <v>2836</v>
      </c>
      <c r="I135" s="340" t="s">
        <v>2798</v>
      </c>
      <c r="J135" s="340">
        <v>50</v>
      </c>
      <c r="K135" s="384"/>
    </row>
    <row r="136" s="1" customFormat="1" ht="15" customHeight="1">
      <c r="B136" s="382"/>
      <c r="C136" s="340" t="s">
        <v>2823</v>
      </c>
      <c r="D136" s="340"/>
      <c r="E136" s="340"/>
      <c r="F136" s="362" t="s">
        <v>2802</v>
      </c>
      <c r="G136" s="340"/>
      <c r="H136" s="340" t="s">
        <v>2836</v>
      </c>
      <c r="I136" s="340" t="s">
        <v>2798</v>
      </c>
      <c r="J136" s="340">
        <v>50</v>
      </c>
      <c r="K136" s="384"/>
    </row>
    <row r="137" s="1" customFormat="1" ht="15" customHeight="1">
      <c r="B137" s="382"/>
      <c r="C137" s="340" t="s">
        <v>2824</v>
      </c>
      <c r="D137" s="340"/>
      <c r="E137" s="340"/>
      <c r="F137" s="362" t="s">
        <v>2802</v>
      </c>
      <c r="G137" s="340"/>
      <c r="H137" s="340" t="s">
        <v>2849</v>
      </c>
      <c r="I137" s="340" t="s">
        <v>2798</v>
      </c>
      <c r="J137" s="340">
        <v>255</v>
      </c>
      <c r="K137" s="384"/>
    </row>
    <row r="138" s="1" customFormat="1" ht="15" customHeight="1">
      <c r="B138" s="382"/>
      <c r="C138" s="340" t="s">
        <v>2826</v>
      </c>
      <c r="D138" s="340"/>
      <c r="E138" s="340"/>
      <c r="F138" s="362" t="s">
        <v>2796</v>
      </c>
      <c r="G138" s="340"/>
      <c r="H138" s="340" t="s">
        <v>2850</v>
      </c>
      <c r="I138" s="340" t="s">
        <v>2828</v>
      </c>
      <c r="J138" s="340"/>
      <c r="K138" s="384"/>
    </row>
    <row r="139" s="1" customFormat="1" ht="15" customHeight="1">
      <c r="B139" s="382"/>
      <c r="C139" s="340" t="s">
        <v>2829</v>
      </c>
      <c r="D139" s="340"/>
      <c r="E139" s="340"/>
      <c r="F139" s="362" t="s">
        <v>2796</v>
      </c>
      <c r="G139" s="340"/>
      <c r="H139" s="340" t="s">
        <v>2851</v>
      </c>
      <c r="I139" s="340" t="s">
        <v>2831</v>
      </c>
      <c r="J139" s="340"/>
      <c r="K139" s="384"/>
    </row>
    <row r="140" s="1" customFormat="1" ht="15" customHeight="1">
      <c r="B140" s="382"/>
      <c r="C140" s="340" t="s">
        <v>2832</v>
      </c>
      <c r="D140" s="340"/>
      <c r="E140" s="340"/>
      <c r="F140" s="362" t="s">
        <v>2796</v>
      </c>
      <c r="G140" s="340"/>
      <c r="H140" s="340" t="s">
        <v>2832</v>
      </c>
      <c r="I140" s="340" t="s">
        <v>2831</v>
      </c>
      <c r="J140" s="340"/>
      <c r="K140" s="384"/>
    </row>
    <row r="141" s="1" customFormat="1" ht="15" customHeight="1">
      <c r="B141" s="382"/>
      <c r="C141" s="340" t="s">
        <v>41</v>
      </c>
      <c r="D141" s="340"/>
      <c r="E141" s="340"/>
      <c r="F141" s="362" t="s">
        <v>2796</v>
      </c>
      <c r="G141" s="340"/>
      <c r="H141" s="340" t="s">
        <v>2852</v>
      </c>
      <c r="I141" s="340" t="s">
        <v>2831</v>
      </c>
      <c r="J141" s="340"/>
      <c r="K141" s="384"/>
    </row>
    <row r="142" s="1" customFormat="1" ht="15" customHeight="1">
      <c r="B142" s="382"/>
      <c r="C142" s="340" t="s">
        <v>2853</v>
      </c>
      <c r="D142" s="340"/>
      <c r="E142" s="340"/>
      <c r="F142" s="362" t="s">
        <v>2796</v>
      </c>
      <c r="G142" s="340"/>
      <c r="H142" s="340" t="s">
        <v>2854</v>
      </c>
      <c r="I142" s="340" t="s">
        <v>2831</v>
      </c>
      <c r="J142" s="340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37"/>
      <c r="C144" s="337"/>
      <c r="D144" s="337"/>
      <c r="E144" s="337"/>
      <c r="F144" s="374"/>
      <c r="G144" s="337"/>
      <c r="H144" s="337"/>
      <c r="I144" s="337"/>
      <c r="J144" s="337"/>
      <c r="K144" s="337"/>
    </row>
    <row r="145" s="1" customFormat="1" ht="18.75" customHeight="1">
      <c r="B145" s="348"/>
      <c r="C145" s="348"/>
      <c r="D145" s="348"/>
      <c r="E145" s="348"/>
      <c r="F145" s="348"/>
      <c r="G145" s="348"/>
      <c r="H145" s="348"/>
      <c r="I145" s="348"/>
      <c r="J145" s="348"/>
      <c r="K145" s="348"/>
    </row>
    <row r="146" s="1" customFormat="1" ht="7.5" customHeight="1">
      <c r="B146" s="349"/>
      <c r="C146" s="350"/>
      <c r="D146" s="350"/>
      <c r="E146" s="350"/>
      <c r="F146" s="350"/>
      <c r="G146" s="350"/>
      <c r="H146" s="350"/>
      <c r="I146" s="350"/>
      <c r="J146" s="350"/>
      <c r="K146" s="351"/>
    </row>
    <row r="147" s="1" customFormat="1" ht="45" customHeight="1">
      <c r="B147" s="352"/>
      <c r="C147" s="353" t="s">
        <v>2855</v>
      </c>
      <c r="D147" s="353"/>
      <c r="E147" s="353"/>
      <c r="F147" s="353"/>
      <c r="G147" s="353"/>
      <c r="H147" s="353"/>
      <c r="I147" s="353"/>
      <c r="J147" s="353"/>
      <c r="K147" s="354"/>
    </row>
    <row r="148" s="1" customFormat="1" ht="17.25" customHeight="1">
      <c r="B148" s="352"/>
      <c r="C148" s="355" t="s">
        <v>2790</v>
      </c>
      <c r="D148" s="355"/>
      <c r="E148" s="355"/>
      <c r="F148" s="355" t="s">
        <v>2791</v>
      </c>
      <c r="G148" s="356"/>
      <c r="H148" s="355" t="s">
        <v>57</v>
      </c>
      <c r="I148" s="355" t="s">
        <v>60</v>
      </c>
      <c r="J148" s="355" t="s">
        <v>2792</v>
      </c>
      <c r="K148" s="354"/>
    </row>
    <row r="149" s="1" customFormat="1" ht="17.25" customHeight="1">
      <c r="B149" s="352"/>
      <c r="C149" s="357" t="s">
        <v>2793</v>
      </c>
      <c r="D149" s="357"/>
      <c r="E149" s="357"/>
      <c r="F149" s="358" t="s">
        <v>2794</v>
      </c>
      <c r="G149" s="359"/>
      <c r="H149" s="357"/>
      <c r="I149" s="357"/>
      <c r="J149" s="357" t="s">
        <v>2795</v>
      </c>
      <c r="K149" s="354"/>
    </row>
    <row r="150" s="1" customFormat="1" ht="5.25" customHeight="1">
      <c r="B150" s="363"/>
      <c r="C150" s="360"/>
      <c r="D150" s="360"/>
      <c r="E150" s="360"/>
      <c r="F150" s="360"/>
      <c r="G150" s="361"/>
      <c r="H150" s="360"/>
      <c r="I150" s="360"/>
      <c r="J150" s="360"/>
      <c r="K150" s="384"/>
    </row>
    <row r="151" s="1" customFormat="1" ht="15" customHeight="1">
      <c r="B151" s="363"/>
      <c r="C151" s="388" t="s">
        <v>2799</v>
      </c>
      <c r="D151" s="340"/>
      <c r="E151" s="340"/>
      <c r="F151" s="389" t="s">
        <v>2796</v>
      </c>
      <c r="G151" s="340"/>
      <c r="H151" s="388" t="s">
        <v>2836</v>
      </c>
      <c r="I151" s="388" t="s">
        <v>2798</v>
      </c>
      <c r="J151" s="388">
        <v>120</v>
      </c>
      <c r="K151" s="384"/>
    </row>
    <row r="152" s="1" customFormat="1" ht="15" customHeight="1">
      <c r="B152" s="363"/>
      <c r="C152" s="388" t="s">
        <v>2845</v>
      </c>
      <c r="D152" s="340"/>
      <c r="E152" s="340"/>
      <c r="F152" s="389" t="s">
        <v>2796</v>
      </c>
      <c r="G152" s="340"/>
      <c r="H152" s="388" t="s">
        <v>2856</v>
      </c>
      <c r="I152" s="388" t="s">
        <v>2798</v>
      </c>
      <c r="J152" s="388" t="s">
        <v>2847</v>
      </c>
      <c r="K152" s="384"/>
    </row>
    <row r="153" s="1" customFormat="1" ht="15" customHeight="1">
      <c r="B153" s="363"/>
      <c r="C153" s="388" t="s">
        <v>94</v>
      </c>
      <c r="D153" s="340"/>
      <c r="E153" s="340"/>
      <c r="F153" s="389" t="s">
        <v>2796</v>
      </c>
      <c r="G153" s="340"/>
      <c r="H153" s="388" t="s">
        <v>2857</v>
      </c>
      <c r="I153" s="388" t="s">
        <v>2798</v>
      </c>
      <c r="J153" s="388" t="s">
        <v>2847</v>
      </c>
      <c r="K153" s="384"/>
    </row>
    <row r="154" s="1" customFormat="1" ht="15" customHeight="1">
      <c r="B154" s="363"/>
      <c r="C154" s="388" t="s">
        <v>2801</v>
      </c>
      <c r="D154" s="340"/>
      <c r="E154" s="340"/>
      <c r="F154" s="389" t="s">
        <v>2802</v>
      </c>
      <c r="G154" s="340"/>
      <c r="H154" s="388" t="s">
        <v>2836</v>
      </c>
      <c r="I154" s="388" t="s">
        <v>2798</v>
      </c>
      <c r="J154" s="388">
        <v>50</v>
      </c>
      <c r="K154" s="384"/>
    </row>
    <row r="155" s="1" customFormat="1" ht="15" customHeight="1">
      <c r="B155" s="363"/>
      <c r="C155" s="388" t="s">
        <v>2804</v>
      </c>
      <c r="D155" s="340"/>
      <c r="E155" s="340"/>
      <c r="F155" s="389" t="s">
        <v>2796</v>
      </c>
      <c r="G155" s="340"/>
      <c r="H155" s="388" t="s">
        <v>2836</v>
      </c>
      <c r="I155" s="388" t="s">
        <v>2806</v>
      </c>
      <c r="J155" s="388"/>
      <c r="K155" s="384"/>
    </row>
    <row r="156" s="1" customFormat="1" ht="15" customHeight="1">
      <c r="B156" s="363"/>
      <c r="C156" s="388" t="s">
        <v>2815</v>
      </c>
      <c r="D156" s="340"/>
      <c r="E156" s="340"/>
      <c r="F156" s="389" t="s">
        <v>2802</v>
      </c>
      <c r="G156" s="340"/>
      <c r="H156" s="388" t="s">
        <v>2836</v>
      </c>
      <c r="I156" s="388" t="s">
        <v>2798</v>
      </c>
      <c r="J156" s="388">
        <v>50</v>
      </c>
      <c r="K156" s="384"/>
    </row>
    <row r="157" s="1" customFormat="1" ht="15" customHeight="1">
      <c r="B157" s="363"/>
      <c r="C157" s="388" t="s">
        <v>2823</v>
      </c>
      <c r="D157" s="340"/>
      <c r="E157" s="340"/>
      <c r="F157" s="389" t="s">
        <v>2802</v>
      </c>
      <c r="G157" s="340"/>
      <c r="H157" s="388" t="s">
        <v>2836</v>
      </c>
      <c r="I157" s="388" t="s">
        <v>2798</v>
      </c>
      <c r="J157" s="388">
        <v>50</v>
      </c>
      <c r="K157" s="384"/>
    </row>
    <row r="158" s="1" customFormat="1" ht="15" customHeight="1">
      <c r="B158" s="363"/>
      <c r="C158" s="388" t="s">
        <v>2821</v>
      </c>
      <c r="D158" s="340"/>
      <c r="E158" s="340"/>
      <c r="F158" s="389" t="s">
        <v>2802</v>
      </c>
      <c r="G158" s="340"/>
      <c r="H158" s="388" t="s">
        <v>2836</v>
      </c>
      <c r="I158" s="388" t="s">
        <v>2798</v>
      </c>
      <c r="J158" s="388">
        <v>50</v>
      </c>
      <c r="K158" s="384"/>
    </row>
    <row r="159" s="1" customFormat="1" ht="15" customHeight="1">
      <c r="B159" s="363"/>
      <c r="C159" s="388" t="s">
        <v>127</v>
      </c>
      <c r="D159" s="340"/>
      <c r="E159" s="340"/>
      <c r="F159" s="389" t="s">
        <v>2796</v>
      </c>
      <c r="G159" s="340"/>
      <c r="H159" s="388" t="s">
        <v>2858</v>
      </c>
      <c r="I159" s="388" t="s">
        <v>2798</v>
      </c>
      <c r="J159" s="388" t="s">
        <v>2859</v>
      </c>
      <c r="K159" s="384"/>
    </row>
    <row r="160" s="1" customFormat="1" ht="15" customHeight="1">
      <c r="B160" s="363"/>
      <c r="C160" s="388" t="s">
        <v>2860</v>
      </c>
      <c r="D160" s="340"/>
      <c r="E160" s="340"/>
      <c r="F160" s="389" t="s">
        <v>2796</v>
      </c>
      <c r="G160" s="340"/>
      <c r="H160" s="388" t="s">
        <v>2861</v>
      </c>
      <c r="I160" s="388" t="s">
        <v>2831</v>
      </c>
      <c r="J160" s="388"/>
      <c r="K160" s="384"/>
    </row>
    <row r="161" s="1" customFormat="1" ht="15" customHeight="1">
      <c r="B161" s="390"/>
      <c r="C161" s="372"/>
      <c r="D161" s="372"/>
      <c r="E161" s="372"/>
      <c r="F161" s="372"/>
      <c r="G161" s="372"/>
      <c r="H161" s="372"/>
      <c r="I161" s="372"/>
      <c r="J161" s="372"/>
      <c r="K161" s="391"/>
    </row>
    <row r="162" s="1" customFormat="1" ht="18.75" customHeight="1">
      <c r="B162" s="337"/>
      <c r="C162" s="340"/>
      <c r="D162" s="340"/>
      <c r="E162" s="340"/>
      <c r="F162" s="362"/>
      <c r="G162" s="340"/>
      <c r="H162" s="340"/>
      <c r="I162" s="340"/>
      <c r="J162" s="340"/>
      <c r="K162" s="337"/>
    </row>
    <row r="163" s="1" customFormat="1" ht="18.75" customHeight="1">
      <c r="B163" s="348"/>
      <c r="C163" s="348"/>
      <c r="D163" s="348"/>
      <c r="E163" s="348"/>
      <c r="F163" s="348"/>
      <c r="G163" s="348"/>
      <c r="H163" s="348"/>
      <c r="I163" s="348"/>
      <c r="J163" s="348"/>
      <c r="K163" s="348"/>
    </row>
    <row r="164" s="1" customFormat="1" ht="7.5" customHeight="1">
      <c r="B164" s="327"/>
      <c r="C164" s="328"/>
      <c r="D164" s="328"/>
      <c r="E164" s="328"/>
      <c r="F164" s="328"/>
      <c r="G164" s="328"/>
      <c r="H164" s="328"/>
      <c r="I164" s="328"/>
      <c r="J164" s="328"/>
      <c r="K164" s="329"/>
    </row>
    <row r="165" s="1" customFormat="1" ht="45" customHeight="1">
      <c r="B165" s="330"/>
      <c r="C165" s="331" t="s">
        <v>2862</v>
      </c>
      <c r="D165" s="331"/>
      <c r="E165" s="331"/>
      <c r="F165" s="331"/>
      <c r="G165" s="331"/>
      <c r="H165" s="331"/>
      <c r="I165" s="331"/>
      <c r="J165" s="331"/>
      <c r="K165" s="332"/>
    </row>
    <row r="166" s="1" customFormat="1" ht="17.25" customHeight="1">
      <c r="B166" s="330"/>
      <c r="C166" s="355" t="s">
        <v>2790</v>
      </c>
      <c r="D166" s="355"/>
      <c r="E166" s="355"/>
      <c r="F166" s="355" t="s">
        <v>2791</v>
      </c>
      <c r="G166" s="392"/>
      <c r="H166" s="393" t="s">
        <v>57</v>
      </c>
      <c r="I166" s="393" t="s">
        <v>60</v>
      </c>
      <c r="J166" s="355" t="s">
        <v>2792</v>
      </c>
      <c r="K166" s="332"/>
    </row>
    <row r="167" s="1" customFormat="1" ht="17.25" customHeight="1">
      <c r="B167" s="333"/>
      <c r="C167" s="357" t="s">
        <v>2793</v>
      </c>
      <c r="D167" s="357"/>
      <c r="E167" s="357"/>
      <c r="F167" s="358" t="s">
        <v>2794</v>
      </c>
      <c r="G167" s="394"/>
      <c r="H167" s="395"/>
      <c r="I167" s="395"/>
      <c r="J167" s="357" t="s">
        <v>2795</v>
      </c>
      <c r="K167" s="335"/>
    </row>
    <row r="168" s="1" customFormat="1" ht="5.25" customHeight="1">
      <c r="B168" s="363"/>
      <c r="C168" s="360"/>
      <c r="D168" s="360"/>
      <c r="E168" s="360"/>
      <c r="F168" s="360"/>
      <c r="G168" s="361"/>
      <c r="H168" s="360"/>
      <c r="I168" s="360"/>
      <c r="J168" s="360"/>
      <c r="K168" s="384"/>
    </row>
    <row r="169" s="1" customFormat="1" ht="15" customHeight="1">
      <c r="B169" s="363"/>
      <c r="C169" s="340" t="s">
        <v>2799</v>
      </c>
      <c r="D169" s="340"/>
      <c r="E169" s="340"/>
      <c r="F169" s="362" t="s">
        <v>2796</v>
      </c>
      <c r="G169" s="340"/>
      <c r="H169" s="340" t="s">
        <v>2836</v>
      </c>
      <c r="I169" s="340" t="s">
        <v>2798</v>
      </c>
      <c r="J169" s="340">
        <v>120</v>
      </c>
      <c r="K169" s="384"/>
    </row>
    <row r="170" s="1" customFormat="1" ht="15" customHeight="1">
      <c r="B170" s="363"/>
      <c r="C170" s="340" t="s">
        <v>2845</v>
      </c>
      <c r="D170" s="340"/>
      <c r="E170" s="340"/>
      <c r="F170" s="362" t="s">
        <v>2796</v>
      </c>
      <c r="G170" s="340"/>
      <c r="H170" s="340" t="s">
        <v>2846</v>
      </c>
      <c r="I170" s="340" t="s">
        <v>2798</v>
      </c>
      <c r="J170" s="340" t="s">
        <v>2847</v>
      </c>
      <c r="K170" s="384"/>
    </row>
    <row r="171" s="1" customFormat="1" ht="15" customHeight="1">
      <c r="B171" s="363"/>
      <c r="C171" s="340" t="s">
        <v>94</v>
      </c>
      <c r="D171" s="340"/>
      <c r="E171" s="340"/>
      <c r="F171" s="362" t="s">
        <v>2796</v>
      </c>
      <c r="G171" s="340"/>
      <c r="H171" s="340" t="s">
        <v>2863</v>
      </c>
      <c r="I171" s="340" t="s">
        <v>2798</v>
      </c>
      <c r="J171" s="340" t="s">
        <v>2847</v>
      </c>
      <c r="K171" s="384"/>
    </row>
    <row r="172" s="1" customFormat="1" ht="15" customHeight="1">
      <c r="B172" s="363"/>
      <c r="C172" s="340" t="s">
        <v>2801</v>
      </c>
      <c r="D172" s="340"/>
      <c r="E172" s="340"/>
      <c r="F172" s="362" t="s">
        <v>2802</v>
      </c>
      <c r="G172" s="340"/>
      <c r="H172" s="340" t="s">
        <v>2863</v>
      </c>
      <c r="I172" s="340" t="s">
        <v>2798</v>
      </c>
      <c r="J172" s="340">
        <v>50</v>
      </c>
      <c r="K172" s="384"/>
    </row>
    <row r="173" s="1" customFormat="1" ht="15" customHeight="1">
      <c r="B173" s="363"/>
      <c r="C173" s="340" t="s">
        <v>2804</v>
      </c>
      <c r="D173" s="340"/>
      <c r="E173" s="340"/>
      <c r="F173" s="362" t="s">
        <v>2796</v>
      </c>
      <c r="G173" s="340"/>
      <c r="H173" s="340" t="s">
        <v>2863</v>
      </c>
      <c r="I173" s="340" t="s">
        <v>2806</v>
      </c>
      <c r="J173" s="340"/>
      <c r="K173" s="384"/>
    </row>
    <row r="174" s="1" customFormat="1" ht="15" customHeight="1">
      <c r="B174" s="363"/>
      <c r="C174" s="340" t="s">
        <v>2815</v>
      </c>
      <c r="D174" s="340"/>
      <c r="E174" s="340"/>
      <c r="F174" s="362" t="s">
        <v>2802</v>
      </c>
      <c r="G174" s="340"/>
      <c r="H174" s="340" t="s">
        <v>2863</v>
      </c>
      <c r="I174" s="340" t="s">
        <v>2798</v>
      </c>
      <c r="J174" s="340">
        <v>50</v>
      </c>
      <c r="K174" s="384"/>
    </row>
    <row r="175" s="1" customFormat="1" ht="15" customHeight="1">
      <c r="B175" s="363"/>
      <c r="C175" s="340" t="s">
        <v>2823</v>
      </c>
      <c r="D175" s="340"/>
      <c r="E175" s="340"/>
      <c r="F175" s="362" t="s">
        <v>2802</v>
      </c>
      <c r="G175" s="340"/>
      <c r="H175" s="340" t="s">
        <v>2863</v>
      </c>
      <c r="I175" s="340" t="s">
        <v>2798</v>
      </c>
      <c r="J175" s="340">
        <v>50</v>
      </c>
      <c r="K175" s="384"/>
    </row>
    <row r="176" s="1" customFormat="1" ht="15" customHeight="1">
      <c r="B176" s="363"/>
      <c r="C176" s="340" t="s">
        <v>2821</v>
      </c>
      <c r="D176" s="340"/>
      <c r="E176" s="340"/>
      <c r="F176" s="362" t="s">
        <v>2802</v>
      </c>
      <c r="G176" s="340"/>
      <c r="H176" s="340" t="s">
        <v>2863</v>
      </c>
      <c r="I176" s="340" t="s">
        <v>2798</v>
      </c>
      <c r="J176" s="340">
        <v>50</v>
      </c>
      <c r="K176" s="384"/>
    </row>
    <row r="177" s="1" customFormat="1" ht="15" customHeight="1">
      <c r="B177" s="363"/>
      <c r="C177" s="340" t="s">
        <v>136</v>
      </c>
      <c r="D177" s="340"/>
      <c r="E177" s="340"/>
      <c r="F177" s="362" t="s">
        <v>2796</v>
      </c>
      <c r="G177" s="340"/>
      <c r="H177" s="340" t="s">
        <v>2864</v>
      </c>
      <c r="I177" s="340" t="s">
        <v>2865</v>
      </c>
      <c r="J177" s="340"/>
      <c r="K177" s="384"/>
    </row>
    <row r="178" s="1" customFormat="1" ht="15" customHeight="1">
      <c r="B178" s="363"/>
      <c r="C178" s="340" t="s">
        <v>60</v>
      </c>
      <c r="D178" s="340"/>
      <c r="E178" s="340"/>
      <c r="F178" s="362" t="s">
        <v>2796</v>
      </c>
      <c r="G178" s="340"/>
      <c r="H178" s="340" t="s">
        <v>2866</v>
      </c>
      <c r="I178" s="340" t="s">
        <v>2867</v>
      </c>
      <c r="J178" s="340">
        <v>1</v>
      </c>
      <c r="K178" s="384"/>
    </row>
    <row r="179" s="1" customFormat="1" ht="15" customHeight="1">
      <c r="B179" s="363"/>
      <c r="C179" s="340" t="s">
        <v>56</v>
      </c>
      <c r="D179" s="340"/>
      <c r="E179" s="340"/>
      <c r="F179" s="362" t="s">
        <v>2796</v>
      </c>
      <c r="G179" s="340"/>
      <c r="H179" s="340" t="s">
        <v>2868</v>
      </c>
      <c r="I179" s="340" t="s">
        <v>2798</v>
      </c>
      <c r="J179" s="340">
        <v>20</v>
      </c>
      <c r="K179" s="384"/>
    </row>
    <row r="180" s="1" customFormat="1" ht="15" customHeight="1">
      <c r="B180" s="363"/>
      <c r="C180" s="340" t="s">
        <v>57</v>
      </c>
      <c r="D180" s="340"/>
      <c r="E180" s="340"/>
      <c r="F180" s="362" t="s">
        <v>2796</v>
      </c>
      <c r="G180" s="340"/>
      <c r="H180" s="340" t="s">
        <v>2869</v>
      </c>
      <c r="I180" s="340" t="s">
        <v>2798</v>
      </c>
      <c r="J180" s="340">
        <v>255</v>
      </c>
      <c r="K180" s="384"/>
    </row>
    <row r="181" s="1" customFormat="1" ht="15" customHeight="1">
      <c r="B181" s="363"/>
      <c r="C181" s="340" t="s">
        <v>137</v>
      </c>
      <c r="D181" s="340"/>
      <c r="E181" s="340"/>
      <c r="F181" s="362" t="s">
        <v>2796</v>
      </c>
      <c r="G181" s="340"/>
      <c r="H181" s="340" t="s">
        <v>2760</v>
      </c>
      <c r="I181" s="340" t="s">
        <v>2798</v>
      </c>
      <c r="J181" s="340">
        <v>10</v>
      </c>
      <c r="K181" s="384"/>
    </row>
    <row r="182" s="1" customFormat="1" ht="15" customHeight="1">
      <c r="B182" s="363"/>
      <c r="C182" s="340" t="s">
        <v>138</v>
      </c>
      <c r="D182" s="340"/>
      <c r="E182" s="340"/>
      <c r="F182" s="362" t="s">
        <v>2796</v>
      </c>
      <c r="G182" s="340"/>
      <c r="H182" s="340" t="s">
        <v>2870</v>
      </c>
      <c r="I182" s="340" t="s">
        <v>2831</v>
      </c>
      <c r="J182" s="340"/>
      <c r="K182" s="384"/>
    </row>
    <row r="183" s="1" customFormat="1" ht="15" customHeight="1">
      <c r="B183" s="363"/>
      <c r="C183" s="340" t="s">
        <v>2871</v>
      </c>
      <c r="D183" s="340"/>
      <c r="E183" s="340"/>
      <c r="F183" s="362" t="s">
        <v>2796</v>
      </c>
      <c r="G183" s="340"/>
      <c r="H183" s="340" t="s">
        <v>2872</v>
      </c>
      <c r="I183" s="340" t="s">
        <v>2831</v>
      </c>
      <c r="J183" s="340"/>
      <c r="K183" s="384"/>
    </row>
    <row r="184" s="1" customFormat="1" ht="15" customHeight="1">
      <c r="B184" s="363"/>
      <c r="C184" s="340" t="s">
        <v>2860</v>
      </c>
      <c r="D184" s="340"/>
      <c r="E184" s="340"/>
      <c r="F184" s="362" t="s">
        <v>2796</v>
      </c>
      <c r="G184" s="340"/>
      <c r="H184" s="340" t="s">
        <v>2873</v>
      </c>
      <c r="I184" s="340" t="s">
        <v>2831</v>
      </c>
      <c r="J184" s="340"/>
      <c r="K184" s="384"/>
    </row>
    <row r="185" s="1" customFormat="1" ht="15" customHeight="1">
      <c r="B185" s="363"/>
      <c r="C185" s="340" t="s">
        <v>140</v>
      </c>
      <c r="D185" s="340"/>
      <c r="E185" s="340"/>
      <c r="F185" s="362" t="s">
        <v>2802</v>
      </c>
      <c r="G185" s="340"/>
      <c r="H185" s="340" t="s">
        <v>2874</v>
      </c>
      <c r="I185" s="340" t="s">
        <v>2798</v>
      </c>
      <c r="J185" s="340">
        <v>50</v>
      </c>
      <c r="K185" s="384"/>
    </row>
    <row r="186" s="1" customFormat="1" ht="15" customHeight="1">
      <c r="B186" s="363"/>
      <c r="C186" s="340" t="s">
        <v>2875</v>
      </c>
      <c r="D186" s="340"/>
      <c r="E186" s="340"/>
      <c r="F186" s="362" t="s">
        <v>2802</v>
      </c>
      <c r="G186" s="340"/>
      <c r="H186" s="340" t="s">
        <v>2876</v>
      </c>
      <c r="I186" s="340" t="s">
        <v>2877</v>
      </c>
      <c r="J186" s="340"/>
      <c r="K186" s="384"/>
    </row>
    <row r="187" s="1" customFormat="1" ht="15" customHeight="1">
      <c r="B187" s="363"/>
      <c r="C187" s="340" t="s">
        <v>2878</v>
      </c>
      <c r="D187" s="340"/>
      <c r="E187" s="340"/>
      <c r="F187" s="362" t="s">
        <v>2802</v>
      </c>
      <c r="G187" s="340"/>
      <c r="H187" s="340" t="s">
        <v>2879</v>
      </c>
      <c r="I187" s="340" t="s">
        <v>2877</v>
      </c>
      <c r="J187" s="340"/>
      <c r="K187" s="384"/>
    </row>
    <row r="188" s="1" customFormat="1" ht="15" customHeight="1">
      <c r="B188" s="363"/>
      <c r="C188" s="340" t="s">
        <v>2880</v>
      </c>
      <c r="D188" s="340"/>
      <c r="E188" s="340"/>
      <c r="F188" s="362" t="s">
        <v>2802</v>
      </c>
      <c r="G188" s="340"/>
      <c r="H188" s="340" t="s">
        <v>2881</v>
      </c>
      <c r="I188" s="340" t="s">
        <v>2877</v>
      </c>
      <c r="J188" s="340"/>
      <c r="K188" s="384"/>
    </row>
    <row r="189" s="1" customFormat="1" ht="15" customHeight="1">
      <c r="B189" s="363"/>
      <c r="C189" s="396" t="s">
        <v>2882</v>
      </c>
      <c r="D189" s="340"/>
      <c r="E189" s="340"/>
      <c r="F189" s="362" t="s">
        <v>2802</v>
      </c>
      <c r="G189" s="340"/>
      <c r="H189" s="340" t="s">
        <v>2883</v>
      </c>
      <c r="I189" s="340" t="s">
        <v>2884</v>
      </c>
      <c r="J189" s="397" t="s">
        <v>2885</v>
      </c>
      <c r="K189" s="384"/>
    </row>
    <row r="190" s="1" customFormat="1" ht="15" customHeight="1">
      <c r="B190" s="363"/>
      <c r="C190" s="347" t="s">
        <v>45</v>
      </c>
      <c r="D190" s="340"/>
      <c r="E190" s="340"/>
      <c r="F190" s="362" t="s">
        <v>2796</v>
      </c>
      <c r="G190" s="340"/>
      <c r="H190" s="337" t="s">
        <v>2886</v>
      </c>
      <c r="I190" s="340" t="s">
        <v>2887</v>
      </c>
      <c r="J190" s="340"/>
      <c r="K190" s="384"/>
    </row>
    <row r="191" s="1" customFormat="1" ht="15" customHeight="1">
      <c r="B191" s="363"/>
      <c r="C191" s="347" t="s">
        <v>2888</v>
      </c>
      <c r="D191" s="340"/>
      <c r="E191" s="340"/>
      <c r="F191" s="362" t="s">
        <v>2796</v>
      </c>
      <c r="G191" s="340"/>
      <c r="H191" s="340" t="s">
        <v>2889</v>
      </c>
      <c r="I191" s="340" t="s">
        <v>2831</v>
      </c>
      <c r="J191" s="340"/>
      <c r="K191" s="384"/>
    </row>
    <row r="192" s="1" customFormat="1" ht="15" customHeight="1">
      <c r="B192" s="363"/>
      <c r="C192" s="347" t="s">
        <v>2890</v>
      </c>
      <c r="D192" s="340"/>
      <c r="E192" s="340"/>
      <c r="F192" s="362" t="s">
        <v>2796</v>
      </c>
      <c r="G192" s="340"/>
      <c r="H192" s="340" t="s">
        <v>2891</v>
      </c>
      <c r="I192" s="340" t="s">
        <v>2831</v>
      </c>
      <c r="J192" s="340"/>
      <c r="K192" s="384"/>
    </row>
    <row r="193" s="1" customFormat="1" ht="15" customHeight="1">
      <c r="B193" s="363"/>
      <c r="C193" s="347" t="s">
        <v>2892</v>
      </c>
      <c r="D193" s="340"/>
      <c r="E193" s="340"/>
      <c r="F193" s="362" t="s">
        <v>2802</v>
      </c>
      <c r="G193" s="340"/>
      <c r="H193" s="340" t="s">
        <v>2893</v>
      </c>
      <c r="I193" s="340" t="s">
        <v>2831</v>
      </c>
      <c r="J193" s="340"/>
      <c r="K193" s="384"/>
    </row>
    <row r="194" s="1" customFormat="1" ht="15" customHeight="1">
      <c r="B194" s="390"/>
      <c r="C194" s="398"/>
      <c r="D194" s="372"/>
      <c r="E194" s="372"/>
      <c r="F194" s="372"/>
      <c r="G194" s="372"/>
      <c r="H194" s="372"/>
      <c r="I194" s="372"/>
      <c r="J194" s="372"/>
      <c r="K194" s="391"/>
    </row>
    <row r="195" s="1" customFormat="1" ht="18.75" customHeight="1">
      <c r="B195" s="337"/>
      <c r="C195" s="340"/>
      <c r="D195" s="340"/>
      <c r="E195" s="340"/>
      <c r="F195" s="362"/>
      <c r="G195" s="340"/>
      <c r="H195" s="340"/>
      <c r="I195" s="340"/>
      <c r="J195" s="340"/>
      <c r="K195" s="337"/>
    </row>
    <row r="196" s="1" customFormat="1" ht="18.75" customHeight="1">
      <c r="B196" s="337"/>
      <c r="C196" s="340"/>
      <c r="D196" s="340"/>
      <c r="E196" s="340"/>
      <c r="F196" s="362"/>
      <c r="G196" s="340"/>
      <c r="H196" s="340"/>
      <c r="I196" s="340"/>
      <c r="J196" s="340"/>
      <c r="K196" s="337"/>
    </row>
    <row r="197" s="1" customFormat="1" ht="18.75" customHeight="1">
      <c r="B197" s="348"/>
      <c r="C197" s="348"/>
      <c r="D197" s="348"/>
      <c r="E197" s="348"/>
      <c r="F197" s="348"/>
      <c r="G197" s="348"/>
      <c r="H197" s="348"/>
      <c r="I197" s="348"/>
      <c r="J197" s="348"/>
      <c r="K197" s="348"/>
    </row>
    <row r="198" s="1" customFormat="1" ht="13.5">
      <c r="B198" s="327"/>
      <c r="C198" s="328"/>
      <c r="D198" s="328"/>
      <c r="E198" s="328"/>
      <c r="F198" s="328"/>
      <c r="G198" s="328"/>
      <c r="H198" s="328"/>
      <c r="I198" s="328"/>
      <c r="J198" s="328"/>
      <c r="K198" s="329"/>
    </row>
    <row r="199" s="1" customFormat="1" ht="21">
      <c r="B199" s="330"/>
      <c r="C199" s="331" t="s">
        <v>2894</v>
      </c>
      <c r="D199" s="331"/>
      <c r="E199" s="331"/>
      <c r="F199" s="331"/>
      <c r="G199" s="331"/>
      <c r="H199" s="331"/>
      <c r="I199" s="331"/>
      <c r="J199" s="331"/>
      <c r="K199" s="332"/>
    </row>
    <row r="200" s="1" customFormat="1" ht="25.5" customHeight="1">
      <c r="B200" s="330"/>
      <c r="C200" s="399" t="s">
        <v>2895</v>
      </c>
      <c r="D200" s="399"/>
      <c r="E200" s="399"/>
      <c r="F200" s="399" t="s">
        <v>2896</v>
      </c>
      <c r="G200" s="400"/>
      <c r="H200" s="399" t="s">
        <v>2897</v>
      </c>
      <c r="I200" s="399"/>
      <c r="J200" s="399"/>
      <c r="K200" s="332"/>
    </row>
    <row r="201" s="1" customFormat="1" ht="5.25" customHeight="1">
      <c r="B201" s="363"/>
      <c r="C201" s="360"/>
      <c r="D201" s="360"/>
      <c r="E201" s="360"/>
      <c r="F201" s="360"/>
      <c r="G201" s="340"/>
      <c r="H201" s="360"/>
      <c r="I201" s="360"/>
      <c r="J201" s="360"/>
      <c r="K201" s="384"/>
    </row>
    <row r="202" s="1" customFormat="1" ht="15" customHeight="1">
      <c r="B202" s="363"/>
      <c r="C202" s="340" t="s">
        <v>2887</v>
      </c>
      <c r="D202" s="340"/>
      <c r="E202" s="340"/>
      <c r="F202" s="362" t="s">
        <v>46</v>
      </c>
      <c r="G202" s="340"/>
      <c r="H202" s="340" t="s">
        <v>2898</v>
      </c>
      <c r="I202" s="340"/>
      <c r="J202" s="340"/>
      <c r="K202" s="384"/>
    </row>
    <row r="203" s="1" customFormat="1" ht="15" customHeight="1">
      <c r="B203" s="363"/>
      <c r="C203" s="369"/>
      <c r="D203" s="340"/>
      <c r="E203" s="340"/>
      <c r="F203" s="362" t="s">
        <v>47</v>
      </c>
      <c r="G203" s="340"/>
      <c r="H203" s="340" t="s">
        <v>2899</v>
      </c>
      <c r="I203" s="340"/>
      <c r="J203" s="340"/>
      <c r="K203" s="384"/>
    </row>
    <row r="204" s="1" customFormat="1" ht="15" customHeight="1">
      <c r="B204" s="363"/>
      <c r="C204" s="369"/>
      <c r="D204" s="340"/>
      <c r="E204" s="340"/>
      <c r="F204" s="362" t="s">
        <v>50</v>
      </c>
      <c r="G204" s="340"/>
      <c r="H204" s="340" t="s">
        <v>2900</v>
      </c>
      <c r="I204" s="340"/>
      <c r="J204" s="340"/>
      <c r="K204" s="384"/>
    </row>
    <row r="205" s="1" customFormat="1" ht="15" customHeight="1">
      <c r="B205" s="363"/>
      <c r="C205" s="340"/>
      <c r="D205" s="340"/>
      <c r="E205" s="340"/>
      <c r="F205" s="362" t="s">
        <v>48</v>
      </c>
      <c r="G205" s="340"/>
      <c r="H205" s="340" t="s">
        <v>2901</v>
      </c>
      <c r="I205" s="340"/>
      <c r="J205" s="340"/>
      <c r="K205" s="384"/>
    </row>
    <row r="206" s="1" customFormat="1" ht="15" customHeight="1">
      <c r="B206" s="363"/>
      <c r="C206" s="340"/>
      <c r="D206" s="340"/>
      <c r="E206" s="340"/>
      <c r="F206" s="362" t="s">
        <v>49</v>
      </c>
      <c r="G206" s="340"/>
      <c r="H206" s="340" t="s">
        <v>2902</v>
      </c>
      <c r="I206" s="340"/>
      <c r="J206" s="340"/>
      <c r="K206" s="384"/>
    </row>
    <row r="207" s="1" customFormat="1" ht="15" customHeight="1">
      <c r="B207" s="363"/>
      <c r="C207" s="340"/>
      <c r="D207" s="340"/>
      <c r="E207" s="340"/>
      <c r="F207" s="362"/>
      <c r="G207" s="340"/>
      <c r="H207" s="340"/>
      <c r="I207" s="340"/>
      <c r="J207" s="340"/>
      <c r="K207" s="384"/>
    </row>
    <row r="208" s="1" customFormat="1" ht="15" customHeight="1">
      <c r="B208" s="363"/>
      <c r="C208" s="340" t="s">
        <v>2843</v>
      </c>
      <c r="D208" s="340"/>
      <c r="E208" s="340"/>
      <c r="F208" s="362" t="s">
        <v>87</v>
      </c>
      <c r="G208" s="340"/>
      <c r="H208" s="340" t="s">
        <v>2903</v>
      </c>
      <c r="I208" s="340"/>
      <c r="J208" s="340"/>
      <c r="K208" s="384"/>
    </row>
    <row r="209" s="1" customFormat="1" ht="15" customHeight="1">
      <c r="B209" s="363"/>
      <c r="C209" s="369"/>
      <c r="D209" s="340"/>
      <c r="E209" s="340"/>
      <c r="F209" s="362" t="s">
        <v>2740</v>
      </c>
      <c r="G209" s="340"/>
      <c r="H209" s="340" t="s">
        <v>2741</v>
      </c>
      <c r="I209" s="340"/>
      <c r="J209" s="340"/>
      <c r="K209" s="384"/>
    </row>
    <row r="210" s="1" customFormat="1" ht="15" customHeight="1">
      <c r="B210" s="363"/>
      <c r="C210" s="340"/>
      <c r="D210" s="340"/>
      <c r="E210" s="340"/>
      <c r="F210" s="362" t="s">
        <v>2738</v>
      </c>
      <c r="G210" s="340"/>
      <c r="H210" s="340" t="s">
        <v>2904</v>
      </c>
      <c r="I210" s="340"/>
      <c r="J210" s="340"/>
      <c r="K210" s="384"/>
    </row>
    <row r="211" s="1" customFormat="1" ht="15" customHeight="1">
      <c r="B211" s="401"/>
      <c r="C211" s="369"/>
      <c r="D211" s="369"/>
      <c r="E211" s="369"/>
      <c r="F211" s="362" t="s">
        <v>82</v>
      </c>
      <c r="G211" s="347"/>
      <c r="H211" s="388" t="s">
        <v>2742</v>
      </c>
      <c r="I211" s="388"/>
      <c r="J211" s="388"/>
      <c r="K211" s="402"/>
    </row>
    <row r="212" s="1" customFormat="1" ht="15" customHeight="1">
      <c r="B212" s="401"/>
      <c r="C212" s="369"/>
      <c r="D212" s="369"/>
      <c r="E212" s="369"/>
      <c r="F212" s="362" t="s">
        <v>2743</v>
      </c>
      <c r="G212" s="347"/>
      <c r="H212" s="388" t="s">
        <v>2905</v>
      </c>
      <c r="I212" s="388"/>
      <c r="J212" s="388"/>
      <c r="K212" s="402"/>
    </row>
    <row r="213" s="1" customFormat="1" ht="15" customHeight="1">
      <c r="B213" s="401"/>
      <c r="C213" s="369"/>
      <c r="D213" s="369"/>
      <c r="E213" s="369"/>
      <c r="F213" s="403"/>
      <c r="G213" s="347"/>
      <c r="H213" s="404"/>
      <c r="I213" s="404"/>
      <c r="J213" s="404"/>
      <c r="K213" s="402"/>
    </row>
    <row r="214" s="1" customFormat="1" ht="15" customHeight="1">
      <c r="B214" s="401"/>
      <c r="C214" s="340" t="s">
        <v>2867</v>
      </c>
      <c r="D214" s="369"/>
      <c r="E214" s="369"/>
      <c r="F214" s="362">
        <v>1</v>
      </c>
      <c r="G214" s="347"/>
      <c r="H214" s="388" t="s">
        <v>2906</v>
      </c>
      <c r="I214" s="388"/>
      <c r="J214" s="388"/>
      <c r="K214" s="402"/>
    </row>
    <row r="215" s="1" customFormat="1" ht="15" customHeight="1">
      <c r="B215" s="401"/>
      <c r="C215" s="369"/>
      <c r="D215" s="369"/>
      <c r="E215" s="369"/>
      <c r="F215" s="362">
        <v>2</v>
      </c>
      <c r="G215" s="347"/>
      <c r="H215" s="388" t="s">
        <v>2907</v>
      </c>
      <c r="I215" s="388"/>
      <c r="J215" s="388"/>
      <c r="K215" s="402"/>
    </row>
    <row r="216" s="1" customFormat="1" ht="15" customHeight="1">
      <c r="B216" s="401"/>
      <c r="C216" s="369"/>
      <c r="D216" s="369"/>
      <c r="E216" s="369"/>
      <c r="F216" s="362">
        <v>3</v>
      </c>
      <c r="G216" s="347"/>
      <c r="H216" s="388" t="s">
        <v>2908</v>
      </c>
      <c r="I216" s="388"/>
      <c r="J216" s="388"/>
      <c r="K216" s="402"/>
    </row>
    <row r="217" s="1" customFormat="1" ht="15" customHeight="1">
      <c r="B217" s="401"/>
      <c r="C217" s="369"/>
      <c r="D217" s="369"/>
      <c r="E217" s="369"/>
      <c r="F217" s="362">
        <v>4</v>
      </c>
      <c r="G217" s="347"/>
      <c r="H217" s="388" t="s">
        <v>2909</v>
      </c>
      <c r="I217" s="388"/>
      <c r="J217" s="388"/>
      <c r="K217" s="402"/>
    </row>
    <row r="218" s="1" customFormat="1" ht="12.75" customHeight="1">
      <c r="B218" s="405"/>
      <c r="C218" s="406"/>
      <c r="D218" s="406"/>
      <c r="E218" s="406"/>
      <c r="F218" s="406"/>
      <c r="G218" s="406"/>
      <c r="H218" s="406"/>
      <c r="I218" s="406"/>
      <c r="J218" s="406"/>
      <c r="K218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ST06\St06</dc:creator>
  <cp:lastModifiedBy>ST06\St06</cp:lastModifiedBy>
  <dcterms:created xsi:type="dcterms:W3CDTF">2020-02-27T07:59:51Z</dcterms:created>
  <dcterms:modified xsi:type="dcterms:W3CDTF">2020-02-27T08:00:13Z</dcterms:modified>
</cp:coreProperties>
</file>