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zuvpraze-my.sharepoint.com/personal/stachl_rektorat_czu_cz/Documents/Plocha/"/>
    </mc:Choice>
  </mc:AlternateContent>
  <xr:revisionPtr revIDLastSave="52" documentId="8_{B0FABB4F-64BD-47C4-893E-AE1F31642ECD}" xr6:coauthVersionLast="47" xr6:coauthVersionMax="47" xr10:uidLastSave="{27872B73-D0EB-4227-882D-512A6F70B651}"/>
  <bookViews>
    <workbookView xWindow="-28920" yWindow="-120" windowWidth="29040" windowHeight="15840" xr2:uid="{00000000-000D-0000-FFFF-FFFF00000000}"/>
  </bookViews>
  <sheets>
    <sheet name="STK_Aktiv_e1" sheetId="5" r:id="rId1"/>
    <sheet name="STK_Aktiv_e2" sheetId="6" r:id="rId2"/>
    <sheet name="STK_Aktiv_e3" sheetId="7" r:id="rId3"/>
  </sheets>
  <externalReferences>
    <externalReference r:id="rId4"/>
  </externalReferences>
  <definedNames>
    <definedName name="_xlnm._FilterDatabase" localSheetId="0" hidden="1">STK_Aktiv_e1!$C$87:$K$114</definedName>
    <definedName name="_xlnm.Print_Titles" localSheetId="0">STK_Aktiv_e1!$87:$87</definedName>
    <definedName name="_xlnm.Print_Area" localSheetId="0">STK_Aktiv_e1!$C$4:$J$38,STK_Aktiv_e1!$C$44:$J$67,STK_Aktiv_e1!$C$73:$K$114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2" i="5" l="1"/>
  <c r="C113" i="5" s="1"/>
  <c r="C114" i="5" s="1"/>
  <c r="BK100" i="6"/>
  <c r="BK99" i="7"/>
  <c r="BI99" i="7"/>
  <c r="BH99" i="7"/>
  <c r="BG99" i="7"/>
  <c r="BF99" i="7"/>
  <c r="BE99" i="7"/>
  <c r="T99" i="7"/>
  <c r="R99" i="7"/>
  <c r="P99" i="7"/>
  <c r="BK98" i="7"/>
  <c r="BI98" i="7"/>
  <c r="BH98" i="7"/>
  <c r="BG98" i="7"/>
  <c r="BF98" i="7"/>
  <c r="BE98" i="7"/>
  <c r="T98" i="7"/>
  <c r="R98" i="7"/>
  <c r="P98" i="7"/>
  <c r="BK97" i="7"/>
  <c r="BI97" i="7"/>
  <c r="BH97" i="7"/>
  <c r="BG97" i="7"/>
  <c r="BF97" i="7"/>
  <c r="BE97" i="7"/>
  <c r="T97" i="7"/>
  <c r="R97" i="7"/>
  <c r="P97" i="7"/>
  <c r="BK96" i="7"/>
  <c r="BI96" i="7"/>
  <c r="BH96" i="7"/>
  <c r="BG96" i="7"/>
  <c r="BF96" i="7"/>
  <c r="BE96" i="7"/>
  <c r="T96" i="7"/>
  <c r="T95" i="7" s="1"/>
  <c r="R96" i="7"/>
  <c r="R95" i="7" s="1"/>
  <c r="P96" i="7"/>
  <c r="P95" i="7" s="1"/>
  <c r="C96" i="7"/>
  <c r="C97" i="7" s="1"/>
  <c r="C98" i="7" s="1"/>
  <c r="C99" i="7" s="1"/>
  <c r="BK94" i="7"/>
  <c r="BK93" i="7" s="1"/>
  <c r="BI94" i="7"/>
  <c r="BH94" i="7"/>
  <c r="BG94" i="7"/>
  <c r="BF94" i="7"/>
  <c r="BE94" i="7"/>
  <c r="T94" i="7"/>
  <c r="T93" i="7" s="1"/>
  <c r="R94" i="7"/>
  <c r="R93" i="7" s="1"/>
  <c r="P94" i="7"/>
  <c r="P93" i="7" s="1"/>
  <c r="BK92" i="7"/>
  <c r="BK91" i="7" s="1"/>
  <c r="BI92" i="7"/>
  <c r="BH92" i="7"/>
  <c r="BG92" i="7"/>
  <c r="BF92" i="7"/>
  <c r="BE92" i="7"/>
  <c r="T92" i="7"/>
  <c r="T91" i="7" s="1"/>
  <c r="R92" i="7"/>
  <c r="R91" i="7" s="1"/>
  <c r="P92" i="7"/>
  <c r="P91" i="7" s="1"/>
  <c r="BK90" i="7"/>
  <c r="BK89" i="7" s="1"/>
  <c r="BI90" i="7"/>
  <c r="BH90" i="7"/>
  <c r="BG90" i="7"/>
  <c r="BF90" i="7"/>
  <c r="BE90" i="7"/>
  <c r="T90" i="7"/>
  <c r="T89" i="7" s="1"/>
  <c r="R90" i="7"/>
  <c r="R89" i="7" s="1"/>
  <c r="P90" i="7"/>
  <c r="P89" i="7" s="1"/>
  <c r="J83" i="7"/>
  <c r="F83" i="7"/>
  <c r="J81" i="7"/>
  <c r="F81" i="7"/>
  <c r="E79" i="7"/>
  <c r="J55" i="7"/>
  <c r="F55" i="7"/>
  <c r="J53" i="7"/>
  <c r="F53" i="7"/>
  <c r="E51" i="7"/>
  <c r="J20" i="7"/>
  <c r="E20" i="7"/>
  <c r="F56" i="7" s="1"/>
  <c r="J19" i="7"/>
  <c r="E7" i="7"/>
  <c r="E75" i="7" s="1"/>
  <c r="P88" i="7" l="1"/>
  <c r="P87" i="7" s="1"/>
  <c r="R88" i="7"/>
  <c r="R87" i="7" s="1"/>
  <c r="F32" i="7"/>
  <c r="F33" i="7"/>
  <c r="F34" i="7"/>
  <c r="F35" i="7"/>
  <c r="F36" i="7"/>
  <c r="BK95" i="7"/>
  <c r="E47" i="7"/>
  <c r="BK88" i="7"/>
  <c r="BK87" i="7" s="1"/>
  <c r="T88" i="7"/>
  <c r="T87" i="7" s="1"/>
  <c r="F84" i="7"/>
  <c r="BK99" i="6" l="1"/>
  <c r="BI99" i="6"/>
  <c r="BH99" i="6"/>
  <c r="BG99" i="6"/>
  <c r="BF99" i="6"/>
  <c r="BE99" i="6"/>
  <c r="T99" i="6"/>
  <c r="R99" i="6"/>
  <c r="P99" i="6"/>
  <c r="BK98" i="6"/>
  <c r="BI98" i="6"/>
  <c r="BH98" i="6"/>
  <c r="BG98" i="6"/>
  <c r="BF98" i="6"/>
  <c r="BE98" i="6"/>
  <c r="T98" i="6"/>
  <c r="R98" i="6"/>
  <c r="P98" i="6"/>
  <c r="C98" i="6"/>
  <c r="C99" i="6" s="1"/>
  <c r="BK97" i="6"/>
  <c r="BI97" i="6"/>
  <c r="BH97" i="6"/>
  <c r="BG97" i="6"/>
  <c r="BF97" i="6"/>
  <c r="BE97" i="6"/>
  <c r="T97" i="6"/>
  <c r="R97" i="6"/>
  <c r="P97" i="6"/>
  <c r="C97" i="6"/>
  <c r="BK96" i="6"/>
  <c r="BI96" i="6"/>
  <c r="BH96" i="6"/>
  <c r="BG96" i="6"/>
  <c r="BF96" i="6"/>
  <c r="BE96" i="6"/>
  <c r="T96" i="6"/>
  <c r="R96" i="6"/>
  <c r="P96" i="6"/>
  <c r="T95" i="6"/>
  <c r="BK94" i="6"/>
  <c r="BK93" i="6" s="1"/>
  <c r="BI94" i="6"/>
  <c r="BH94" i="6"/>
  <c r="BG94" i="6"/>
  <c r="BF94" i="6"/>
  <c r="BE94" i="6"/>
  <c r="T94" i="6"/>
  <c r="R94" i="6"/>
  <c r="R93" i="6" s="1"/>
  <c r="P94" i="6"/>
  <c r="T93" i="6"/>
  <c r="P93" i="6"/>
  <c r="BK92" i="6"/>
  <c r="BK91" i="6" s="1"/>
  <c r="BI92" i="6"/>
  <c r="BH92" i="6"/>
  <c r="BG92" i="6"/>
  <c r="F34" i="6" s="1"/>
  <c r="BF92" i="6"/>
  <c r="BE92" i="6"/>
  <c r="T92" i="6"/>
  <c r="R92" i="6"/>
  <c r="R91" i="6" s="1"/>
  <c r="P92" i="6"/>
  <c r="T91" i="6"/>
  <c r="P91" i="6"/>
  <c r="BK90" i="6"/>
  <c r="BK89" i="6" s="1"/>
  <c r="BI90" i="6"/>
  <c r="BH90" i="6"/>
  <c r="F35" i="6" s="1"/>
  <c r="BG90" i="6"/>
  <c r="BF90" i="6"/>
  <c r="BE90" i="6"/>
  <c r="T90" i="6"/>
  <c r="R90" i="6"/>
  <c r="R89" i="6" s="1"/>
  <c r="P90" i="6"/>
  <c r="T89" i="6"/>
  <c r="P89" i="6"/>
  <c r="T88" i="6"/>
  <c r="T87" i="6" s="1"/>
  <c r="J83" i="6"/>
  <c r="F83" i="6"/>
  <c r="J81" i="6"/>
  <c r="F81" i="6"/>
  <c r="E79" i="6"/>
  <c r="J55" i="6"/>
  <c r="F55" i="6"/>
  <c r="J53" i="6"/>
  <c r="F53" i="6"/>
  <c r="E51" i="6"/>
  <c r="J20" i="6"/>
  <c r="E20" i="6"/>
  <c r="F56" i="6" s="1"/>
  <c r="J19" i="6"/>
  <c r="E7" i="6"/>
  <c r="E75" i="6" s="1"/>
  <c r="R95" i="6" l="1"/>
  <c r="P95" i="6"/>
  <c r="P88" i="6" s="1"/>
  <c r="P87" i="6" s="1"/>
  <c r="F36" i="6"/>
  <c r="F32" i="6"/>
  <c r="F33" i="6"/>
  <c r="BK95" i="6"/>
  <c r="E47" i="6"/>
  <c r="BK88" i="6"/>
  <c r="BK87" i="6" s="1"/>
  <c r="R88" i="6"/>
  <c r="R87" i="6" s="1"/>
  <c r="F84" i="6"/>
  <c r="C110" i="5" l="1"/>
  <c r="C111" i="5" s="1"/>
  <c r="BK114" i="5"/>
  <c r="BI114" i="5"/>
  <c r="BH114" i="5"/>
  <c r="BG114" i="5"/>
  <c r="BF114" i="5"/>
  <c r="T114" i="5"/>
  <c r="R114" i="5"/>
  <c r="P114" i="5"/>
  <c r="BE114" i="5"/>
  <c r="BK113" i="5"/>
  <c r="BI113" i="5"/>
  <c r="BH113" i="5"/>
  <c r="BG113" i="5"/>
  <c r="BF113" i="5"/>
  <c r="T113" i="5"/>
  <c r="R113" i="5"/>
  <c r="P113" i="5"/>
  <c r="BE113" i="5"/>
  <c r="BK111" i="5"/>
  <c r="BI111" i="5"/>
  <c r="BH111" i="5"/>
  <c r="BG111" i="5"/>
  <c r="BF111" i="5"/>
  <c r="T111" i="5"/>
  <c r="R111" i="5"/>
  <c r="P111" i="5"/>
  <c r="BE111" i="5"/>
  <c r="BK110" i="5"/>
  <c r="BI110" i="5"/>
  <c r="BH110" i="5"/>
  <c r="BG110" i="5"/>
  <c r="BF110" i="5"/>
  <c r="T110" i="5"/>
  <c r="R110" i="5"/>
  <c r="P110" i="5"/>
  <c r="BE110" i="5"/>
  <c r="BK109" i="5"/>
  <c r="BI109" i="5"/>
  <c r="BH109" i="5"/>
  <c r="BG109" i="5"/>
  <c r="BF109" i="5"/>
  <c r="T109" i="5"/>
  <c r="R109" i="5"/>
  <c r="P109" i="5"/>
  <c r="BE109" i="5"/>
  <c r="E7" i="5"/>
  <c r="E47" i="5" s="1"/>
  <c r="J53" i="5"/>
  <c r="J19" i="5"/>
  <c r="E20" i="5"/>
  <c r="F85" i="5" s="1"/>
  <c r="J20" i="5"/>
  <c r="E51" i="5"/>
  <c r="F53" i="5"/>
  <c r="F55" i="5"/>
  <c r="J55" i="5"/>
  <c r="E80" i="5"/>
  <c r="F82" i="5"/>
  <c r="F84" i="5"/>
  <c r="J84" i="5"/>
  <c r="BE91" i="5"/>
  <c r="P91" i="5"/>
  <c r="P90" i="5" s="1"/>
  <c r="R91" i="5"/>
  <c r="R90" i="5" s="1"/>
  <c r="T91" i="5"/>
  <c r="T90" i="5" s="1"/>
  <c r="BF91" i="5"/>
  <c r="BG91" i="5"/>
  <c r="BH91" i="5"/>
  <c r="BI91" i="5"/>
  <c r="BK91" i="5"/>
  <c r="BK90" i="5" s="1"/>
  <c r="BE93" i="5"/>
  <c r="P93" i="5"/>
  <c r="P92" i="5" s="1"/>
  <c r="R93" i="5"/>
  <c r="R92" i="5" s="1"/>
  <c r="T93" i="5"/>
  <c r="T92" i="5" s="1"/>
  <c r="BF93" i="5"/>
  <c r="BG93" i="5"/>
  <c r="BH93" i="5"/>
  <c r="BI93" i="5"/>
  <c r="BK93" i="5"/>
  <c r="BK92" i="5" s="1"/>
  <c r="BE95" i="5"/>
  <c r="P95" i="5"/>
  <c r="R95" i="5"/>
  <c r="T95" i="5"/>
  <c r="BF95" i="5"/>
  <c r="BG95" i="5"/>
  <c r="BH95" i="5"/>
  <c r="BI95" i="5"/>
  <c r="BK95" i="5"/>
  <c r="BE96" i="5"/>
  <c r="P96" i="5"/>
  <c r="R96" i="5"/>
  <c r="T96" i="5"/>
  <c r="BF96" i="5"/>
  <c r="BG96" i="5"/>
  <c r="BH96" i="5"/>
  <c r="BI96" i="5"/>
  <c r="BK96" i="5"/>
  <c r="BE98" i="5"/>
  <c r="P98" i="5"/>
  <c r="R98" i="5"/>
  <c r="T98" i="5"/>
  <c r="BF98" i="5"/>
  <c r="BG98" i="5"/>
  <c r="BH98" i="5"/>
  <c r="BI98" i="5"/>
  <c r="BK98" i="5"/>
  <c r="BE100" i="5"/>
  <c r="P100" i="5"/>
  <c r="R100" i="5"/>
  <c r="T100" i="5"/>
  <c r="BF100" i="5"/>
  <c r="BG100" i="5"/>
  <c r="BH100" i="5"/>
  <c r="BI100" i="5"/>
  <c r="BK100" i="5"/>
  <c r="BE101" i="5"/>
  <c r="P101" i="5"/>
  <c r="R101" i="5"/>
  <c r="T101" i="5"/>
  <c r="BF101" i="5"/>
  <c r="BG101" i="5"/>
  <c r="BH101" i="5"/>
  <c r="BI101" i="5"/>
  <c r="BK101" i="5"/>
  <c r="BE102" i="5"/>
  <c r="P102" i="5"/>
  <c r="R102" i="5"/>
  <c r="T102" i="5"/>
  <c r="BF102" i="5"/>
  <c r="BG102" i="5"/>
  <c r="BH102" i="5"/>
  <c r="BI102" i="5"/>
  <c r="BK102" i="5"/>
  <c r="BE103" i="5"/>
  <c r="P103" i="5"/>
  <c r="R103" i="5"/>
  <c r="T103" i="5"/>
  <c r="BF103" i="5"/>
  <c r="BG103" i="5"/>
  <c r="BH103" i="5"/>
  <c r="BI103" i="5"/>
  <c r="BK103" i="5"/>
  <c r="BE104" i="5"/>
  <c r="P104" i="5"/>
  <c r="R104" i="5"/>
  <c r="T104" i="5"/>
  <c r="BF104" i="5"/>
  <c r="BG104" i="5"/>
  <c r="BH104" i="5"/>
  <c r="BI104" i="5"/>
  <c r="BK104" i="5"/>
  <c r="BE105" i="5"/>
  <c r="P105" i="5"/>
  <c r="R105" i="5"/>
  <c r="T105" i="5"/>
  <c r="BF105" i="5"/>
  <c r="BG105" i="5"/>
  <c r="BH105" i="5"/>
  <c r="BI105" i="5"/>
  <c r="BK105" i="5"/>
  <c r="BE106" i="5"/>
  <c r="P106" i="5"/>
  <c r="R106" i="5"/>
  <c r="T106" i="5"/>
  <c r="BF106" i="5"/>
  <c r="BG106" i="5"/>
  <c r="BH106" i="5"/>
  <c r="BI106" i="5"/>
  <c r="BK106" i="5"/>
  <c r="J82" i="5"/>
  <c r="T94" i="5" l="1"/>
  <c r="R94" i="5"/>
  <c r="T108" i="5"/>
  <c r="BK94" i="5"/>
  <c r="P94" i="5"/>
  <c r="T99" i="5"/>
  <c r="BK99" i="5"/>
  <c r="F36" i="5"/>
  <c r="F35" i="5"/>
  <c r="R108" i="5"/>
  <c r="F34" i="5"/>
  <c r="P108" i="5"/>
  <c r="R99" i="5"/>
  <c r="P99" i="5"/>
  <c r="F32" i="5"/>
  <c r="E76" i="5"/>
  <c r="F33" i="5"/>
  <c r="F56" i="5"/>
  <c r="R89" i="5" l="1"/>
  <c r="R88" i="5" s="1"/>
  <c r="T89" i="5"/>
  <c r="T88" i="5" s="1"/>
  <c r="BK89" i="5"/>
  <c r="BK88" i="5" s="1"/>
  <c r="P89" i="5"/>
  <c r="P88" i="5" s="1"/>
  <c r="BK108" i="5"/>
</calcChain>
</file>

<file path=xl/sharedStrings.xml><?xml version="1.0" encoding="utf-8"?>
<sst xmlns="http://schemas.openxmlformats.org/spreadsheetml/2006/main" count="893" uniqueCount="155">
  <si>
    <t>1</t>
  </si>
  <si>
    <t>ROZPOCET</t>
  </si>
  <si>
    <t>základní</t>
  </si>
  <si>
    <t/>
  </si>
  <si>
    <t>0</t>
  </si>
  <si>
    <t>D</t>
  </si>
  <si>
    <t>4</t>
  </si>
  <si>
    <t>16</t>
  </si>
  <si>
    <t>2</t>
  </si>
  <si>
    <t>ks</t>
  </si>
  <si>
    <t>15</t>
  </si>
  <si>
    <t>14</t>
  </si>
  <si>
    <t>13</t>
  </si>
  <si>
    <t>12</t>
  </si>
  <si>
    <t>9</t>
  </si>
  <si>
    <t>M</t>
  </si>
  <si>
    <t>32</t>
  </si>
  <si>
    <t>8</t>
  </si>
  <si>
    <t>6</t>
  </si>
  <si>
    <t>5</t>
  </si>
  <si>
    <t>3</t>
  </si>
  <si>
    <t>Práce a dodávky PSV</t>
  </si>
  <si>
    <t>PSV</t>
  </si>
  <si>
    <t>-1</t>
  </si>
  <si>
    <t>Náklady soupisu celkem</t>
  </si>
  <si>
    <t>Suť Celkem [t]</t>
  </si>
  <si>
    <t>J. suť [t]</t>
  </si>
  <si>
    <t>Hmotnost_x000D_
celkem [t]</t>
  </si>
  <si>
    <t>J. hmotnost_x000D_
[t]</t>
  </si>
  <si>
    <t>Nh celkem [h]</t>
  </si>
  <si>
    <t>J. Nh [h]</t>
  </si>
  <si>
    <t>DPH</t>
  </si>
  <si>
    <t>Poznámka</t>
  </si>
  <si>
    <t>Cenová soustava</t>
  </si>
  <si>
    <t>Cena celkem [CZK]</t>
  </si>
  <si>
    <t>J.cena [CZK]</t>
  </si>
  <si>
    <t>Množství</t>
  </si>
  <si>
    <t>MJ</t>
  </si>
  <si>
    <t>Popis</t>
  </si>
  <si>
    <t>Kód</t>
  </si>
  <si>
    <t>Typ</t>
  </si>
  <si>
    <t>PČ</t>
  </si>
  <si>
    <t>Uchazeč:</t>
  </si>
  <si>
    <t>Projektant:</t>
  </si>
  <si>
    <t>Zadavatel:</t>
  </si>
  <si>
    <t>Datum:</t>
  </si>
  <si>
    <t>Místo:</t>
  </si>
  <si>
    <t>Soupis:</t>
  </si>
  <si>
    <t>2018-125-05 - Technika prostředí staveb</t>
  </si>
  <si>
    <t>Objekt:</t>
  </si>
  <si>
    <t>Stavba:</t>
  </si>
  <si>
    <t>SOUPIS PRACÍ</t>
  </si>
  <si>
    <t>PSV - Práce a dodávky PSV</t>
  </si>
  <si>
    <t>Kód dílu - Popis</t>
  </si>
  <si>
    <t>REKAPITULACE ČLENĚNÍ SOUPISU PRACÍ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</si>
  <si>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</si>
  <si>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</si>
  <si>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</si>
  <si>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</si>
  <si>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</si>
  <si>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</si>
  <si>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</si>
  <si>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Výše daně</t>
  </si>
  <si>
    <t>Sazba daně</t>
  </si>
  <si>
    <t>Základ daně</t>
  </si>
  <si>
    <t>Cena bez DPH</t>
  </si>
  <si>
    <t>Zpracováno dle metodiky ÚRS s maximálním zatříděním položek (popisu činností) dle Třídníku stavebních konstrukcí a prací. Použita databáze směrných cen 2018/II.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</si>
  <si>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Poznámka:</t>
  </si>
  <si>
    <t>DIČ:</t>
  </si>
  <si>
    <t>IČ:</t>
  </si>
  <si>
    <t>ČZU V PRAZE, FAKULTA LESNICKÁ A DŘEVAŘSKÁ, Praha 6</t>
  </si>
  <si>
    <t xml:space="preserve">KAMÝCKÁ 1176, PRAHA - SUCHDOL </t>
  </si>
  <si>
    <t>CC-CZ:</t>
  </si>
  <si>
    <t>KSO:</t>
  </si>
  <si>
    <t>False</t>
  </si>
  <si>
    <t>v ---  níže se nacházejí doplnkové a pomocné údaje k sestavám  --- v</t>
  </si>
  <si>
    <t>&gt;&gt;  skryté sloupce  &lt;&lt;</t>
  </si>
  <si>
    <t>Rekapitulace stavby</t>
  </si>
  <si>
    <t>Zpět na list:</t>
  </si>
  <si>
    <t>3) Soupis prací</t>
  </si>
  <si>
    <t>2) Rekapitulace</t>
  </si>
  <si>
    <t>1) Krycí list soupisu</t>
  </si>
  <si>
    <t>List obsahuje:</t>
  </si>
  <si>
    <t>-860545087</t>
  </si>
  <si>
    <t>RFProtect Module License (1 AP License) - includes Wireless Intrution Protection and Spectrum</t>
  </si>
  <si>
    <t>742-STKP-W-mat-11</t>
  </si>
  <si>
    <t>-1073489248</t>
  </si>
  <si>
    <t>Feature license to enable support for Policy Firewall per Access Point.</t>
  </si>
  <si>
    <t>742-STKP-W-mat-10</t>
  </si>
  <si>
    <t>-1698884228</t>
  </si>
  <si>
    <t>Capacity license to enable support for one Access Point on a Mobility Controller</t>
  </si>
  <si>
    <t>742-STKP-W-mat-09</t>
  </si>
  <si>
    <t>404465121</t>
  </si>
  <si>
    <t>Montážní konzola pro uchycení AP na zeď, vertikální</t>
  </si>
  <si>
    <t>742-STKP-W-mat-08</t>
  </si>
  <si>
    <t>-2037001389</t>
  </si>
  <si>
    <t>Pigtail 9/125, 1m</t>
  </si>
  <si>
    <t>742-STKP-W-mat-07</t>
  </si>
  <si>
    <t>295768305</t>
  </si>
  <si>
    <t>742-STKP-W-mat-04</t>
  </si>
  <si>
    <t>-1381676984</t>
  </si>
  <si>
    <t>742-STKP-W-mat-02</t>
  </si>
  <si>
    <t>-2060590246</t>
  </si>
  <si>
    <t>742-STKP-W-mat-01</t>
  </si>
  <si>
    <t>STK-aktiv - WIFI</t>
  </si>
  <si>
    <t>742-STKP-W</t>
  </si>
  <si>
    <t>-1111660875</t>
  </si>
  <si>
    <t>742-STKP-SK-mat-04</t>
  </si>
  <si>
    <t>1695424623</t>
  </si>
  <si>
    <t>742-STKP-SK-mat-03</t>
  </si>
  <si>
    <t>742-STKP-SK-mat-02</t>
  </si>
  <si>
    <t>-72962133</t>
  </si>
  <si>
    <t>742-STKP-SK-mat-01</t>
  </si>
  <si>
    <t>STK-aktiv - Stackovaci kabely</t>
  </si>
  <si>
    <t>742-STKP-SK</t>
  </si>
  <si>
    <t>-773208775</t>
  </si>
  <si>
    <t>742-STKP-PoE-mat-01</t>
  </si>
  <si>
    <t>STK-aktiv - PoE switche</t>
  </si>
  <si>
    <t>742-STKP-PoE</t>
  </si>
  <si>
    <t>161052939</t>
  </si>
  <si>
    <t>742-STKP-AS-mat-01</t>
  </si>
  <si>
    <t>STK-aktiv - Access switche</t>
  </si>
  <si>
    <t>742-STKP-AS</t>
  </si>
  <si>
    <t xml:space="preserve">    742-STKP-W - STK-aktiv - WIFI</t>
  </si>
  <si>
    <t xml:space="preserve">    742-STKP-SK - STK-aktiv - Stackovaci kabely</t>
  </si>
  <si>
    <t xml:space="preserve">    742-STKP-PoE - STK-aktiv - PoE switche</t>
  </si>
  <si>
    <t xml:space="preserve">    742-STKP-AS - STK-aktiv - Access switche</t>
  </si>
  <si>
    <t>2018-125-05-17 - TPS -1.4.7.- Slaboproud - STK- aktiv</t>
  </si>
  <si>
    <t>{6bc2fb07-17dc-4b95-8d47-fa059fbad2bd}</t>
  </si>
  <si>
    <t>Michal Eibich</t>
  </si>
  <si>
    <t>STK-aktiv - Monitoring</t>
  </si>
  <si>
    <t>Teplotní a vlhkostní čidlo, kabel 30cm; (možnost prodloužení připojovacím kabelem LAN (CAT.5e/6)</t>
  </si>
  <si>
    <t>KRYCÍ LIST SOUPISU - 1.ETAPA</t>
  </si>
  <si>
    <t>10Gbit LR SFP+ originální optický převodník výrobce zařízení, nepřípouští se OEM</t>
  </si>
  <si>
    <t>10Gbit SFP+ optický převodník kompatibilní s výrobcem zařízení, připouští se OEM</t>
  </si>
  <si>
    <t xml:space="preserve">Wi-Fi AP indoor </t>
  </si>
  <si>
    <t>Wi-Fi AP outdoor</t>
  </si>
  <si>
    <t xml:space="preserve">    742-STKA-OST - STK-aktiv - Monitoring</t>
  </si>
  <si>
    <t>KRYCÍ LIST SOUPISU - 2.ETAPA</t>
  </si>
  <si>
    <t>742-STKP-W-mat-03</t>
  </si>
  <si>
    <t>742-STKP-W-mat-05</t>
  </si>
  <si>
    <t>KRYCÍ LIST SOUPISU - 3.ETAPA</t>
  </si>
  <si>
    <t>Switch typ2</t>
  </si>
  <si>
    <t>742-STKP-W-mat-06</t>
  </si>
  <si>
    <t>742-STKP-W-mat-12</t>
  </si>
  <si>
    <t>Stohovací kabel 0,65m</t>
  </si>
  <si>
    <t>Stohovací kabel 3m</t>
  </si>
  <si>
    <t xml:space="preserve">Expandér - až 8 inteligentních portů (Vstup/Výstup); řetězové zapojení do řady s dalšími expandéry; napájecí adaptér; 1U montážní držáky; připojovací kabel 1,5m </t>
  </si>
  <si>
    <t>Držák indoor Wi-Fi na zeď nebo strop</t>
  </si>
  <si>
    <t>Monitorovací jednotka enviromentálních veličin; 8 inteligentních portů (Vstup/Výstupt); 4 expanzí porty na čelním panelu; Modbus (RS-485); USB 2.0 pro ppřipojení GSM, Bluetooth nebo Wi-Fi adaptéru; napájecí adaptér; křížený připojovací kabel 1,5m; 1U montážní držáky a instalační CD</t>
  </si>
  <si>
    <t>Licence pro centrální management monitoringu enironmentálních veličin</t>
  </si>
  <si>
    <t>Potřebné licence pro senzory a čidla pro provoz centrálního monitoringu enironmentálních veličin</t>
  </si>
  <si>
    <t>LAN typ1</t>
  </si>
  <si>
    <t>LAN typ2</t>
  </si>
  <si>
    <t>Záplavové čidlo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</si>
</sst>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dd\.mm\.yyyy"/>
    <numFmt numFmtId="167" formatCode="#,##0.00%"/>
  </numFmts>
  <fonts count="22" x14ac:knownFonts="1">
    <font>
      <sz val="11"/>
      <color theme="1"/>
      <name val="Calibri"/>
      <family val="2"/>
      <charset val="238"/>
      <scheme val="minor"/>
    </font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rgb="FF3366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rgb="FFFAE68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969696"/>
      </top>
      <bottom/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/>
  </cellStyleXfs>
  <cellXfs count="149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vertical="center"/>
    </xf>
    <xf numFmtId="0" fontId="1" fillId="0" borderId="1" xfId="1" applyBorder="1" applyAlignment="1" applyProtection="1">
      <alignment vertical="center"/>
      <protection locked="0"/>
    </xf>
    <xf numFmtId="0" fontId="3" fillId="0" borderId="0" xfId="1" applyFont="1"/>
    <xf numFmtId="4" fontId="3" fillId="0" borderId="0" xfId="1" applyNumberFormat="1" applyFont="1" applyAlignment="1">
      <alignment vertic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164" fontId="3" fillId="0" borderId="6" xfId="1" applyNumberFormat="1" applyFont="1" applyBorder="1"/>
    <xf numFmtId="164" fontId="3" fillId="0" borderId="0" xfId="1" applyNumberFormat="1" applyFont="1"/>
    <xf numFmtId="0" fontId="3" fillId="0" borderId="7" xfId="1" applyFont="1" applyBorder="1"/>
    <xf numFmtId="0" fontId="3" fillId="0" borderId="1" xfId="1" applyFont="1" applyBorder="1"/>
    <xf numFmtId="4" fontId="4" fillId="0" borderId="0" xfId="1" applyNumberFormat="1" applyFont="1"/>
    <xf numFmtId="0" fontId="4" fillId="0" borderId="0" xfId="1" applyFont="1" applyAlignment="1">
      <alignment horizontal="left"/>
    </xf>
    <xf numFmtId="164" fontId="2" fillId="0" borderId="6" xfId="1" applyNumberFormat="1" applyFont="1" applyBorder="1" applyAlignment="1">
      <alignment vertical="center"/>
    </xf>
    <xf numFmtId="164" fontId="2" fillId="0" borderId="0" xfId="1" applyNumberFormat="1" applyFont="1" applyAlignment="1">
      <alignment vertical="center"/>
    </xf>
    <xf numFmtId="4" fontId="5" fillId="0" borderId="0" xfId="1" applyNumberFormat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/>
    </xf>
    <xf numFmtId="0" fontId="6" fillId="0" borderId="5" xfId="1" applyFont="1" applyBorder="1" applyAlignment="1">
      <alignment horizontal="left" vertical="center"/>
    </xf>
    <xf numFmtId="0" fontId="6" fillId="0" borderId="1" xfId="1" applyFont="1" applyBorder="1" applyAlignment="1">
      <alignment vertical="center"/>
    </xf>
    <xf numFmtId="0" fontId="6" fillId="0" borderId="5" xfId="1" applyFont="1" applyBorder="1" applyAlignment="1" applyProtection="1">
      <alignment horizontal="left" vertical="center" wrapText="1"/>
      <protection locked="0"/>
    </xf>
    <xf numFmtId="4" fontId="6" fillId="0" borderId="5" xfId="1" applyNumberFormat="1" applyFont="1" applyBorder="1" applyAlignment="1" applyProtection="1">
      <alignment vertical="center"/>
      <protection locked="0"/>
    </xf>
    <xf numFmtId="165" fontId="6" fillId="0" borderId="5" xfId="1" applyNumberFormat="1" applyFont="1" applyBorder="1" applyAlignment="1" applyProtection="1">
      <alignment vertical="center"/>
      <protection locked="0"/>
    </xf>
    <xf numFmtId="0" fontId="6" fillId="0" borderId="5" xfId="1" applyFont="1" applyBorder="1" applyAlignment="1" applyProtection="1">
      <alignment horizontal="center" vertical="center" wrapText="1"/>
      <protection locked="0"/>
    </xf>
    <xf numFmtId="49" fontId="6" fillId="0" borderId="5" xfId="1" applyNumberFormat="1" applyFont="1" applyBorder="1" applyAlignment="1" applyProtection="1">
      <alignment horizontal="left" vertical="center" wrapText="1"/>
      <protection locked="0"/>
    </xf>
    <xf numFmtId="0" fontId="6" fillId="0" borderId="5" xfId="1" applyFont="1" applyBorder="1" applyAlignment="1" applyProtection="1">
      <alignment horizontal="center" vertical="center"/>
      <protection locked="0"/>
    </xf>
    <xf numFmtId="4" fontId="7" fillId="0" borderId="0" xfId="1" applyNumberFormat="1" applyFont="1" applyAlignment="1">
      <alignment vertical="center"/>
    </xf>
    <xf numFmtId="164" fontId="8" fillId="0" borderId="8" xfId="1" applyNumberFormat="1" applyFont="1" applyBorder="1"/>
    <xf numFmtId="0" fontId="1" fillId="0" borderId="9" xfId="1" applyBorder="1" applyAlignment="1">
      <alignment vertical="center"/>
    </xf>
    <xf numFmtId="164" fontId="8" fillId="0" borderId="9" xfId="1" applyNumberFormat="1" applyFont="1" applyBorder="1"/>
    <xf numFmtId="0" fontId="1" fillId="0" borderId="10" xfId="1" applyBorder="1" applyAlignment="1">
      <alignment vertical="center"/>
    </xf>
    <xf numFmtId="4" fontId="9" fillId="0" borderId="0" xfId="1" applyNumberFormat="1" applyFont="1"/>
    <xf numFmtId="0" fontId="9" fillId="0" borderId="0" xfId="1" applyFont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166" fontId="11" fillId="0" borderId="0" xfId="1" applyNumberFormat="1" applyFont="1" applyAlignment="1">
      <alignment horizontal="left" vertical="center"/>
    </xf>
    <xf numFmtId="0" fontId="1" fillId="0" borderId="1" xfId="1" applyBorder="1"/>
    <xf numFmtId="0" fontId="13" fillId="0" borderId="0" xfId="1" applyFont="1" applyAlignment="1">
      <alignment horizontal="left"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17" xfId="1" applyFont="1" applyBorder="1" applyAlignment="1">
      <alignment vertical="center"/>
    </xf>
    <xf numFmtId="4" fontId="4" fillId="0" borderId="4" xfId="1" applyNumberFormat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17" xfId="1" applyFont="1" applyBorder="1" applyAlignment="1">
      <alignment vertical="center"/>
    </xf>
    <xf numFmtId="4" fontId="5" fillId="0" borderId="4" xfId="1" applyNumberFormat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4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4" fontId="9" fillId="0" borderId="0" xfId="1" applyNumberFormat="1" applyFont="1" applyAlignment="1">
      <alignment vertical="center"/>
    </xf>
    <xf numFmtId="0" fontId="14" fillId="0" borderId="0" xfId="1" applyFont="1" applyAlignment="1">
      <alignment horizontal="left" vertical="center"/>
    </xf>
    <xf numFmtId="0" fontId="1" fillId="2" borderId="17" xfId="1" applyFill="1" applyBorder="1" applyAlignment="1">
      <alignment vertical="center"/>
    </xf>
    <xf numFmtId="0" fontId="11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0" fontId="11" fillId="2" borderId="0" xfId="1" applyFont="1" applyFill="1" applyAlignment="1">
      <alignment horizontal="left" vertical="center"/>
    </xf>
    <xf numFmtId="0" fontId="1" fillId="0" borderId="17" xfId="1" applyBorder="1"/>
    <xf numFmtId="0" fontId="1" fillId="0" borderId="18" xfId="1" applyBorder="1" applyAlignment="1">
      <alignment vertical="center"/>
    </xf>
    <xf numFmtId="0" fontId="1" fillId="2" borderId="19" xfId="1" applyFill="1" applyBorder="1" applyAlignment="1">
      <alignment vertical="center"/>
    </xf>
    <xf numFmtId="4" fontId="12" fillId="2" borderId="20" xfId="1" applyNumberFormat="1" applyFont="1" applyFill="1" applyBorder="1" applyAlignment="1">
      <alignment vertical="center"/>
    </xf>
    <xf numFmtId="0" fontId="1" fillId="2" borderId="20" xfId="1" applyFill="1" applyBorder="1" applyAlignment="1">
      <alignment vertical="center"/>
    </xf>
    <xf numFmtId="0" fontId="12" fillId="2" borderId="20" xfId="1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right" vertical="center"/>
    </xf>
    <xf numFmtId="0" fontId="12" fillId="2" borderId="21" xfId="1" applyFont="1" applyFill="1" applyBorder="1" applyAlignment="1">
      <alignment horizontal="left" vertical="center"/>
    </xf>
    <xf numFmtId="4" fontId="2" fillId="0" borderId="0" xfId="1" applyNumberFormat="1" applyFont="1" applyAlignment="1">
      <alignment vertical="center"/>
    </xf>
    <xf numFmtId="167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1" fillId="0" borderId="22" xfId="1" applyBorder="1" applyAlignment="1">
      <alignment vertical="center"/>
    </xf>
    <xf numFmtId="0" fontId="15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17" xfId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" fillId="0" borderId="18" xfId="1" applyBorder="1"/>
    <xf numFmtId="0" fontId="1" fillId="0" borderId="14" xfId="1" applyBorder="1"/>
    <xf numFmtId="0" fontId="1" fillId="0" borderId="15" xfId="1" applyBorder="1"/>
    <xf numFmtId="0" fontId="1" fillId="4" borderId="0" xfId="1" applyFill="1"/>
    <xf numFmtId="0" fontId="17" fillId="4" borderId="0" xfId="2" applyFill="1" applyProtection="1"/>
    <xf numFmtId="0" fontId="18" fillId="4" borderId="0" xfId="2" applyFont="1" applyFill="1" applyAlignment="1" applyProtection="1">
      <alignment vertical="center"/>
    </xf>
    <xf numFmtId="0" fontId="19" fillId="4" borderId="0" xfId="1" applyFont="1" applyFill="1" applyAlignment="1">
      <alignment horizontal="left" vertical="center"/>
    </xf>
    <xf numFmtId="0" fontId="20" fillId="4" borderId="0" xfId="1" applyFont="1" applyFill="1" applyAlignment="1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0" fontId="6" fillId="0" borderId="5" xfId="1" applyFont="1" applyFill="1" applyBorder="1" applyAlignment="1" applyProtection="1">
      <alignment horizontal="left" vertical="center" wrapText="1"/>
      <protection locked="0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165" fontId="6" fillId="0" borderId="5" xfId="1" applyNumberFormat="1" applyFont="1" applyFill="1" applyBorder="1" applyAlignment="1" applyProtection="1">
      <alignment vertical="center"/>
      <protection locked="0"/>
    </xf>
    <xf numFmtId="0" fontId="6" fillId="0" borderId="5" xfId="1" applyFont="1" applyFill="1" applyBorder="1" applyAlignment="1" applyProtection="1">
      <alignment horizontal="center" vertical="center" wrapText="1"/>
      <protection locked="0"/>
    </xf>
    <xf numFmtId="0" fontId="1" fillId="0" borderId="0" xfId="1" applyAlignment="1">
      <alignment vertical="center"/>
    </xf>
    <xf numFmtId="0" fontId="18" fillId="4" borderId="0" xfId="2" applyFont="1" applyFill="1" applyAlignment="1" applyProtection="1">
      <alignment vertical="center"/>
    </xf>
    <xf numFmtId="0" fontId="1" fillId="0" borderId="0" xfId="1"/>
    <xf numFmtId="0" fontId="1" fillId="0" borderId="0" xfId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6" fillId="0" borderId="0" xfId="1" applyFont="1" applyBorder="1" applyAlignment="1" applyProtection="1">
      <alignment horizontal="left" vertical="center" wrapText="1"/>
      <protection locked="0"/>
    </xf>
    <xf numFmtId="4" fontId="6" fillId="0" borderId="0" xfId="1" applyNumberFormat="1" applyFont="1" applyBorder="1" applyAlignment="1" applyProtection="1">
      <alignment vertical="center"/>
      <protection locked="0"/>
    </xf>
    <xf numFmtId="0" fontId="6" fillId="0" borderId="0" xfId="1" applyFont="1" applyBorder="1" applyAlignment="1">
      <alignment horizontal="left" vertical="center"/>
    </xf>
    <xf numFmtId="164" fontId="2" fillId="0" borderId="0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18" fillId="4" borderId="0" xfId="2" applyFont="1" applyFill="1" applyAlignment="1" applyProtection="1">
      <alignment vertical="center"/>
    </xf>
    <xf numFmtId="0" fontId="10" fillId="0" borderId="0" xfId="1" applyFont="1" applyAlignment="1">
      <alignment horizontal="left" vertical="center" wrapText="1"/>
    </xf>
    <xf numFmtId="0" fontId="16" fillId="3" borderId="0" xfId="1" applyFont="1" applyFill="1" applyAlignment="1">
      <alignment horizontal="center" vertical="center"/>
    </xf>
    <xf numFmtId="0" fontId="1" fillId="0" borderId="0" xfId="1"/>
    <xf numFmtId="0" fontId="11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6" fillId="0" borderId="5" xfId="1" applyFont="1" applyFill="1" applyBorder="1" applyAlignment="1" applyProtection="1">
      <alignment horizontal="center" vertical="center"/>
      <protection locked="0"/>
    </xf>
    <xf numFmtId="49" fontId="6" fillId="0" borderId="5" xfId="1" applyNumberFormat="1" applyFont="1" applyFill="1" applyBorder="1" applyAlignment="1" applyProtection="1">
      <alignment horizontal="left" vertical="center" wrapText="1"/>
      <protection locked="0"/>
    </xf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1" applyFont="1" applyFill="1" applyAlignment="1">
      <alignment horizontal="left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4" fontId="6" fillId="0" borderId="5" xfId="1" applyNumberFormat="1" applyFont="1" applyFill="1" applyBorder="1" applyAlignment="1" applyProtection="1">
      <alignment vertical="center"/>
      <protection locked="0"/>
    </xf>
    <xf numFmtId="0" fontId="6" fillId="0" borderId="1" xfId="1" applyFont="1" applyFill="1" applyBorder="1" applyAlignment="1">
      <alignment vertical="center"/>
    </xf>
    <xf numFmtId="0" fontId="6" fillId="0" borderId="7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vertical="center"/>
    </xf>
    <xf numFmtId="4" fontId="5" fillId="0" borderId="0" xfId="1" applyNumberFormat="1" applyFont="1" applyFill="1"/>
    <xf numFmtId="0" fontId="3" fillId="0" borderId="1" xfId="1" applyFont="1" applyFill="1" applyBorder="1"/>
    <xf numFmtId="0" fontId="3" fillId="0" borderId="7" xfId="1" applyFont="1" applyFill="1" applyBorder="1"/>
    <xf numFmtId="164" fontId="3" fillId="0" borderId="0" xfId="1" applyNumberFormat="1" applyFont="1" applyFill="1"/>
    <xf numFmtId="0" fontId="6" fillId="0" borderId="5" xfId="1" applyFont="1" applyFill="1" applyBorder="1" applyAlignment="1">
      <alignment horizontal="left" vertical="center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 wrapText="1"/>
      <protection locked="0"/>
    </xf>
    <xf numFmtId="165" fontId="6" fillId="0" borderId="0" xfId="1" applyNumberFormat="1" applyFont="1" applyFill="1" applyBorder="1" applyAlignment="1" applyProtection="1">
      <alignment vertical="center"/>
      <protection locked="0"/>
    </xf>
    <xf numFmtId="4" fontId="6" fillId="0" borderId="0" xfId="1" applyNumberFormat="1" applyFont="1" applyFill="1" applyBorder="1" applyAlignment="1" applyProtection="1">
      <alignment vertical="center"/>
      <protection locked="0"/>
    </xf>
    <xf numFmtId="0" fontId="6" fillId="0" borderId="0" xfId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 applyProtection="1">
      <alignment horizontal="left" vertical="center" wrapText="1"/>
      <protection locked="0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C1A430ED-6814-4FA0-9604-CAFB092796C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amuel/Downloads/2018-125%20-%20Stavebn&#237;%20&#250;pravy%20a%20p&#345;&#237;stavba%20objektu%20FLD-%20rozpo&#269;et%20s%20v&#253;kaze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2018-125-01-01 - Bourací ..."/>
      <sheetName val="2018-125-01-02 - Bourací ..."/>
      <sheetName val="2018-125-01-03 - Bourací ..."/>
      <sheetName val="2018-125-01-04 - Bourací ..."/>
      <sheetName val="2018-125-01-05 - Bourací ..."/>
      <sheetName val="2018-125-01-06 - Bourací ..."/>
      <sheetName val="2018-125-01-07 - Bourací ..."/>
      <sheetName val="2018-125-01-08 - Bourací ..."/>
      <sheetName val="2018-125-02-01-01 - Nové ..."/>
      <sheetName val="2018-125-02-01-02 - Nové ..."/>
      <sheetName val="2018-125-02-01-03 - Nové ..."/>
      <sheetName val="2018-125-02-01-04 - Nové ..."/>
      <sheetName val="2018-125-02-01-05 - Nové ..."/>
      <sheetName val="2018-125-02-02-01 - Nové ..."/>
      <sheetName val="2018-125-02-02-02 - Nové ..."/>
      <sheetName val="2018-125-02-02-03 - Nové ..."/>
      <sheetName val="2018-125-02-02-04 - Nové ..."/>
      <sheetName val="2018-125-02-02-05 - Nové ..."/>
      <sheetName val="2018-125-02-03-01 - Nové ..."/>
      <sheetName val="2018-125-02-03-02 - Nové ..."/>
      <sheetName val="2018-125-02-03-03 - Nové ..."/>
      <sheetName val="2018-125-02-03-04 - Nové ..."/>
      <sheetName val="2018-125-02-03-05 - Nové ..."/>
      <sheetName val="2018-125-02-04-01 - Nové ..."/>
      <sheetName val="2018-125-02-04-02 - Nové ..."/>
      <sheetName val="2018-125-02-04-03 - Nové ..."/>
      <sheetName val="2018-125-02-04-04 - Nové ..."/>
      <sheetName val="2018-125-02-04-05 - Nové ..."/>
      <sheetName val="2018-125-02-05-01 - Nové ..."/>
      <sheetName val="2018-125-02-05-02 - Nové ..."/>
      <sheetName val="2018-125-02-05-03 - Nové ..."/>
      <sheetName val="2018-125-02-05-04 - Nové ..."/>
      <sheetName val="2018-125-02-05-05 - Nové ..."/>
      <sheetName val="2018-125-02-06 - Nové kce..."/>
      <sheetName val="2018-125-02-07 - Nové kce..."/>
      <sheetName val="2018-125-03-01 - SO-02 - ..."/>
      <sheetName val="2018-125-03-02 - SO-02 - ..."/>
      <sheetName val="2018-125-03-03 - SO-02 - ..."/>
      <sheetName val="2018-125-03-04 - SO-02 - ..."/>
      <sheetName val="2018-125-03-05 - SO-02 - ..."/>
      <sheetName val="2018-125-03-06 - SO-02 - ..."/>
      <sheetName val="2018-125-03-07 - SO-02 - ..."/>
      <sheetName val="2018-125-03-08 - SO-02 - ..."/>
      <sheetName val="2018-125-03-09 - SO-02 - ..."/>
      <sheetName val="2018-125-03-10 - SO-02 - ..."/>
      <sheetName val="2018-125-03-11 - SO-02 - ..."/>
      <sheetName val="2018-125-03-12 - SO-02 - ..."/>
      <sheetName val="2018-125-03-13 - SO-02 - ..."/>
      <sheetName val="2018-125-03-14 - SO-02 - ..."/>
      <sheetName val="2018-125-04 - PBŘ - požár..."/>
      <sheetName val="2018-125-05-09 - TPS -1.4..."/>
      <sheetName val="2018-125-05-10 - TPS -1.4..."/>
      <sheetName val="2018-125-05-13 - TPS -1.4..."/>
      <sheetName val="2018-125-06 - 1.5. - SO 0..."/>
      <sheetName val="2018-125-07 - 1.6. - Inte..."/>
      <sheetName val="2018-125-08 - 1.7. - SO 0..."/>
      <sheetName val="2018-125-09 - 2.1.- Techn..."/>
      <sheetName val="2018-125-10 - VRN - vedle..."/>
      <sheetName val="Pokyny pro vyplnění"/>
    </sheetNames>
    <sheetDataSet>
      <sheetData sheetId="0" refreshError="1">
        <row r="6">
          <cell r="K6" t="str">
            <v>Stavební úpravy a přístavba objektu FLD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115"/>
  <sheetViews>
    <sheetView showGridLines="0" tabSelected="1" zoomScaleNormal="100" workbookViewId="0">
      <pane ySplit="1" topLeftCell="A79" activePane="bottomLeft" state="frozen"/>
      <selection pane="bottomLeft" activeCell="C90" sqref="C90"/>
    </sheetView>
  </sheetViews>
  <sheetFormatPr defaultColWidth="9.140625" defaultRowHeight="13.5" x14ac:dyDescent="0.3"/>
  <cols>
    <col min="1" max="1" width="7.140625" style="1" customWidth="1"/>
    <col min="2" max="2" width="1.42578125" style="1" customWidth="1"/>
    <col min="3" max="3" width="3.42578125" style="1" customWidth="1"/>
    <col min="4" max="4" width="3.7109375" style="1" customWidth="1"/>
    <col min="5" max="5" width="18.42578125" style="1" customWidth="1"/>
    <col min="6" max="6" width="64.28515625" style="1" customWidth="1"/>
    <col min="7" max="7" width="7.42578125" style="1" customWidth="1"/>
    <col min="8" max="8" width="9.42578125" style="1" customWidth="1"/>
    <col min="9" max="9" width="10.7109375" style="1" customWidth="1"/>
    <col min="10" max="10" width="20.140625" style="1" customWidth="1"/>
    <col min="11" max="11" width="13.28515625" style="1" customWidth="1"/>
    <col min="12" max="18" width="9.140625" style="1"/>
    <col min="19" max="19" width="7" style="1" hidden="1" customWidth="1"/>
    <col min="20" max="20" width="25.42578125" style="1" hidden="1" customWidth="1"/>
    <col min="21" max="21" width="14" style="1" hidden="1" customWidth="1"/>
    <col min="22" max="22" width="10.42578125" style="1" customWidth="1"/>
    <col min="23" max="23" width="14" style="1" customWidth="1"/>
    <col min="24" max="24" width="10.42578125" style="1" customWidth="1"/>
    <col min="25" max="25" width="12.7109375" style="1" customWidth="1"/>
    <col min="26" max="26" width="9.42578125" style="1" customWidth="1"/>
    <col min="27" max="27" width="12.7109375" style="1" customWidth="1"/>
    <col min="28" max="28" width="14" style="1" customWidth="1"/>
    <col min="29" max="29" width="9.42578125" style="1" customWidth="1"/>
    <col min="30" max="30" width="12.7109375" style="1" customWidth="1"/>
    <col min="31" max="31" width="14" style="1" customWidth="1"/>
    <col min="32" max="16384" width="9.140625" style="1"/>
  </cols>
  <sheetData>
    <row r="1" spans="1:70" ht="21.75" customHeight="1" x14ac:dyDescent="0.3">
      <c r="A1" s="95"/>
      <c r="B1" s="99"/>
      <c r="C1" s="99"/>
      <c r="D1" s="98" t="s">
        <v>82</v>
      </c>
      <c r="E1" s="99"/>
      <c r="F1" s="97" t="s">
        <v>81</v>
      </c>
      <c r="G1" s="120" t="s">
        <v>80</v>
      </c>
      <c r="H1" s="120"/>
      <c r="I1" s="99"/>
      <c r="J1" s="97" t="s">
        <v>79</v>
      </c>
      <c r="K1" s="98" t="s">
        <v>78</v>
      </c>
      <c r="L1" s="97" t="s">
        <v>77</v>
      </c>
      <c r="M1" s="97"/>
      <c r="N1" s="97"/>
      <c r="O1" s="97"/>
      <c r="P1" s="97"/>
      <c r="Q1" s="97"/>
      <c r="R1" s="97"/>
      <c r="S1" s="97"/>
      <c r="T1" s="97"/>
      <c r="U1" s="96"/>
      <c r="V1" s="96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7.15" customHeight="1" x14ac:dyDescent="0.3">
      <c r="L2" s="122" t="s">
        <v>76</v>
      </c>
      <c r="M2" s="123"/>
      <c r="N2" s="123"/>
      <c r="O2" s="123"/>
      <c r="P2" s="123"/>
      <c r="Q2" s="123"/>
      <c r="R2" s="123"/>
      <c r="S2" s="123"/>
      <c r="T2" s="123"/>
      <c r="U2" s="123"/>
      <c r="V2" s="123"/>
      <c r="AT2" s="6" t="s">
        <v>128</v>
      </c>
    </row>
    <row r="3" spans="1:70" ht="7.15" customHeight="1" x14ac:dyDescent="0.3">
      <c r="B3" s="94"/>
      <c r="C3" s="93"/>
      <c r="D3" s="93"/>
      <c r="E3" s="93"/>
      <c r="F3" s="93"/>
      <c r="G3" s="93"/>
      <c r="H3" s="93"/>
      <c r="I3" s="93"/>
      <c r="J3" s="93"/>
      <c r="K3" s="92"/>
      <c r="AT3" s="6" t="s">
        <v>8</v>
      </c>
    </row>
    <row r="4" spans="1:70" ht="37.15" customHeight="1" x14ac:dyDescent="0.3">
      <c r="B4" s="50"/>
      <c r="D4" s="51" t="s">
        <v>132</v>
      </c>
      <c r="K4" s="74"/>
      <c r="M4" s="91" t="s">
        <v>75</v>
      </c>
      <c r="AT4" s="6" t="s">
        <v>74</v>
      </c>
    </row>
    <row r="5" spans="1:70" ht="7.15" customHeight="1" x14ac:dyDescent="0.3">
      <c r="B5" s="50"/>
      <c r="K5" s="74"/>
    </row>
    <row r="6" spans="1:70" ht="15" x14ac:dyDescent="0.3">
      <c r="B6" s="50"/>
      <c r="D6" s="48" t="s">
        <v>50</v>
      </c>
      <c r="K6" s="74"/>
    </row>
    <row r="7" spans="1:70" ht="16.5" customHeight="1" x14ac:dyDescent="0.3">
      <c r="B7" s="50"/>
      <c r="E7" s="121" t="str">
        <f>'[1]Rekapitulace stavby'!K6</f>
        <v>Stavební úpravy a přístavba objektu FLD</v>
      </c>
      <c r="F7" s="126"/>
      <c r="G7" s="126"/>
      <c r="H7" s="126"/>
      <c r="K7" s="74"/>
    </row>
    <row r="8" spans="1:70" ht="15" x14ac:dyDescent="0.3">
      <c r="B8" s="50"/>
      <c r="D8" s="48" t="s">
        <v>49</v>
      </c>
      <c r="K8" s="74"/>
    </row>
    <row r="9" spans="1:70" s="2" customFormat="1" ht="16.5" customHeight="1" x14ac:dyDescent="0.25">
      <c r="B9" s="3"/>
      <c r="E9" s="121" t="s">
        <v>48</v>
      </c>
      <c r="F9" s="119"/>
      <c r="G9" s="119"/>
      <c r="H9" s="119"/>
      <c r="K9" s="55"/>
    </row>
    <row r="10" spans="1:70" s="2" customFormat="1" ht="15" x14ac:dyDescent="0.25">
      <c r="B10" s="3"/>
      <c r="D10" s="48" t="s">
        <v>47</v>
      </c>
      <c r="K10" s="55"/>
    </row>
    <row r="11" spans="1:70" s="2" customFormat="1" ht="37.15" customHeight="1" x14ac:dyDescent="0.25">
      <c r="B11" s="3"/>
      <c r="E11" s="118" t="s">
        <v>127</v>
      </c>
      <c r="F11" s="119"/>
      <c r="G11" s="119"/>
      <c r="H11" s="119"/>
      <c r="K11" s="55"/>
    </row>
    <row r="12" spans="1:70" s="2" customFormat="1" x14ac:dyDescent="0.25">
      <c r="B12" s="3"/>
      <c r="K12" s="55"/>
    </row>
    <row r="13" spans="1:70" s="2" customFormat="1" ht="14.65" customHeight="1" x14ac:dyDescent="0.25">
      <c r="B13" s="3"/>
      <c r="D13" s="48" t="s">
        <v>73</v>
      </c>
      <c r="F13" s="47" t="s">
        <v>3</v>
      </c>
      <c r="I13" s="48" t="s">
        <v>72</v>
      </c>
      <c r="J13" s="47" t="s">
        <v>3</v>
      </c>
      <c r="K13" s="55"/>
    </row>
    <row r="14" spans="1:70" s="2" customFormat="1" ht="14.65" customHeight="1" x14ac:dyDescent="0.25">
      <c r="B14" s="3"/>
      <c r="D14" s="48" t="s">
        <v>46</v>
      </c>
      <c r="F14" s="47" t="s">
        <v>71</v>
      </c>
      <c r="I14" s="48" t="s">
        <v>45</v>
      </c>
      <c r="J14" s="49">
        <v>43736</v>
      </c>
      <c r="K14" s="55"/>
    </row>
    <row r="15" spans="1:70" s="2" customFormat="1" ht="10.9" customHeight="1" x14ac:dyDescent="0.25">
      <c r="B15" s="3"/>
      <c r="K15" s="55"/>
    </row>
    <row r="16" spans="1:70" s="2" customFormat="1" ht="14.65" customHeight="1" x14ac:dyDescent="0.25">
      <c r="B16" s="3"/>
      <c r="D16" s="48" t="s">
        <v>44</v>
      </c>
      <c r="I16" s="48" t="s">
        <v>69</v>
      </c>
      <c r="J16" s="47" t="s">
        <v>3</v>
      </c>
      <c r="K16" s="55"/>
    </row>
    <row r="17" spans="2:11" s="2" customFormat="1" ht="18" customHeight="1" x14ac:dyDescent="0.25">
      <c r="B17" s="3"/>
      <c r="E17" s="47" t="s">
        <v>70</v>
      </c>
      <c r="I17" s="48" t="s">
        <v>68</v>
      </c>
      <c r="J17" s="47" t="s">
        <v>3</v>
      </c>
      <c r="K17" s="55"/>
    </row>
    <row r="18" spans="2:11" s="2" customFormat="1" ht="7.15" customHeight="1" x14ac:dyDescent="0.25">
      <c r="B18" s="3"/>
      <c r="K18" s="55"/>
    </row>
    <row r="19" spans="2:11" s="2" customFormat="1" ht="14.65" customHeight="1" x14ac:dyDescent="0.25">
      <c r="B19" s="3"/>
      <c r="D19" s="48" t="s">
        <v>42</v>
      </c>
      <c r="I19" s="48" t="s">
        <v>69</v>
      </c>
      <c r="J19" s="47" t="str">
        <f>IF('[1]Rekapitulace stavby'!AN13="Vyplň údaj","",IF('[1]Rekapitulace stavby'!AN13="","",'[1]Rekapitulace stavby'!AN13))</f>
        <v/>
      </c>
      <c r="K19" s="55"/>
    </row>
    <row r="20" spans="2:11" s="2" customFormat="1" ht="18" customHeight="1" x14ac:dyDescent="0.25">
      <c r="B20" s="3"/>
      <c r="E20" s="47" t="str">
        <f>IF('[1]Rekapitulace stavby'!E14="Vyplň údaj","",IF('[1]Rekapitulace stavby'!E14="","",'[1]Rekapitulace stavby'!E14))</f>
        <v xml:space="preserve"> </v>
      </c>
      <c r="I20" s="48" t="s">
        <v>68</v>
      </c>
      <c r="J20" s="47" t="str">
        <f>IF('[1]Rekapitulace stavby'!AN14="Vyplň údaj","",IF('[1]Rekapitulace stavby'!AN14="","",'[1]Rekapitulace stavby'!AN14))</f>
        <v/>
      </c>
      <c r="K20" s="55"/>
    </row>
    <row r="21" spans="2:11" s="2" customFormat="1" ht="7.15" customHeight="1" x14ac:dyDescent="0.25">
      <c r="B21" s="3"/>
      <c r="K21" s="55"/>
    </row>
    <row r="22" spans="2:11" s="2" customFormat="1" ht="14.65" customHeight="1" x14ac:dyDescent="0.25">
      <c r="B22" s="3"/>
      <c r="D22" s="48" t="s">
        <v>43</v>
      </c>
      <c r="I22" s="48" t="s">
        <v>69</v>
      </c>
      <c r="J22" s="47" t="s">
        <v>3</v>
      </c>
      <c r="K22" s="55"/>
    </row>
    <row r="23" spans="2:11" s="2" customFormat="1" ht="18" customHeight="1" x14ac:dyDescent="0.25">
      <c r="B23" s="3"/>
      <c r="E23" s="47" t="s">
        <v>129</v>
      </c>
      <c r="I23" s="48" t="s">
        <v>68</v>
      </c>
      <c r="J23" s="47" t="s">
        <v>3</v>
      </c>
      <c r="K23" s="55"/>
    </row>
    <row r="24" spans="2:11" s="2" customFormat="1" ht="7.15" customHeight="1" x14ac:dyDescent="0.25">
      <c r="B24" s="3"/>
      <c r="K24" s="55"/>
    </row>
    <row r="25" spans="2:11" s="2" customFormat="1" ht="14.65" customHeight="1" x14ac:dyDescent="0.25">
      <c r="B25" s="3"/>
      <c r="D25" s="48" t="s">
        <v>67</v>
      </c>
      <c r="K25" s="55"/>
    </row>
    <row r="26" spans="2:11" s="88" customFormat="1" ht="102.75" customHeight="1" x14ac:dyDescent="0.25">
      <c r="B26" s="90"/>
      <c r="E26" s="124" t="s">
        <v>66</v>
      </c>
      <c r="F26" s="124"/>
      <c r="G26" s="124"/>
      <c r="H26" s="124"/>
      <c r="K26" s="89"/>
    </row>
    <row r="27" spans="2:11" s="2" customFormat="1" ht="7.15" customHeight="1" x14ac:dyDescent="0.25">
      <c r="B27" s="3"/>
      <c r="K27" s="55"/>
    </row>
    <row r="28" spans="2:11" s="2" customFormat="1" ht="7.15" customHeight="1" x14ac:dyDescent="0.25">
      <c r="B28" s="3"/>
      <c r="D28" s="34"/>
      <c r="E28" s="34"/>
      <c r="F28" s="34"/>
      <c r="G28" s="34"/>
      <c r="H28" s="34"/>
      <c r="I28" s="34"/>
      <c r="J28" s="34"/>
      <c r="K28" s="86"/>
    </row>
    <row r="29" spans="2:11" s="2" customFormat="1" ht="25.15" customHeight="1" x14ac:dyDescent="0.25">
      <c r="B29" s="3"/>
      <c r="D29" s="87" t="s">
        <v>65</v>
      </c>
      <c r="J29" s="68"/>
      <c r="K29" s="55"/>
    </row>
    <row r="30" spans="2:11" s="2" customFormat="1" ht="7.15" customHeight="1" x14ac:dyDescent="0.25">
      <c r="B30" s="3"/>
      <c r="D30" s="34"/>
      <c r="E30" s="34"/>
      <c r="F30" s="34"/>
      <c r="G30" s="34"/>
      <c r="H30" s="34"/>
      <c r="I30" s="34"/>
      <c r="J30" s="34"/>
      <c r="K30" s="86"/>
    </row>
    <row r="31" spans="2:11" s="2" customFormat="1" ht="14.65" customHeight="1" x14ac:dyDescent="0.25">
      <c r="B31" s="3"/>
      <c r="F31" s="85" t="s">
        <v>64</v>
      </c>
      <c r="I31" s="85" t="s">
        <v>63</v>
      </c>
      <c r="J31" s="85" t="s">
        <v>62</v>
      </c>
      <c r="K31" s="55"/>
    </row>
    <row r="32" spans="2:11" s="2" customFormat="1" ht="14.65" customHeight="1" x14ac:dyDescent="0.25">
      <c r="B32" s="3"/>
      <c r="D32" s="84" t="s">
        <v>31</v>
      </c>
      <c r="E32" s="84" t="s">
        <v>2</v>
      </c>
      <c r="F32" s="82">
        <f>ROUND(SUM(BE88:BE114), 2)</f>
        <v>0</v>
      </c>
      <c r="I32" s="83">
        <v>0.21</v>
      </c>
      <c r="J32" s="82"/>
      <c r="K32" s="55"/>
    </row>
    <row r="33" spans="2:11" s="2" customFormat="1" ht="14.65" customHeight="1" x14ac:dyDescent="0.25">
      <c r="B33" s="3"/>
      <c r="E33" s="84" t="s">
        <v>61</v>
      </c>
      <c r="F33" s="82">
        <f>ROUND(SUM(BF88:BF114), 2)</f>
        <v>0</v>
      </c>
      <c r="I33" s="83">
        <v>0.15</v>
      </c>
      <c r="J33" s="82"/>
      <c r="K33" s="55"/>
    </row>
    <row r="34" spans="2:11" s="2" customFormat="1" ht="14.65" hidden="1" customHeight="1" x14ac:dyDescent="0.25">
      <c r="B34" s="3"/>
      <c r="E34" s="84" t="s">
        <v>60</v>
      </c>
      <c r="F34" s="82">
        <f>ROUND(SUM(BG88:BG114), 2)</f>
        <v>0</v>
      </c>
      <c r="I34" s="83">
        <v>0.21</v>
      </c>
      <c r="J34" s="82"/>
      <c r="K34" s="55"/>
    </row>
    <row r="35" spans="2:11" s="2" customFormat="1" ht="14.65" hidden="1" customHeight="1" x14ac:dyDescent="0.25">
      <c r="B35" s="3"/>
      <c r="E35" s="84" t="s">
        <v>59</v>
      </c>
      <c r="F35" s="82">
        <f>ROUND(SUM(BH88:BH114), 2)</f>
        <v>0</v>
      </c>
      <c r="I35" s="83">
        <v>0.15</v>
      </c>
      <c r="J35" s="82"/>
      <c r="K35" s="55"/>
    </row>
    <row r="36" spans="2:11" s="2" customFormat="1" ht="14.65" hidden="1" customHeight="1" x14ac:dyDescent="0.25">
      <c r="B36" s="3"/>
      <c r="E36" s="84" t="s">
        <v>58</v>
      </c>
      <c r="F36" s="82">
        <f>ROUND(SUM(BI88:BI114), 2)</f>
        <v>0</v>
      </c>
      <c r="I36" s="83">
        <v>0</v>
      </c>
      <c r="J36" s="82"/>
      <c r="K36" s="55"/>
    </row>
    <row r="37" spans="2:11" s="2" customFormat="1" ht="7.15" customHeight="1" x14ac:dyDescent="0.25">
      <c r="B37" s="3"/>
      <c r="K37" s="55"/>
    </row>
    <row r="38" spans="2:11" s="2" customFormat="1" ht="25.15" customHeight="1" x14ac:dyDescent="0.25">
      <c r="B38" s="3"/>
      <c r="C38" s="72"/>
      <c r="D38" s="81" t="s">
        <v>57</v>
      </c>
      <c r="E38" s="78"/>
      <c r="F38" s="78"/>
      <c r="G38" s="80" t="s">
        <v>56</v>
      </c>
      <c r="H38" s="79" t="s">
        <v>55</v>
      </c>
      <c r="I38" s="78"/>
      <c r="J38" s="77"/>
      <c r="K38" s="76"/>
    </row>
    <row r="39" spans="2:11" s="2" customFormat="1" ht="14.65" customHeight="1" x14ac:dyDescent="0.25">
      <c r="B39" s="5"/>
      <c r="C39" s="4"/>
      <c r="D39" s="4"/>
      <c r="E39" s="4"/>
      <c r="F39" s="4"/>
      <c r="G39" s="4"/>
      <c r="H39" s="4"/>
      <c r="I39" s="4"/>
      <c r="J39" s="4"/>
      <c r="K39" s="54"/>
    </row>
    <row r="43" spans="2:11" s="2" customFormat="1" ht="7.15" customHeight="1" x14ac:dyDescent="0.25">
      <c r="B43" s="53"/>
      <c r="C43" s="52"/>
      <c r="D43" s="52"/>
      <c r="E43" s="52"/>
      <c r="F43" s="52"/>
      <c r="G43" s="52"/>
      <c r="H43" s="52"/>
      <c r="I43" s="52"/>
      <c r="J43" s="52"/>
      <c r="K43" s="75"/>
    </row>
    <row r="44" spans="2:11" s="2" customFormat="1" ht="37.15" customHeight="1" x14ac:dyDescent="0.25">
      <c r="B44" s="3"/>
      <c r="C44" s="51" t="s">
        <v>54</v>
      </c>
      <c r="K44" s="55"/>
    </row>
    <row r="45" spans="2:11" s="2" customFormat="1" ht="7.15" customHeight="1" x14ac:dyDescent="0.25">
      <c r="B45" s="3"/>
      <c r="K45" s="55"/>
    </row>
    <row r="46" spans="2:11" s="2" customFormat="1" ht="14.65" customHeight="1" x14ac:dyDescent="0.25">
      <c r="B46" s="3"/>
      <c r="C46" s="48" t="s">
        <v>50</v>
      </c>
      <c r="K46" s="55"/>
    </row>
    <row r="47" spans="2:11" s="2" customFormat="1" ht="16.5" customHeight="1" x14ac:dyDescent="0.25">
      <c r="B47" s="3"/>
      <c r="E47" s="121" t="str">
        <f>E7</f>
        <v>Stavební úpravy a přístavba objektu FLD</v>
      </c>
      <c r="F47" s="126"/>
      <c r="G47" s="126"/>
      <c r="H47" s="126"/>
      <c r="K47" s="55"/>
    </row>
    <row r="48" spans="2:11" ht="15" x14ac:dyDescent="0.3">
      <c r="B48" s="50"/>
      <c r="C48" s="48" t="s">
        <v>49</v>
      </c>
      <c r="K48" s="74"/>
    </row>
    <row r="49" spans="2:47" s="2" customFormat="1" ht="16.5" customHeight="1" x14ac:dyDescent="0.25">
      <c r="B49" s="3"/>
      <c r="E49" s="121" t="s">
        <v>48</v>
      </c>
      <c r="F49" s="119"/>
      <c r="G49" s="119"/>
      <c r="H49" s="119"/>
      <c r="K49" s="55"/>
    </row>
    <row r="50" spans="2:47" s="2" customFormat="1" ht="14.65" customHeight="1" x14ac:dyDescent="0.25">
      <c r="B50" s="3"/>
      <c r="C50" s="48" t="s">
        <v>47</v>
      </c>
      <c r="K50" s="55"/>
    </row>
    <row r="51" spans="2:47" s="2" customFormat="1" ht="17.25" customHeight="1" x14ac:dyDescent="0.25">
      <c r="B51" s="3"/>
      <c r="E51" s="118" t="str">
        <f>E11</f>
        <v>2018-125-05-17 - TPS -1.4.7.- Slaboproud - STK- aktiv</v>
      </c>
      <c r="F51" s="119"/>
      <c r="G51" s="119"/>
      <c r="H51" s="119"/>
      <c r="K51" s="55"/>
    </row>
    <row r="52" spans="2:47" s="2" customFormat="1" ht="7.15" customHeight="1" x14ac:dyDescent="0.25">
      <c r="B52" s="3"/>
      <c r="K52" s="55"/>
    </row>
    <row r="53" spans="2:47" s="2" customFormat="1" ht="18" customHeight="1" x14ac:dyDescent="0.25">
      <c r="B53" s="3"/>
      <c r="C53" s="48" t="s">
        <v>46</v>
      </c>
      <c r="F53" s="47" t="str">
        <f>F14</f>
        <v xml:space="preserve">KAMÝCKÁ 1176, PRAHA - SUCHDOL </v>
      </c>
      <c r="I53" s="48" t="s">
        <v>45</v>
      </c>
      <c r="J53" s="49">
        <f>IF(J14="","",J14)</f>
        <v>43736</v>
      </c>
      <c r="K53" s="55"/>
    </row>
    <row r="54" spans="2:47" s="2" customFormat="1" ht="7.15" customHeight="1" x14ac:dyDescent="0.25">
      <c r="B54" s="3"/>
      <c r="K54" s="55"/>
    </row>
    <row r="55" spans="2:47" s="2" customFormat="1" ht="15" x14ac:dyDescent="0.25">
      <c r="B55" s="3"/>
      <c r="C55" s="48" t="s">
        <v>44</v>
      </c>
      <c r="F55" s="47" t="str">
        <f>E17</f>
        <v>ČZU V PRAZE, FAKULTA LESNICKÁ A DŘEVAŘSKÁ, Praha 6</v>
      </c>
      <c r="I55" s="48" t="s">
        <v>43</v>
      </c>
      <c r="J55" s="124" t="str">
        <f>E23</f>
        <v>Michal Eibich</v>
      </c>
      <c r="K55" s="55"/>
    </row>
    <row r="56" spans="2:47" s="2" customFormat="1" ht="14.65" customHeight="1" x14ac:dyDescent="0.25">
      <c r="B56" s="3"/>
      <c r="C56" s="48" t="s">
        <v>42</v>
      </c>
      <c r="F56" s="47" t="str">
        <f>IF(E20="","",E20)</f>
        <v xml:space="preserve"> </v>
      </c>
      <c r="J56" s="125"/>
      <c r="K56" s="55"/>
    </row>
    <row r="57" spans="2:47" s="2" customFormat="1" ht="10.15" customHeight="1" x14ac:dyDescent="0.25">
      <c r="B57" s="3"/>
      <c r="K57" s="55"/>
    </row>
    <row r="58" spans="2:47" s="2" customFormat="1" ht="29.25" customHeight="1" x14ac:dyDescent="0.25">
      <c r="B58" s="3"/>
      <c r="C58" s="73" t="s">
        <v>53</v>
      </c>
      <c r="D58" s="72"/>
      <c r="E58" s="72"/>
      <c r="F58" s="72"/>
      <c r="G58" s="72"/>
      <c r="H58" s="72"/>
      <c r="I58" s="72"/>
      <c r="J58" s="71" t="s">
        <v>34</v>
      </c>
      <c r="K58" s="70"/>
    </row>
    <row r="59" spans="2:47" s="2" customFormat="1" ht="10.15" customHeight="1" x14ac:dyDescent="0.25">
      <c r="B59" s="3"/>
      <c r="K59" s="55"/>
    </row>
    <row r="60" spans="2:47" s="2" customFormat="1" ht="29.25" customHeight="1" x14ac:dyDescent="0.25">
      <c r="B60" s="3"/>
      <c r="C60" s="69" t="s">
        <v>24</v>
      </c>
      <c r="J60" s="68"/>
      <c r="K60" s="55"/>
      <c r="AU60" s="6" t="s">
        <v>23</v>
      </c>
    </row>
    <row r="61" spans="2:47" s="56" customFormat="1" ht="25.15" customHeight="1" x14ac:dyDescent="0.25">
      <c r="B61" s="61"/>
      <c r="D61" s="60" t="s">
        <v>52</v>
      </c>
      <c r="E61" s="59"/>
      <c r="F61" s="59"/>
      <c r="G61" s="59"/>
      <c r="H61" s="59"/>
      <c r="I61" s="59"/>
      <c r="J61" s="58"/>
      <c r="K61" s="57"/>
    </row>
    <row r="62" spans="2:47" s="62" customFormat="1" ht="19.899999999999999" customHeight="1" x14ac:dyDescent="0.25">
      <c r="B62" s="67"/>
      <c r="D62" s="66" t="s">
        <v>126</v>
      </c>
      <c r="E62" s="65"/>
      <c r="F62" s="65"/>
      <c r="G62" s="65"/>
      <c r="H62" s="65"/>
      <c r="I62" s="65"/>
      <c r="J62" s="64"/>
      <c r="K62" s="63"/>
    </row>
    <row r="63" spans="2:47" s="62" customFormat="1" ht="19.899999999999999" customHeight="1" x14ac:dyDescent="0.25">
      <c r="B63" s="67"/>
      <c r="D63" s="66" t="s">
        <v>125</v>
      </c>
      <c r="E63" s="65"/>
      <c r="F63" s="65"/>
      <c r="G63" s="65"/>
      <c r="H63" s="65"/>
      <c r="I63" s="65"/>
      <c r="J63" s="64"/>
      <c r="K63" s="63"/>
    </row>
    <row r="64" spans="2:47" s="62" customFormat="1" ht="19.899999999999999" customHeight="1" x14ac:dyDescent="0.25">
      <c r="B64" s="67"/>
      <c r="D64" s="66" t="s">
        <v>124</v>
      </c>
      <c r="E64" s="65"/>
      <c r="F64" s="65"/>
      <c r="G64" s="65"/>
      <c r="H64" s="65"/>
      <c r="I64" s="65"/>
      <c r="J64" s="64"/>
      <c r="K64" s="63"/>
    </row>
    <row r="65" spans="2:12" s="62" customFormat="1" ht="19.899999999999999" customHeight="1" x14ac:dyDescent="0.25">
      <c r="B65" s="67"/>
      <c r="D65" s="66" t="s">
        <v>123</v>
      </c>
      <c r="E65" s="65"/>
      <c r="F65" s="65"/>
      <c r="G65" s="65"/>
      <c r="H65" s="65"/>
      <c r="I65" s="65"/>
      <c r="J65" s="64"/>
      <c r="K65" s="63"/>
    </row>
    <row r="66" spans="2:12" s="62" customFormat="1" ht="19.899999999999999" customHeight="1" x14ac:dyDescent="0.25">
      <c r="B66" s="67"/>
      <c r="D66" s="66" t="s">
        <v>137</v>
      </c>
      <c r="E66" s="65"/>
      <c r="F66" s="65"/>
      <c r="G66" s="65"/>
      <c r="H66" s="65"/>
      <c r="I66" s="65"/>
      <c r="J66" s="64"/>
      <c r="K66" s="63"/>
    </row>
    <row r="67" spans="2:12" s="2" customFormat="1" ht="21.75" customHeight="1" x14ac:dyDescent="0.25">
      <c r="B67" s="3"/>
      <c r="K67" s="55"/>
    </row>
    <row r="68" spans="2:12" s="2" customFormat="1" ht="7.15" customHeight="1" x14ac:dyDescent="0.25">
      <c r="B68" s="5"/>
      <c r="C68" s="4"/>
      <c r="D68" s="4"/>
      <c r="E68" s="4"/>
      <c r="F68" s="4"/>
      <c r="G68" s="4"/>
      <c r="H68" s="4"/>
      <c r="I68" s="4"/>
      <c r="J68" s="4"/>
      <c r="K68" s="54"/>
    </row>
    <row r="72" spans="2:12" s="2" customFormat="1" ht="7.15" customHeight="1" x14ac:dyDescent="0.25">
      <c r="B72" s="53"/>
      <c r="C72" s="52"/>
      <c r="D72" s="52"/>
      <c r="E72" s="52"/>
      <c r="F72" s="52"/>
      <c r="G72" s="52"/>
      <c r="H72" s="52"/>
      <c r="I72" s="52"/>
      <c r="J72" s="52"/>
      <c r="K72" s="52"/>
      <c r="L72" s="3"/>
    </row>
    <row r="73" spans="2:12" s="2" customFormat="1" ht="37.15" customHeight="1" x14ac:dyDescent="0.25">
      <c r="B73" s="3"/>
      <c r="C73" s="51" t="s">
        <v>51</v>
      </c>
      <c r="L73" s="3"/>
    </row>
    <row r="74" spans="2:12" s="2" customFormat="1" ht="7.15" customHeight="1" x14ac:dyDescent="0.25">
      <c r="B74" s="3"/>
      <c r="L74" s="3"/>
    </row>
    <row r="75" spans="2:12" s="2" customFormat="1" ht="14.65" customHeight="1" x14ac:dyDescent="0.25">
      <c r="B75" s="3"/>
      <c r="C75" s="48" t="s">
        <v>50</v>
      </c>
      <c r="L75" s="3"/>
    </row>
    <row r="76" spans="2:12" s="2" customFormat="1" ht="16.5" customHeight="1" x14ac:dyDescent="0.25">
      <c r="B76" s="3"/>
      <c r="E76" s="121" t="str">
        <f>E7</f>
        <v>Stavební úpravy a přístavba objektu FLD</v>
      </c>
      <c r="F76" s="126"/>
      <c r="G76" s="126"/>
      <c r="H76" s="126"/>
      <c r="L76" s="3"/>
    </row>
    <row r="77" spans="2:12" ht="15" x14ac:dyDescent="0.3">
      <c r="B77" s="50"/>
      <c r="C77" s="48" t="s">
        <v>49</v>
      </c>
      <c r="L77" s="50"/>
    </row>
    <row r="78" spans="2:12" s="2" customFormat="1" ht="16.5" customHeight="1" x14ac:dyDescent="0.25">
      <c r="B78" s="3"/>
      <c r="E78" s="121" t="s">
        <v>48</v>
      </c>
      <c r="F78" s="119"/>
      <c r="G78" s="119"/>
      <c r="H78" s="119"/>
      <c r="L78" s="3"/>
    </row>
    <row r="79" spans="2:12" s="2" customFormat="1" ht="14.65" customHeight="1" x14ac:dyDescent="0.25">
      <c r="B79" s="3"/>
      <c r="C79" s="48" t="s">
        <v>47</v>
      </c>
      <c r="L79" s="3"/>
    </row>
    <row r="80" spans="2:12" s="2" customFormat="1" ht="17.25" customHeight="1" x14ac:dyDescent="0.25">
      <c r="B80" s="3"/>
      <c r="E80" s="118" t="str">
        <f>E11</f>
        <v>2018-125-05-17 - TPS -1.4.7.- Slaboproud - STK- aktiv</v>
      </c>
      <c r="F80" s="119"/>
      <c r="G80" s="119"/>
      <c r="H80" s="119"/>
      <c r="L80" s="3"/>
    </row>
    <row r="81" spans="2:65" s="2" customFormat="1" ht="7.15" customHeight="1" x14ac:dyDescent="0.25">
      <c r="B81" s="3"/>
      <c r="L81" s="3"/>
    </row>
    <row r="82" spans="2:65" s="2" customFormat="1" ht="18" customHeight="1" x14ac:dyDescent="0.25">
      <c r="B82" s="3"/>
      <c r="C82" s="48" t="s">
        <v>46</v>
      </c>
      <c r="F82" s="47" t="str">
        <f>F14</f>
        <v xml:space="preserve">KAMÝCKÁ 1176, PRAHA - SUCHDOL </v>
      </c>
      <c r="I82" s="48" t="s">
        <v>45</v>
      </c>
      <c r="J82" s="49">
        <f>IF(J14="","",J14)</f>
        <v>43736</v>
      </c>
      <c r="L82" s="3"/>
    </row>
    <row r="83" spans="2:65" s="2" customFormat="1" ht="7.15" customHeight="1" x14ac:dyDescent="0.25">
      <c r="B83" s="3"/>
      <c r="L83" s="3"/>
    </row>
    <row r="84" spans="2:65" s="2" customFormat="1" ht="15" x14ac:dyDescent="0.25">
      <c r="B84" s="3"/>
      <c r="C84" s="48" t="s">
        <v>44</v>
      </c>
      <c r="F84" s="47" t="str">
        <f>E17</f>
        <v>ČZU V PRAZE, FAKULTA LESNICKÁ A DŘEVAŘSKÁ, Praha 6</v>
      </c>
      <c r="I84" s="48" t="s">
        <v>43</v>
      </c>
      <c r="J84" s="47" t="str">
        <f>E23</f>
        <v>Michal Eibich</v>
      </c>
      <c r="L84" s="3"/>
    </row>
    <row r="85" spans="2:65" s="2" customFormat="1" ht="14.65" customHeight="1" x14ac:dyDescent="0.25">
      <c r="B85" s="3"/>
      <c r="C85" s="48" t="s">
        <v>42</v>
      </c>
      <c r="F85" s="47" t="str">
        <f>IF(E20="","",E20)</f>
        <v xml:space="preserve"> </v>
      </c>
      <c r="L85" s="3"/>
    </row>
    <row r="86" spans="2:65" s="2" customFormat="1" ht="10.15" customHeight="1" x14ac:dyDescent="0.25">
      <c r="B86" s="3"/>
      <c r="L86" s="3"/>
    </row>
    <row r="87" spans="2:65" s="39" customFormat="1" ht="29.25" customHeight="1" x14ac:dyDescent="0.25">
      <c r="B87" s="43"/>
      <c r="C87" s="46" t="s">
        <v>41</v>
      </c>
      <c r="D87" s="45" t="s">
        <v>40</v>
      </c>
      <c r="E87" s="45" t="s">
        <v>39</v>
      </c>
      <c r="F87" s="45" t="s">
        <v>38</v>
      </c>
      <c r="G87" s="45" t="s">
        <v>37</v>
      </c>
      <c r="H87" s="45" t="s">
        <v>36</v>
      </c>
      <c r="I87" s="45" t="s">
        <v>35</v>
      </c>
      <c r="J87" s="45" t="s">
        <v>34</v>
      </c>
      <c r="K87" s="44" t="s">
        <v>33</v>
      </c>
      <c r="L87" s="43"/>
      <c r="M87" s="42" t="s">
        <v>32</v>
      </c>
      <c r="N87" s="41" t="s">
        <v>31</v>
      </c>
      <c r="O87" s="41" t="s">
        <v>30</v>
      </c>
      <c r="P87" s="41" t="s">
        <v>29</v>
      </c>
      <c r="Q87" s="41" t="s">
        <v>28</v>
      </c>
      <c r="R87" s="41" t="s">
        <v>27</v>
      </c>
      <c r="S87" s="41" t="s">
        <v>26</v>
      </c>
      <c r="T87" s="40" t="s">
        <v>25</v>
      </c>
    </row>
    <row r="88" spans="2:65" s="2" customFormat="1" ht="29.25" customHeight="1" x14ac:dyDescent="0.35">
      <c r="B88" s="3"/>
      <c r="C88" s="38" t="s">
        <v>24</v>
      </c>
      <c r="J88" s="37"/>
      <c r="L88" s="3"/>
      <c r="M88" s="36"/>
      <c r="N88" s="34"/>
      <c r="O88" s="34"/>
      <c r="P88" s="35" t="e">
        <f>P89+#REF!</f>
        <v>#REF!</v>
      </c>
      <c r="Q88" s="34"/>
      <c r="R88" s="35" t="e">
        <f>R89+#REF!</f>
        <v>#REF!</v>
      </c>
      <c r="S88" s="34"/>
      <c r="T88" s="33" t="e">
        <f>T89+#REF!</f>
        <v>#REF!</v>
      </c>
      <c r="AT88" s="6" t="s">
        <v>5</v>
      </c>
      <c r="AU88" s="6" t="s">
        <v>23</v>
      </c>
      <c r="BK88" s="32" t="e">
        <f>BK89+#REF!</f>
        <v>#REF!</v>
      </c>
    </row>
    <row r="89" spans="2:65" s="9" customFormat="1" ht="37.15" customHeight="1" x14ac:dyDescent="0.35">
      <c r="B89" s="16"/>
      <c r="D89" s="11" t="s">
        <v>5</v>
      </c>
      <c r="E89" s="18" t="s">
        <v>22</v>
      </c>
      <c r="F89" s="18" t="s">
        <v>21</v>
      </c>
      <c r="J89" s="17"/>
      <c r="L89" s="16"/>
      <c r="M89" s="15"/>
      <c r="P89" s="14" t="e">
        <f>P90+P92+P94+P99+#REF!</f>
        <v>#REF!</v>
      </c>
      <c r="R89" s="14" t="e">
        <f>R90+R92+R94+R99+#REF!</f>
        <v>#REF!</v>
      </c>
      <c r="T89" s="13" t="e">
        <f>T90+T92+T94+T99+#REF!</f>
        <v>#REF!</v>
      </c>
      <c r="AR89" s="11" t="s">
        <v>8</v>
      </c>
      <c r="AT89" s="12" t="s">
        <v>5</v>
      </c>
      <c r="AU89" s="12" t="s">
        <v>4</v>
      </c>
      <c r="AY89" s="11" t="s">
        <v>1</v>
      </c>
      <c r="BK89" s="10" t="e">
        <f>BK90+BK92+BK94+BK99+#REF!</f>
        <v>#REF!</v>
      </c>
    </row>
    <row r="90" spans="2:65" s="9" customFormat="1" ht="19.899999999999999" customHeight="1" x14ac:dyDescent="0.3">
      <c r="B90" s="16"/>
      <c r="D90" s="11" t="s">
        <v>5</v>
      </c>
      <c r="E90" s="22" t="s">
        <v>122</v>
      </c>
      <c r="F90" s="22" t="s">
        <v>121</v>
      </c>
      <c r="J90" s="21"/>
      <c r="L90" s="16"/>
      <c r="M90" s="15"/>
      <c r="P90" s="14">
        <f>P91</f>
        <v>0</v>
      </c>
      <c r="R90" s="14">
        <f>R91</f>
        <v>0</v>
      </c>
      <c r="T90" s="13">
        <f>T91</f>
        <v>0</v>
      </c>
      <c r="AR90" s="11" t="s">
        <v>0</v>
      </c>
      <c r="AT90" s="12" t="s">
        <v>5</v>
      </c>
      <c r="AU90" s="12" t="s">
        <v>0</v>
      </c>
      <c r="AY90" s="11" t="s">
        <v>1</v>
      </c>
      <c r="BK90" s="10">
        <f>BK91</f>
        <v>0</v>
      </c>
    </row>
    <row r="91" spans="2:65" s="2" customFormat="1" x14ac:dyDescent="0.25">
      <c r="B91" s="8"/>
      <c r="C91" s="127" t="s">
        <v>0</v>
      </c>
      <c r="D91" s="127" t="s">
        <v>15</v>
      </c>
      <c r="E91" s="128" t="s">
        <v>120</v>
      </c>
      <c r="F91" s="102" t="s">
        <v>152</v>
      </c>
      <c r="G91" s="106" t="s">
        <v>9</v>
      </c>
      <c r="H91" s="105">
        <v>5</v>
      </c>
      <c r="I91" s="27"/>
      <c r="J91" s="27"/>
      <c r="K91" s="26" t="s">
        <v>3</v>
      </c>
      <c r="L91" s="25"/>
      <c r="M91" s="24" t="s">
        <v>3</v>
      </c>
      <c r="N91" s="23" t="s">
        <v>2</v>
      </c>
      <c r="O91" s="20">
        <v>0</v>
      </c>
      <c r="P91" s="20">
        <f>O91*H91</f>
        <v>0</v>
      </c>
      <c r="Q91" s="20">
        <v>0</v>
      </c>
      <c r="R91" s="20">
        <f>Q91*H91</f>
        <v>0</v>
      </c>
      <c r="S91" s="20">
        <v>0</v>
      </c>
      <c r="T91" s="19">
        <f>S91*H91</f>
        <v>0</v>
      </c>
      <c r="AR91" s="6" t="s">
        <v>16</v>
      </c>
      <c r="AT91" s="6" t="s">
        <v>15</v>
      </c>
      <c r="AU91" s="6" t="s">
        <v>8</v>
      </c>
      <c r="AY91" s="6" t="s">
        <v>1</v>
      </c>
      <c r="BE91" s="7">
        <f>IF(N91="základní",J91,0)</f>
        <v>0</v>
      </c>
      <c r="BF91" s="7">
        <f>IF(N91="snížená",J91,0)</f>
        <v>0</v>
      </c>
      <c r="BG91" s="7">
        <f>IF(N91="zákl. přenesená",J91,0)</f>
        <v>0</v>
      </c>
      <c r="BH91" s="7">
        <f>IF(N91="sníž. přenesená",J91,0)</f>
        <v>0</v>
      </c>
      <c r="BI91" s="7">
        <f>IF(N91="nulová",J91,0)</f>
        <v>0</v>
      </c>
      <c r="BJ91" s="6" t="s">
        <v>0</v>
      </c>
      <c r="BK91" s="7">
        <f>ROUND(I91*H91,2)</f>
        <v>0</v>
      </c>
      <c r="BL91" s="6" t="s">
        <v>7</v>
      </c>
      <c r="BM91" s="6" t="s">
        <v>119</v>
      </c>
    </row>
    <row r="92" spans="2:65" s="9" customFormat="1" ht="29.65" customHeight="1" x14ac:dyDescent="0.3">
      <c r="B92" s="16"/>
      <c r="C92" s="129"/>
      <c r="D92" s="130" t="s">
        <v>5</v>
      </c>
      <c r="E92" s="131" t="s">
        <v>118</v>
      </c>
      <c r="F92" s="131" t="s">
        <v>117</v>
      </c>
      <c r="G92" s="129"/>
      <c r="H92" s="129"/>
      <c r="J92" s="21"/>
      <c r="L92" s="16"/>
      <c r="M92" s="15"/>
      <c r="P92" s="14">
        <f>P93</f>
        <v>0</v>
      </c>
      <c r="R92" s="14">
        <f>R93</f>
        <v>0</v>
      </c>
      <c r="T92" s="13">
        <f>T93</f>
        <v>0</v>
      </c>
      <c r="AR92" s="11" t="s">
        <v>0</v>
      </c>
      <c r="AT92" s="12" t="s">
        <v>5</v>
      </c>
      <c r="AU92" s="12" t="s">
        <v>0</v>
      </c>
      <c r="AY92" s="11" t="s">
        <v>1</v>
      </c>
      <c r="BK92" s="10">
        <f>BK93</f>
        <v>0</v>
      </c>
    </row>
    <row r="93" spans="2:65" s="2" customFormat="1" x14ac:dyDescent="0.25">
      <c r="B93" s="8"/>
      <c r="C93" s="127" t="s">
        <v>8</v>
      </c>
      <c r="D93" s="127" t="s">
        <v>15</v>
      </c>
      <c r="E93" s="128" t="s">
        <v>116</v>
      </c>
      <c r="F93" s="102" t="s">
        <v>153</v>
      </c>
      <c r="G93" s="106" t="s">
        <v>9</v>
      </c>
      <c r="H93" s="105">
        <v>5</v>
      </c>
      <c r="I93" s="27"/>
      <c r="J93" s="27"/>
      <c r="K93" s="26" t="s">
        <v>3</v>
      </c>
      <c r="L93" s="25"/>
      <c r="M93" s="24" t="s">
        <v>3</v>
      </c>
      <c r="N93" s="23" t="s">
        <v>2</v>
      </c>
      <c r="O93" s="20">
        <v>0</v>
      </c>
      <c r="P93" s="20">
        <f>O93*H93</f>
        <v>0</v>
      </c>
      <c r="Q93" s="20">
        <v>0</v>
      </c>
      <c r="R93" s="20">
        <f>Q93*H93</f>
        <v>0</v>
      </c>
      <c r="S93" s="20">
        <v>0</v>
      </c>
      <c r="T93" s="19">
        <f>S93*H93</f>
        <v>0</v>
      </c>
      <c r="AR93" s="6" t="s">
        <v>16</v>
      </c>
      <c r="AT93" s="6" t="s">
        <v>15</v>
      </c>
      <c r="AU93" s="6" t="s">
        <v>8</v>
      </c>
      <c r="AY93" s="6" t="s">
        <v>1</v>
      </c>
      <c r="BE93" s="7">
        <f>IF(N93="základní",J93,0)</f>
        <v>0</v>
      </c>
      <c r="BF93" s="7">
        <f>IF(N93="snížená",J93,0)</f>
        <v>0</v>
      </c>
      <c r="BG93" s="7">
        <f>IF(N93="zákl. přenesená",J93,0)</f>
        <v>0</v>
      </c>
      <c r="BH93" s="7">
        <f>IF(N93="sníž. přenesená",J93,0)</f>
        <v>0</v>
      </c>
      <c r="BI93" s="7">
        <f>IF(N93="nulová",J93,0)</f>
        <v>0</v>
      </c>
      <c r="BJ93" s="6" t="s">
        <v>0</v>
      </c>
      <c r="BK93" s="7">
        <f>ROUND(I93*H93,2)</f>
        <v>0</v>
      </c>
      <c r="BL93" s="6" t="s">
        <v>7</v>
      </c>
      <c r="BM93" s="6" t="s">
        <v>115</v>
      </c>
    </row>
    <row r="94" spans="2:65" s="9" customFormat="1" ht="29.65" customHeight="1" x14ac:dyDescent="0.3">
      <c r="B94" s="16"/>
      <c r="C94" s="129"/>
      <c r="D94" s="130" t="s">
        <v>5</v>
      </c>
      <c r="E94" s="131" t="s">
        <v>114</v>
      </c>
      <c r="F94" s="131" t="s">
        <v>113</v>
      </c>
      <c r="G94" s="129"/>
      <c r="H94" s="129"/>
      <c r="J94" s="21"/>
      <c r="L94" s="16"/>
      <c r="M94" s="15"/>
      <c r="P94" s="14">
        <f>SUM(P95:P98)</f>
        <v>0</v>
      </c>
      <c r="R94" s="14">
        <f>SUM(R95:R98)</f>
        <v>0</v>
      </c>
      <c r="T94" s="13">
        <f>SUM(T95:T98)</f>
        <v>0</v>
      </c>
      <c r="AR94" s="11" t="s">
        <v>0</v>
      </c>
      <c r="AT94" s="12" t="s">
        <v>5</v>
      </c>
      <c r="AU94" s="12" t="s">
        <v>0</v>
      </c>
      <c r="AY94" s="11" t="s">
        <v>1</v>
      </c>
      <c r="BK94" s="10">
        <f>SUM(BK95:BK98)</f>
        <v>0</v>
      </c>
    </row>
    <row r="95" spans="2:65" s="2" customFormat="1" ht="16.5" customHeight="1" x14ac:dyDescent="0.25">
      <c r="B95" s="8"/>
      <c r="C95" s="127" t="s">
        <v>20</v>
      </c>
      <c r="D95" s="127" t="s">
        <v>15</v>
      </c>
      <c r="E95" s="128" t="s">
        <v>112</v>
      </c>
      <c r="F95" s="102" t="s">
        <v>145</v>
      </c>
      <c r="G95" s="106" t="s">
        <v>9</v>
      </c>
      <c r="H95" s="105">
        <v>5</v>
      </c>
      <c r="I95" s="27"/>
      <c r="J95" s="27"/>
      <c r="K95" s="26" t="s">
        <v>3</v>
      </c>
      <c r="L95" s="25"/>
      <c r="M95" s="24" t="s">
        <v>3</v>
      </c>
      <c r="N95" s="23" t="s">
        <v>2</v>
      </c>
      <c r="O95" s="20">
        <v>0</v>
      </c>
      <c r="P95" s="20">
        <f>O95*H95</f>
        <v>0</v>
      </c>
      <c r="Q95" s="20">
        <v>0</v>
      </c>
      <c r="R95" s="20">
        <f>Q95*H95</f>
        <v>0</v>
      </c>
      <c r="S95" s="20">
        <v>0</v>
      </c>
      <c r="T95" s="19">
        <f>S95*H95</f>
        <v>0</v>
      </c>
      <c r="AR95" s="6" t="s">
        <v>16</v>
      </c>
      <c r="AT95" s="6" t="s">
        <v>15</v>
      </c>
      <c r="AU95" s="6" t="s">
        <v>8</v>
      </c>
      <c r="AY95" s="6" t="s">
        <v>1</v>
      </c>
      <c r="BE95" s="7">
        <f>IF(N95="základní",J95,0)</f>
        <v>0</v>
      </c>
      <c r="BF95" s="7">
        <f>IF(N95="snížená",J95,0)</f>
        <v>0</v>
      </c>
      <c r="BG95" s="7">
        <f>IF(N95="zákl. přenesená",J95,0)</f>
        <v>0</v>
      </c>
      <c r="BH95" s="7">
        <f>IF(N95="sníž. přenesená",J95,0)</f>
        <v>0</v>
      </c>
      <c r="BI95" s="7">
        <f>IF(N95="nulová",J95,0)</f>
        <v>0</v>
      </c>
      <c r="BJ95" s="6" t="s">
        <v>0</v>
      </c>
      <c r="BK95" s="7">
        <f>ROUND(I95*H95,2)</f>
        <v>0</v>
      </c>
      <c r="BL95" s="6" t="s">
        <v>7</v>
      </c>
      <c r="BM95" s="6" t="s">
        <v>111</v>
      </c>
    </row>
    <row r="96" spans="2:65" s="2" customFormat="1" ht="16.5" customHeight="1" x14ac:dyDescent="0.25">
      <c r="B96" s="8"/>
      <c r="C96" s="127" t="s">
        <v>6</v>
      </c>
      <c r="D96" s="127" t="s">
        <v>15</v>
      </c>
      <c r="E96" s="128" t="s">
        <v>110</v>
      </c>
      <c r="F96" s="102" t="s">
        <v>146</v>
      </c>
      <c r="G96" s="106" t="s">
        <v>9</v>
      </c>
      <c r="H96" s="105">
        <v>5</v>
      </c>
      <c r="I96" s="27"/>
      <c r="J96" s="27"/>
      <c r="K96" s="26" t="s">
        <v>3</v>
      </c>
      <c r="L96" s="25"/>
      <c r="M96" s="24" t="s">
        <v>3</v>
      </c>
      <c r="N96" s="23" t="s">
        <v>2</v>
      </c>
      <c r="O96" s="20">
        <v>0</v>
      </c>
      <c r="P96" s="20">
        <f>O96*H96</f>
        <v>0</v>
      </c>
      <c r="Q96" s="20">
        <v>0</v>
      </c>
      <c r="R96" s="20">
        <f>Q96*H96</f>
        <v>0</v>
      </c>
      <c r="S96" s="20">
        <v>0</v>
      </c>
      <c r="T96" s="19">
        <f>S96*H96</f>
        <v>0</v>
      </c>
      <c r="AR96" s="6" t="s">
        <v>16</v>
      </c>
      <c r="AT96" s="6" t="s">
        <v>15</v>
      </c>
      <c r="AU96" s="6" t="s">
        <v>8</v>
      </c>
      <c r="AY96" s="6" t="s">
        <v>1</v>
      </c>
      <c r="BE96" s="7">
        <f>IF(N96="základní",J96,0)</f>
        <v>0</v>
      </c>
      <c r="BF96" s="7">
        <f>IF(N96="snížená",J96,0)</f>
        <v>0</v>
      </c>
      <c r="BG96" s="7">
        <f>IF(N96="zákl. přenesená",J96,0)</f>
        <v>0</v>
      </c>
      <c r="BH96" s="7">
        <f>IF(N96="sníž. přenesená",J96,0)</f>
        <v>0</v>
      </c>
      <c r="BI96" s="7">
        <f>IF(N96="nulová",J96,0)</f>
        <v>0</v>
      </c>
      <c r="BJ96" s="6" t="s">
        <v>0</v>
      </c>
      <c r="BK96" s="7">
        <f>ROUND(I96*H96,2)</f>
        <v>0</v>
      </c>
      <c r="BL96" s="6" t="s">
        <v>7</v>
      </c>
      <c r="BM96" s="6" t="s">
        <v>108</v>
      </c>
    </row>
    <row r="97" spans="2:65" s="103" customFormat="1" ht="16.5" customHeight="1" x14ac:dyDescent="0.25">
      <c r="B97" s="8"/>
      <c r="C97" s="31" t="s">
        <v>19</v>
      </c>
      <c r="D97" s="31" t="s">
        <v>15</v>
      </c>
      <c r="E97" s="30" t="s">
        <v>109</v>
      </c>
      <c r="F97" s="102" t="s">
        <v>134</v>
      </c>
      <c r="G97" s="106" t="s">
        <v>9</v>
      </c>
      <c r="H97" s="105">
        <v>10</v>
      </c>
      <c r="I97" s="27"/>
      <c r="J97" s="27"/>
      <c r="K97" s="26"/>
      <c r="L97" s="25"/>
      <c r="M97" s="24"/>
      <c r="N97" s="23"/>
      <c r="O97" s="20"/>
      <c r="P97" s="20"/>
      <c r="Q97" s="20"/>
      <c r="R97" s="20"/>
      <c r="S97" s="20"/>
      <c r="T97" s="19"/>
      <c r="AR97" s="104"/>
      <c r="AT97" s="104"/>
      <c r="AU97" s="104"/>
      <c r="AY97" s="104"/>
      <c r="BE97" s="7"/>
      <c r="BF97" s="7"/>
      <c r="BG97" s="7"/>
      <c r="BH97" s="7"/>
      <c r="BI97" s="7"/>
      <c r="BJ97" s="104"/>
      <c r="BK97" s="7"/>
      <c r="BL97" s="104"/>
      <c r="BM97" s="104"/>
    </row>
    <row r="98" spans="2:65" s="2" customFormat="1" x14ac:dyDescent="0.25">
      <c r="B98" s="8"/>
      <c r="C98" s="31" t="s">
        <v>18</v>
      </c>
      <c r="D98" s="31" t="s">
        <v>15</v>
      </c>
      <c r="E98" s="30" t="s">
        <v>107</v>
      </c>
      <c r="F98" s="102" t="s">
        <v>133</v>
      </c>
      <c r="G98" s="106" t="s">
        <v>9</v>
      </c>
      <c r="H98" s="105">
        <v>10</v>
      </c>
      <c r="I98" s="27"/>
      <c r="J98" s="27"/>
      <c r="K98" s="26" t="s">
        <v>3</v>
      </c>
      <c r="L98" s="25"/>
      <c r="M98" s="24" t="s">
        <v>3</v>
      </c>
      <c r="N98" s="23" t="s">
        <v>2</v>
      </c>
      <c r="O98" s="20">
        <v>0</v>
      </c>
      <c r="P98" s="20">
        <f>O98*H98</f>
        <v>0</v>
      </c>
      <c r="Q98" s="20">
        <v>0</v>
      </c>
      <c r="R98" s="20">
        <f>Q98*H98</f>
        <v>0</v>
      </c>
      <c r="S98" s="20">
        <v>0</v>
      </c>
      <c r="T98" s="19">
        <f>S98*H98</f>
        <v>0</v>
      </c>
      <c r="AR98" s="6" t="s">
        <v>16</v>
      </c>
      <c r="AT98" s="6" t="s">
        <v>15</v>
      </c>
      <c r="AU98" s="6" t="s">
        <v>8</v>
      </c>
      <c r="AY98" s="6" t="s">
        <v>1</v>
      </c>
      <c r="BE98" s="7">
        <f>IF(N98="základní",J98,0)</f>
        <v>0</v>
      </c>
      <c r="BF98" s="7">
        <f>IF(N98="snížená",J98,0)</f>
        <v>0</v>
      </c>
      <c r="BG98" s="7">
        <f>IF(N98="zákl. přenesená",J98,0)</f>
        <v>0</v>
      </c>
      <c r="BH98" s="7">
        <f>IF(N98="sníž. přenesená",J98,0)</f>
        <v>0</v>
      </c>
      <c r="BI98" s="7">
        <f>IF(N98="nulová",J98,0)</f>
        <v>0</v>
      </c>
      <c r="BJ98" s="6" t="s">
        <v>0</v>
      </c>
      <c r="BK98" s="7">
        <f>ROUND(I98*H98,2)</f>
        <v>0</v>
      </c>
      <c r="BL98" s="6" t="s">
        <v>7</v>
      </c>
      <c r="BM98" s="6" t="s">
        <v>106</v>
      </c>
    </row>
    <row r="99" spans="2:65" s="9" customFormat="1" ht="29.65" customHeight="1" x14ac:dyDescent="0.3">
      <c r="B99" s="16"/>
      <c r="D99" s="11" t="s">
        <v>5</v>
      </c>
      <c r="E99" s="22" t="s">
        <v>105</v>
      </c>
      <c r="F99" s="22" t="s">
        <v>104</v>
      </c>
      <c r="J99" s="21"/>
      <c r="L99" s="16"/>
      <c r="M99" s="15"/>
      <c r="P99" s="14">
        <f>SUM(P100:P106)</f>
        <v>0</v>
      </c>
      <c r="R99" s="14">
        <f>SUM(R100:R106)</f>
        <v>0</v>
      </c>
      <c r="T99" s="13">
        <f>SUM(T100:T106)</f>
        <v>0</v>
      </c>
      <c r="AR99" s="11" t="s">
        <v>0</v>
      </c>
      <c r="AT99" s="12" t="s">
        <v>5</v>
      </c>
      <c r="AU99" s="12" t="s">
        <v>0</v>
      </c>
      <c r="AY99" s="11" t="s">
        <v>1</v>
      </c>
      <c r="BK99" s="10">
        <f>SUM(BK100:BK106)</f>
        <v>0</v>
      </c>
    </row>
    <row r="100" spans="2:65" s="2" customFormat="1" x14ac:dyDescent="0.25">
      <c r="B100" s="8"/>
      <c r="C100" s="31" t="s">
        <v>17</v>
      </c>
      <c r="D100" s="31" t="s">
        <v>15</v>
      </c>
      <c r="E100" s="30" t="s">
        <v>101</v>
      </c>
      <c r="F100" s="26" t="s">
        <v>135</v>
      </c>
      <c r="G100" s="29" t="s">
        <v>9</v>
      </c>
      <c r="H100" s="28">
        <v>20</v>
      </c>
      <c r="I100" s="27"/>
      <c r="J100" s="27"/>
      <c r="K100" s="26" t="s">
        <v>3</v>
      </c>
      <c r="L100" s="25"/>
      <c r="M100" s="24" t="s">
        <v>3</v>
      </c>
      <c r="N100" s="23" t="s">
        <v>2</v>
      </c>
      <c r="O100" s="20">
        <v>0</v>
      </c>
      <c r="P100" s="20">
        <f t="shared" ref="P100:P106" si="0">O100*H100</f>
        <v>0</v>
      </c>
      <c r="Q100" s="20">
        <v>0</v>
      </c>
      <c r="R100" s="20">
        <f t="shared" ref="R100:R106" si="1">Q100*H100</f>
        <v>0</v>
      </c>
      <c r="S100" s="20">
        <v>0</v>
      </c>
      <c r="T100" s="19">
        <f t="shared" ref="T100:T106" si="2">S100*H100</f>
        <v>0</v>
      </c>
      <c r="AR100" s="6" t="s">
        <v>16</v>
      </c>
      <c r="AT100" s="6" t="s">
        <v>15</v>
      </c>
      <c r="AU100" s="6" t="s">
        <v>8</v>
      </c>
      <c r="AY100" s="6" t="s">
        <v>1</v>
      </c>
      <c r="BE100" s="7">
        <f t="shared" ref="BE100:BE106" si="3">IF(N100="základní",J100,0)</f>
        <v>0</v>
      </c>
      <c r="BF100" s="7">
        <f t="shared" ref="BF100:BF106" si="4">IF(N100="snížená",J100,0)</f>
        <v>0</v>
      </c>
      <c r="BG100" s="7">
        <f t="shared" ref="BG100:BG106" si="5">IF(N100="zákl. přenesená",J100,0)</f>
        <v>0</v>
      </c>
      <c r="BH100" s="7">
        <f t="shared" ref="BH100:BH106" si="6">IF(N100="sníž. přenesená",J100,0)</f>
        <v>0</v>
      </c>
      <c r="BI100" s="7">
        <f t="shared" ref="BI100:BI106" si="7">IF(N100="nulová",J100,0)</f>
        <v>0</v>
      </c>
      <c r="BJ100" s="6" t="s">
        <v>0</v>
      </c>
      <c r="BK100" s="7">
        <f t="shared" ref="BK100:BK106" si="8">ROUND(I100*H100,2)</f>
        <v>0</v>
      </c>
      <c r="BL100" s="6" t="s">
        <v>7</v>
      </c>
      <c r="BM100" s="6" t="s">
        <v>100</v>
      </c>
    </row>
    <row r="101" spans="2:65" s="2" customFormat="1" x14ac:dyDescent="0.25">
      <c r="B101" s="8"/>
      <c r="C101" s="31" t="s">
        <v>14</v>
      </c>
      <c r="D101" s="31" t="s">
        <v>15</v>
      </c>
      <c r="E101" s="30" t="s">
        <v>99</v>
      </c>
      <c r="F101" s="26" t="s">
        <v>136</v>
      </c>
      <c r="G101" s="29" t="s">
        <v>9</v>
      </c>
      <c r="H101" s="28">
        <v>3</v>
      </c>
      <c r="I101" s="27"/>
      <c r="J101" s="27"/>
      <c r="K101" s="26" t="s">
        <v>3</v>
      </c>
      <c r="L101" s="25"/>
      <c r="M101" s="24" t="s">
        <v>3</v>
      </c>
      <c r="N101" s="23" t="s">
        <v>2</v>
      </c>
      <c r="O101" s="20">
        <v>0</v>
      </c>
      <c r="P101" s="20">
        <f t="shared" si="0"/>
        <v>0</v>
      </c>
      <c r="Q101" s="20">
        <v>0</v>
      </c>
      <c r="R101" s="20">
        <f t="shared" si="1"/>
        <v>0</v>
      </c>
      <c r="S101" s="20">
        <v>0</v>
      </c>
      <c r="T101" s="19">
        <f t="shared" si="2"/>
        <v>0</v>
      </c>
      <c r="AR101" s="6" t="s">
        <v>16</v>
      </c>
      <c r="AT101" s="6" t="s">
        <v>15</v>
      </c>
      <c r="AU101" s="6" t="s">
        <v>8</v>
      </c>
      <c r="AY101" s="6" t="s">
        <v>1</v>
      </c>
      <c r="BE101" s="7">
        <f t="shared" si="3"/>
        <v>0</v>
      </c>
      <c r="BF101" s="7">
        <f t="shared" si="4"/>
        <v>0</v>
      </c>
      <c r="BG101" s="7">
        <f t="shared" si="5"/>
        <v>0</v>
      </c>
      <c r="BH101" s="7">
        <f t="shared" si="6"/>
        <v>0</v>
      </c>
      <c r="BI101" s="7">
        <f t="shared" si="7"/>
        <v>0</v>
      </c>
      <c r="BJ101" s="6" t="s">
        <v>0</v>
      </c>
      <c r="BK101" s="7">
        <f t="shared" si="8"/>
        <v>0</v>
      </c>
      <c r="BL101" s="6" t="s">
        <v>7</v>
      </c>
      <c r="BM101" s="6" t="s">
        <v>98</v>
      </c>
    </row>
    <row r="102" spans="2:65" s="2" customFormat="1" ht="16.5" customHeight="1" x14ac:dyDescent="0.25">
      <c r="B102" s="8"/>
      <c r="C102" s="127" t="s">
        <v>13</v>
      </c>
      <c r="D102" s="127" t="s">
        <v>15</v>
      </c>
      <c r="E102" s="128" t="s">
        <v>97</v>
      </c>
      <c r="F102" s="102" t="s">
        <v>96</v>
      </c>
      <c r="G102" s="106" t="s">
        <v>9</v>
      </c>
      <c r="H102" s="105">
        <v>6</v>
      </c>
      <c r="I102" s="27"/>
      <c r="J102" s="27"/>
      <c r="K102" s="26" t="s">
        <v>3</v>
      </c>
      <c r="L102" s="25"/>
      <c r="M102" s="24" t="s">
        <v>3</v>
      </c>
      <c r="N102" s="23" t="s">
        <v>2</v>
      </c>
      <c r="O102" s="20">
        <v>0</v>
      </c>
      <c r="P102" s="20">
        <f t="shared" si="0"/>
        <v>0</v>
      </c>
      <c r="Q102" s="20">
        <v>0</v>
      </c>
      <c r="R102" s="20">
        <f t="shared" si="1"/>
        <v>0</v>
      </c>
      <c r="S102" s="20">
        <v>0</v>
      </c>
      <c r="T102" s="19">
        <f t="shared" si="2"/>
        <v>0</v>
      </c>
      <c r="AR102" s="6" t="s">
        <v>16</v>
      </c>
      <c r="AT102" s="6" t="s">
        <v>15</v>
      </c>
      <c r="AU102" s="6" t="s">
        <v>8</v>
      </c>
      <c r="AY102" s="6" t="s">
        <v>1</v>
      </c>
      <c r="BE102" s="7">
        <f t="shared" si="3"/>
        <v>0</v>
      </c>
      <c r="BF102" s="7">
        <f t="shared" si="4"/>
        <v>0</v>
      </c>
      <c r="BG102" s="7">
        <f t="shared" si="5"/>
        <v>0</v>
      </c>
      <c r="BH102" s="7">
        <f t="shared" si="6"/>
        <v>0</v>
      </c>
      <c r="BI102" s="7">
        <f t="shared" si="7"/>
        <v>0</v>
      </c>
      <c r="BJ102" s="6" t="s">
        <v>0</v>
      </c>
      <c r="BK102" s="7">
        <f t="shared" si="8"/>
        <v>0</v>
      </c>
      <c r="BL102" s="6" t="s">
        <v>7</v>
      </c>
      <c r="BM102" s="6" t="s">
        <v>95</v>
      </c>
    </row>
    <row r="103" spans="2:65" s="2" customFormat="1" ht="16.5" customHeight="1" x14ac:dyDescent="0.25">
      <c r="B103" s="8"/>
      <c r="C103" s="31" t="s">
        <v>12</v>
      </c>
      <c r="D103" s="31" t="s">
        <v>15</v>
      </c>
      <c r="E103" s="30" t="s">
        <v>94</v>
      </c>
      <c r="F103" s="26" t="s">
        <v>93</v>
      </c>
      <c r="G103" s="29" t="s">
        <v>9</v>
      </c>
      <c r="H103" s="28">
        <v>3</v>
      </c>
      <c r="I103" s="27"/>
      <c r="J103" s="27"/>
      <c r="K103" s="26" t="s">
        <v>3</v>
      </c>
      <c r="L103" s="25"/>
      <c r="M103" s="24" t="s">
        <v>3</v>
      </c>
      <c r="N103" s="23" t="s">
        <v>2</v>
      </c>
      <c r="O103" s="20">
        <v>0</v>
      </c>
      <c r="P103" s="20">
        <f t="shared" si="0"/>
        <v>0</v>
      </c>
      <c r="Q103" s="20">
        <v>0</v>
      </c>
      <c r="R103" s="20">
        <f t="shared" si="1"/>
        <v>0</v>
      </c>
      <c r="S103" s="20">
        <v>0</v>
      </c>
      <c r="T103" s="19">
        <f t="shared" si="2"/>
        <v>0</v>
      </c>
      <c r="AR103" s="6" t="s">
        <v>16</v>
      </c>
      <c r="AT103" s="6" t="s">
        <v>15</v>
      </c>
      <c r="AU103" s="6" t="s">
        <v>8</v>
      </c>
      <c r="AY103" s="6" t="s">
        <v>1</v>
      </c>
      <c r="BE103" s="7">
        <f t="shared" si="3"/>
        <v>0</v>
      </c>
      <c r="BF103" s="7">
        <f t="shared" si="4"/>
        <v>0</v>
      </c>
      <c r="BG103" s="7">
        <f t="shared" si="5"/>
        <v>0</v>
      </c>
      <c r="BH103" s="7">
        <f t="shared" si="6"/>
        <v>0</v>
      </c>
      <c r="BI103" s="7">
        <f t="shared" si="7"/>
        <v>0</v>
      </c>
      <c r="BJ103" s="6" t="s">
        <v>0</v>
      </c>
      <c r="BK103" s="7">
        <f t="shared" si="8"/>
        <v>0</v>
      </c>
      <c r="BL103" s="6" t="s">
        <v>7</v>
      </c>
      <c r="BM103" s="6" t="s">
        <v>92</v>
      </c>
    </row>
    <row r="104" spans="2:65" s="2" customFormat="1" x14ac:dyDescent="0.25">
      <c r="B104" s="8"/>
      <c r="C104" s="31" t="s">
        <v>11</v>
      </c>
      <c r="D104" s="31" t="s">
        <v>15</v>
      </c>
      <c r="E104" s="30" t="s">
        <v>91</v>
      </c>
      <c r="F104" s="26" t="s">
        <v>90</v>
      </c>
      <c r="G104" s="29" t="s">
        <v>9</v>
      </c>
      <c r="H104" s="28">
        <v>23</v>
      </c>
      <c r="I104" s="27"/>
      <c r="J104" s="27"/>
      <c r="K104" s="26" t="s">
        <v>3</v>
      </c>
      <c r="L104" s="25"/>
      <c r="M104" s="24" t="s">
        <v>3</v>
      </c>
      <c r="N104" s="23" t="s">
        <v>2</v>
      </c>
      <c r="O104" s="20">
        <v>0</v>
      </c>
      <c r="P104" s="20">
        <f t="shared" si="0"/>
        <v>0</v>
      </c>
      <c r="Q104" s="20">
        <v>0</v>
      </c>
      <c r="R104" s="20">
        <f t="shared" si="1"/>
        <v>0</v>
      </c>
      <c r="S104" s="20">
        <v>0</v>
      </c>
      <c r="T104" s="19">
        <f t="shared" si="2"/>
        <v>0</v>
      </c>
      <c r="AR104" s="6" t="s">
        <v>16</v>
      </c>
      <c r="AT104" s="6" t="s">
        <v>15</v>
      </c>
      <c r="AU104" s="6" t="s">
        <v>8</v>
      </c>
      <c r="AY104" s="6" t="s">
        <v>1</v>
      </c>
      <c r="BE104" s="7">
        <f t="shared" si="3"/>
        <v>0</v>
      </c>
      <c r="BF104" s="7">
        <f t="shared" si="4"/>
        <v>0</v>
      </c>
      <c r="BG104" s="7">
        <f t="shared" si="5"/>
        <v>0</v>
      </c>
      <c r="BH104" s="7">
        <f t="shared" si="6"/>
        <v>0</v>
      </c>
      <c r="BI104" s="7">
        <f t="shared" si="7"/>
        <v>0</v>
      </c>
      <c r="BJ104" s="6" t="s">
        <v>0</v>
      </c>
      <c r="BK104" s="7">
        <f t="shared" si="8"/>
        <v>0</v>
      </c>
      <c r="BL104" s="6" t="s">
        <v>7</v>
      </c>
      <c r="BM104" s="6" t="s">
        <v>89</v>
      </c>
    </row>
    <row r="105" spans="2:65" s="2" customFormat="1" ht="16.5" customHeight="1" x14ac:dyDescent="0.25">
      <c r="B105" s="8"/>
      <c r="C105" s="31" t="s">
        <v>10</v>
      </c>
      <c r="D105" s="31" t="s">
        <v>15</v>
      </c>
      <c r="E105" s="30" t="s">
        <v>88</v>
      </c>
      <c r="F105" s="26" t="s">
        <v>87</v>
      </c>
      <c r="G105" s="29" t="s">
        <v>9</v>
      </c>
      <c r="H105" s="28">
        <v>23</v>
      </c>
      <c r="I105" s="27"/>
      <c r="J105" s="27"/>
      <c r="K105" s="26" t="s">
        <v>3</v>
      </c>
      <c r="L105" s="25"/>
      <c r="M105" s="24" t="s">
        <v>3</v>
      </c>
      <c r="N105" s="23" t="s">
        <v>2</v>
      </c>
      <c r="O105" s="20">
        <v>0</v>
      </c>
      <c r="P105" s="20">
        <f t="shared" si="0"/>
        <v>0</v>
      </c>
      <c r="Q105" s="20">
        <v>0</v>
      </c>
      <c r="R105" s="20">
        <f t="shared" si="1"/>
        <v>0</v>
      </c>
      <c r="S105" s="20">
        <v>0</v>
      </c>
      <c r="T105" s="19">
        <f t="shared" si="2"/>
        <v>0</v>
      </c>
      <c r="AR105" s="6" t="s">
        <v>16</v>
      </c>
      <c r="AT105" s="6" t="s">
        <v>15</v>
      </c>
      <c r="AU105" s="6" t="s">
        <v>8</v>
      </c>
      <c r="AY105" s="6" t="s">
        <v>1</v>
      </c>
      <c r="BE105" s="7">
        <f t="shared" si="3"/>
        <v>0</v>
      </c>
      <c r="BF105" s="7">
        <f t="shared" si="4"/>
        <v>0</v>
      </c>
      <c r="BG105" s="7">
        <f t="shared" si="5"/>
        <v>0</v>
      </c>
      <c r="BH105" s="7">
        <f t="shared" si="6"/>
        <v>0</v>
      </c>
      <c r="BI105" s="7">
        <f t="shared" si="7"/>
        <v>0</v>
      </c>
      <c r="BJ105" s="6" t="s">
        <v>0</v>
      </c>
      <c r="BK105" s="7">
        <f t="shared" si="8"/>
        <v>0</v>
      </c>
      <c r="BL105" s="6" t="s">
        <v>7</v>
      </c>
      <c r="BM105" s="6" t="s">
        <v>86</v>
      </c>
    </row>
    <row r="106" spans="2:65" s="2" customFormat="1" ht="25.5" customHeight="1" x14ac:dyDescent="0.25">
      <c r="B106" s="8"/>
      <c r="C106" s="31" t="s">
        <v>7</v>
      </c>
      <c r="D106" s="31" t="s">
        <v>15</v>
      </c>
      <c r="E106" s="30" t="s">
        <v>85</v>
      </c>
      <c r="F106" s="26" t="s">
        <v>84</v>
      </c>
      <c r="G106" s="29" t="s">
        <v>9</v>
      </c>
      <c r="H106" s="28">
        <v>23</v>
      </c>
      <c r="I106" s="27"/>
      <c r="J106" s="27"/>
      <c r="K106" s="26" t="s">
        <v>3</v>
      </c>
      <c r="L106" s="25"/>
      <c r="M106" s="24" t="s">
        <v>3</v>
      </c>
      <c r="N106" s="23" t="s">
        <v>2</v>
      </c>
      <c r="O106" s="20">
        <v>0</v>
      </c>
      <c r="P106" s="20">
        <f t="shared" si="0"/>
        <v>0</v>
      </c>
      <c r="Q106" s="20">
        <v>0</v>
      </c>
      <c r="R106" s="20">
        <f t="shared" si="1"/>
        <v>0</v>
      </c>
      <c r="S106" s="20">
        <v>0</v>
      </c>
      <c r="T106" s="19">
        <f t="shared" si="2"/>
        <v>0</v>
      </c>
      <c r="AR106" s="6" t="s">
        <v>16</v>
      </c>
      <c r="AT106" s="6" t="s">
        <v>15</v>
      </c>
      <c r="AU106" s="6" t="s">
        <v>8</v>
      </c>
      <c r="AY106" s="6" t="s">
        <v>1</v>
      </c>
      <c r="BE106" s="7">
        <f t="shared" si="3"/>
        <v>0</v>
      </c>
      <c r="BF106" s="7">
        <f t="shared" si="4"/>
        <v>0</v>
      </c>
      <c r="BG106" s="7">
        <f t="shared" si="5"/>
        <v>0</v>
      </c>
      <c r="BH106" s="7">
        <f t="shared" si="6"/>
        <v>0</v>
      </c>
      <c r="BI106" s="7">
        <f t="shared" si="7"/>
        <v>0</v>
      </c>
      <c r="BJ106" s="6" t="s">
        <v>0</v>
      </c>
      <c r="BK106" s="7">
        <f t="shared" si="8"/>
        <v>0</v>
      </c>
      <c r="BL106" s="6" t="s">
        <v>7</v>
      </c>
      <c r="BM106" s="6" t="s">
        <v>83</v>
      </c>
    </row>
    <row r="107" spans="2:65" s="107" customFormat="1" ht="25.5" customHeight="1" x14ac:dyDescent="0.25">
      <c r="B107" s="8"/>
      <c r="C107" s="127">
        <v>17</v>
      </c>
      <c r="D107" s="127" t="s">
        <v>15</v>
      </c>
      <c r="E107" s="128" t="s">
        <v>144</v>
      </c>
      <c r="F107" s="132" t="s">
        <v>148</v>
      </c>
      <c r="G107" s="106" t="s">
        <v>9</v>
      </c>
      <c r="H107" s="105">
        <v>23</v>
      </c>
      <c r="I107" s="133"/>
      <c r="J107" s="133"/>
      <c r="K107" s="102" t="s">
        <v>3</v>
      </c>
      <c r="L107" s="134"/>
      <c r="M107" s="135"/>
      <c r="N107" s="136"/>
      <c r="O107" s="137"/>
      <c r="P107" s="137"/>
      <c r="Q107" s="137"/>
      <c r="R107" s="137"/>
      <c r="S107" s="20"/>
      <c r="T107" s="19"/>
      <c r="AR107" s="110"/>
      <c r="AT107" s="110"/>
      <c r="AU107" s="110"/>
      <c r="AY107" s="110"/>
      <c r="BE107" s="7"/>
      <c r="BF107" s="7"/>
      <c r="BG107" s="7"/>
      <c r="BH107" s="7"/>
      <c r="BI107" s="7"/>
      <c r="BJ107" s="110"/>
      <c r="BK107" s="7"/>
      <c r="BL107" s="110"/>
      <c r="BM107" s="110"/>
    </row>
    <row r="108" spans="2:65" s="9" customFormat="1" ht="29.65" customHeight="1" x14ac:dyDescent="0.3">
      <c r="B108" s="16"/>
      <c r="C108" s="129"/>
      <c r="D108" s="130" t="s">
        <v>5</v>
      </c>
      <c r="E108" s="131" t="s">
        <v>105</v>
      </c>
      <c r="F108" s="131" t="s">
        <v>130</v>
      </c>
      <c r="G108" s="129"/>
      <c r="H108" s="129"/>
      <c r="I108" s="129"/>
      <c r="J108" s="138"/>
      <c r="K108" s="129"/>
      <c r="L108" s="139"/>
      <c r="M108" s="140"/>
      <c r="N108" s="129"/>
      <c r="O108" s="129"/>
      <c r="P108" s="141">
        <f>SUM(P109:P114)</f>
        <v>0</v>
      </c>
      <c r="Q108" s="129"/>
      <c r="R108" s="141">
        <f>SUM(R109:R114)</f>
        <v>0</v>
      </c>
      <c r="T108" s="13">
        <f>SUM(T109:T114)</f>
        <v>0</v>
      </c>
      <c r="AR108" s="11" t="s">
        <v>0</v>
      </c>
      <c r="AT108" s="12" t="s">
        <v>5</v>
      </c>
      <c r="AU108" s="12" t="s">
        <v>0</v>
      </c>
      <c r="AY108" s="11" t="s">
        <v>1</v>
      </c>
      <c r="BK108" s="10">
        <f>SUM(BK109:BK114)</f>
        <v>0</v>
      </c>
    </row>
    <row r="109" spans="2:65" s="100" customFormat="1" ht="54" x14ac:dyDescent="0.25">
      <c r="B109" s="8"/>
      <c r="C109" s="127">
        <v>18</v>
      </c>
      <c r="D109" s="127" t="s">
        <v>15</v>
      </c>
      <c r="E109" s="128" t="s">
        <v>103</v>
      </c>
      <c r="F109" s="102" t="s">
        <v>149</v>
      </c>
      <c r="G109" s="106" t="s">
        <v>9</v>
      </c>
      <c r="H109" s="105">
        <v>1</v>
      </c>
      <c r="I109" s="133"/>
      <c r="J109" s="133"/>
      <c r="K109" s="102" t="s">
        <v>3</v>
      </c>
      <c r="L109" s="134"/>
      <c r="M109" s="142" t="s">
        <v>3</v>
      </c>
      <c r="N109" s="136" t="s">
        <v>2</v>
      </c>
      <c r="O109" s="137">
        <v>0</v>
      </c>
      <c r="P109" s="137">
        <f t="shared" ref="P109:P111" si="9">O109*H109</f>
        <v>0</v>
      </c>
      <c r="Q109" s="137">
        <v>0</v>
      </c>
      <c r="R109" s="137">
        <f t="shared" ref="R109:R111" si="10">Q109*H109</f>
        <v>0</v>
      </c>
      <c r="S109" s="20">
        <v>0</v>
      </c>
      <c r="T109" s="19">
        <f t="shared" ref="T109:T111" si="11">S109*H109</f>
        <v>0</v>
      </c>
      <c r="AR109" s="101" t="s">
        <v>16</v>
      </c>
      <c r="AT109" s="101" t="s">
        <v>15</v>
      </c>
      <c r="AU109" s="101" t="s">
        <v>8</v>
      </c>
      <c r="AY109" s="101" t="s">
        <v>1</v>
      </c>
      <c r="BE109" s="7">
        <f t="shared" ref="BE109:BE111" si="12">IF(N109="základní",J109,0)</f>
        <v>0</v>
      </c>
      <c r="BF109" s="7">
        <f t="shared" ref="BF109:BF111" si="13">IF(N109="snížená",J109,0)</f>
        <v>0</v>
      </c>
      <c r="BG109" s="7">
        <f t="shared" ref="BG109:BG111" si="14">IF(N109="zákl. přenesená",J109,0)</f>
        <v>0</v>
      </c>
      <c r="BH109" s="7">
        <f t="shared" ref="BH109:BH111" si="15">IF(N109="sníž. přenesená",J109,0)</f>
        <v>0</v>
      </c>
      <c r="BI109" s="7">
        <f t="shared" ref="BI109:BI111" si="16">IF(N109="nulová",J109,0)</f>
        <v>0</v>
      </c>
      <c r="BJ109" s="101" t="s">
        <v>0</v>
      </c>
      <c r="BK109" s="7">
        <f t="shared" ref="BK109:BK111" si="17">ROUND(I109*H109,2)</f>
        <v>0</v>
      </c>
      <c r="BL109" s="101" t="s">
        <v>7</v>
      </c>
      <c r="BM109" s="101" t="s">
        <v>102</v>
      </c>
    </row>
    <row r="110" spans="2:65" s="100" customFormat="1" ht="27" x14ac:dyDescent="0.25">
      <c r="B110" s="8"/>
      <c r="C110" s="127">
        <f>C109+1</f>
        <v>19</v>
      </c>
      <c r="D110" s="127" t="s">
        <v>15</v>
      </c>
      <c r="E110" s="128" t="s">
        <v>101</v>
      </c>
      <c r="F110" s="102" t="s">
        <v>147</v>
      </c>
      <c r="G110" s="106" t="s">
        <v>9</v>
      </c>
      <c r="H110" s="105">
        <v>1</v>
      </c>
      <c r="I110" s="133"/>
      <c r="J110" s="133"/>
      <c r="K110" s="102" t="s">
        <v>3</v>
      </c>
      <c r="L110" s="134"/>
      <c r="M110" s="142" t="s">
        <v>3</v>
      </c>
      <c r="N110" s="136" t="s">
        <v>2</v>
      </c>
      <c r="O110" s="137">
        <v>0</v>
      </c>
      <c r="P110" s="137">
        <f t="shared" si="9"/>
        <v>0</v>
      </c>
      <c r="Q110" s="137">
        <v>0</v>
      </c>
      <c r="R110" s="137">
        <f t="shared" si="10"/>
        <v>0</v>
      </c>
      <c r="S110" s="20">
        <v>0</v>
      </c>
      <c r="T110" s="19">
        <f t="shared" si="11"/>
        <v>0</v>
      </c>
      <c r="AR110" s="101" t="s">
        <v>16</v>
      </c>
      <c r="AT110" s="101" t="s">
        <v>15</v>
      </c>
      <c r="AU110" s="101" t="s">
        <v>8</v>
      </c>
      <c r="AY110" s="101" t="s">
        <v>1</v>
      </c>
      <c r="BE110" s="7">
        <f t="shared" si="12"/>
        <v>0</v>
      </c>
      <c r="BF110" s="7">
        <f t="shared" si="13"/>
        <v>0</v>
      </c>
      <c r="BG110" s="7">
        <f t="shared" si="14"/>
        <v>0</v>
      </c>
      <c r="BH110" s="7">
        <f t="shared" si="15"/>
        <v>0</v>
      </c>
      <c r="BI110" s="7">
        <f t="shared" si="16"/>
        <v>0</v>
      </c>
      <c r="BJ110" s="101" t="s">
        <v>0</v>
      </c>
      <c r="BK110" s="7">
        <f t="shared" si="17"/>
        <v>0</v>
      </c>
      <c r="BL110" s="101" t="s">
        <v>7</v>
      </c>
      <c r="BM110" s="101" t="s">
        <v>100</v>
      </c>
    </row>
    <row r="111" spans="2:65" s="100" customFormat="1" ht="27" x14ac:dyDescent="0.25">
      <c r="B111" s="8"/>
      <c r="C111" s="127">
        <f t="shared" ref="C111:C114" si="18">C110+1</f>
        <v>20</v>
      </c>
      <c r="D111" s="127" t="s">
        <v>15</v>
      </c>
      <c r="E111" s="128" t="s">
        <v>99</v>
      </c>
      <c r="F111" s="102" t="s">
        <v>131</v>
      </c>
      <c r="G111" s="106" t="s">
        <v>9</v>
      </c>
      <c r="H111" s="105">
        <v>6</v>
      </c>
      <c r="I111" s="133"/>
      <c r="J111" s="133"/>
      <c r="K111" s="102" t="s">
        <v>3</v>
      </c>
      <c r="L111" s="134"/>
      <c r="M111" s="142" t="s">
        <v>3</v>
      </c>
      <c r="N111" s="136" t="s">
        <v>2</v>
      </c>
      <c r="O111" s="137">
        <v>0</v>
      </c>
      <c r="P111" s="137">
        <f t="shared" si="9"/>
        <v>0</v>
      </c>
      <c r="Q111" s="137">
        <v>0</v>
      </c>
      <c r="R111" s="137">
        <f t="shared" si="10"/>
        <v>0</v>
      </c>
      <c r="S111" s="20">
        <v>0</v>
      </c>
      <c r="T111" s="19">
        <f t="shared" si="11"/>
        <v>0</v>
      </c>
      <c r="AR111" s="101" t="s">
        <v>16</v>
      </c>
      <c r="AT111" s="101" t="s">
        <v>15</v>
      </c>
      <c r="AU111" s="101" t="s">
        <v>8</v>
      </c>
      <c r="AY111" s="101" t="s">
        <v>1</v>
      </c>
      <c r="BE111" s="7">
        <f t="shared" si="12"/>
        <v>0</v>
      </c>
      <c r="BF111" s="7">
        <f t="shared" si="13"/>
        <v>0</v>
      </c>
      <c r="BG111" s="7">
        <f t="shared" si="14"/>
        <v>0</v>
      </c>
      <c r="BH111" s="7">
        <f t="shared" si="15"/>
        <v>0</v>
      </c>
      <c r="BI111" s="7">
        <f t="shared" si="16"/>
        <v>0</v>
      </c>
      <c r="BJ111" s="101" t="s">
        <v>0</v>
      </c>
      <c r="BK111" s="7">
        <f t="shared" si="17"/>
        <v>0</v>
      </c>
      <c r="BL111" s="101" t="s">
        <v>7</v>
      </c>
      <c r="BM111" s="101" t="s">
        <v>98</v>
      </c>
    </row>
    <row r="112" spans="2:65" s="116" customFormat="1" x14ac:dyDescent="0.25">
      <c r="B112" s="8"/>
      <c r="C112" s="127">
        <f t="shared" si="18"/>
        <v>21</v>
      </c>
      <c r="D112" s="127" t="s">
        <v>15</v>
      </c>
      <c r="E112" s="128" t="s">
        <v>140</v>
      </c>
      <c r="F112" s="102" t="s">
        <v>154</v>
      </c>
      <c r="G112" s="106" t="s">
        <v>9</v>
      </c>
      <c r="H112" s="105">
        <v>2</v>
      </c>
      <c r="I112" s="133"/>
      <c r="J112" s="133"/>
      <c r="K112" s="102"/>
      <c r="L112" s="134"/>
      <c r="M112" s="142"/>
      <c r="N112" s="136"/>
      <c r="O112" s="137"/>
      <c r="P112" s="137"/>
      <c r="Q112" s="137"/>
      <c r="R112" s="137"/>
      <c r="S112" s="20"/>
      <c r="T112" s="19"/>
      <c r="AR112" s="117"/>
      <c r="AT112" s="117"/>
      <c r="AU112" s="117"/>
      <c r="AY112" s="117"/>
      <c r="BE112" s="7"/>
      <c r="BF112" s="7"/>
      <c r="BG112" s="7"/>
      <c r="BH112" s="7"/>
      <c r="BI112" s="7"/>
      <c r="BJ112" s="117"/>
      <c r="BK112" s="7"/>
      <c r="BL112" s="117"/>
      <c r="BM112" s="117"/>
    </row>
    <row r="113" spans="2:65" s="100" customFormat="1" x14ac:dyDescent="0.25">
      <c r="B113" s="8"/>
      <c r="C113" s="127">
        <f t="shared" si="18"/>
        <v>22</v>
      </c>
      <c r="D113" s="127" t="s">
        <v>15</v>
      </c>
      <c r="E113" s="128" t="s">
        <v>143</v>
      </c>
      <c r="F113" s="102" t="s">
        <v>150</v>
      </c>
      <c r="G113" s="106" t="s">
        <v>9</v>
      </c>
      <c r="H113" s="105">
        <v>1</v>
      </c>
      <c r="I113" s="133"/>
      <c r="J113" s="133"/>
      <c r="K113" s="102" t="s">
        <v>3</v>
      </c>
      <c r="L113" s="134"/>
      <c r="M113" s="142" t="s">
        <v>3</v>
      </c>
      <c r="N113" s="136" t="s">
        <v>2</v>
      </c>
      <c r="O113" s="137">
        <v>0</v>
      </c>
      <c r="P113" s="137">
        <f t="shared" ref="P113:P114" si="19">O113*H113</f>
        <v>0</v>
      </c>
      <c r="Q113" s="137">
        <v>0</v>
      </c>
      <c r="R113" s="137">
        <f t="shared" ref="R113:R114" si="20">Q113*H113</f>
        <v>0</v>
      </c>
      <c r="S113" s="20">
        <v>0</v>
      </c>
      <c r="T113" s="19">
        <f t="shared" ref="T113:T114" si="21">S113*H113</f>
        <v>0</v>
      </c>
      <c r="AR113" s="101" t="s">
        <v>16</v>
      </c>
      <c r="AT113" s="101" t="s">
        <v>15</v>
      </c>
      <c r="AU113" s="101" t="s">
        <v>8</v>
      </c>
      <c r="AY113" s="101" t="s">
        <v>1</v>
      </c>
      <c r="BE113" s="7">
        <f t="shared" ref="BE113:BE114" si="22">IF(N113="základní",J113,0)</f>
        <v>0</v>
      </c>
      <c r="BF113" s="7">
        <f t="shared" ref="BF113:BF114" si="23">IF(N113="snížená",J113,0)</f>
        <v>0</v>
      </c>
      <c r="BG113" s="7">
        <f t="shared" ref="BG113:BG114" si="24">IF(N113="zákl. přenesená",J113,0)</f>
        <v>0</v>
      </c>
      <c r="BH113" s="7">
        <f t="shared" ref="BH113:BH114" si="25">IF(N113="sníž. přenesená",J113,0)</f>
        <v>0</v>
      </c>
      <c r="BI113" s="7">
        <f t="shared" ref="BI113:BI114" si="26">IF(N113="nulová",J113,0)</f>
        <v>0</v>
      </c>
      <c r="BJ113" s="101" t="s">
        <v>0</v>
      </c>
      <c r="BK113" s="7">
        <f t="shared" ref="BK113:BK114" si="27">ROUND(I113*H113,2)</f>
        <v>0</v>
      </c>
      <c r="BL113" s="101" t="s">
        <v>7</v>
      </c>
      <c r="BM113" s="101" t="s">
        <v>100</v>
      </c>
    </row>
    <row r="114" spans="2:65" s="100" customFormat="1" ht="27" x14ac:dyDescent="0.25">
      <c r="B114" s="8"/>
      <c r="C114" s="127">
        <f t="shared" si="18"/>
        <v>23</v>
      </c>
      <c r="D114" s="127" t="s">
        <v>15</v>
      </c>
      <c r="E114" s="128" t="s">
        <v>97</v>
      </c>
      <c r="F114" s="102" t="s">
        <v>151</v>
      </c>
      <c r="G114" s="106" t="s">
        <v>9</v>
      </c>
      <c r="H114" s="105">
        <v>1</v>
      </c>
      <c r="I114" s="133"/>
      <c r="J114" s="133"/>
      <c r="K114" s="102" t="s">
        <v>3</v>
      </c>
      <c r="L114" s="134"/>
      <c r="M114" s="142" t="s">
        <v>3</v>
      </c>
      <c r="N114" s="136" t="s">
        <v>2</v>
      </c>
      <c r="O114" s="137">
        <v>0</v>
      </c>
      <c r="P114" s="137">
        <f t="shared" si="19"/>
        <v>0</v>
      </c>
      <c r="Q114" s="137">
        <v>0</v>
      </c>
      <c r="R114" s="137">
        <f t="shared" si="20"/>
        <v>0</v>
      </c>
      <c r="S114" s="20">
        <v>0</v>
      </c>
      <c r="T114" s="19">
        <f t="shared" si="21"/>
        <v>0</v>
      </c>
      <c r="AR114" s="101" t="s">
        <v>16</v>
      </c>
      <c r="AT114" s="101" t="s">
        <v>15</v>
      </c>
      <c r="AU114" s="101" t="s">
        <v>8</v>
      </c>
      <c r="AY114" s="101" t="s">
        <v>1</v>
      </c>
      <c r="BE114" s="7">
        <f t="shared" si="22"/>
        <v>0</v>
      </c>
      <c r="BF114" s="7">
        <f t="shared" si="23"/>
        <v>0</v>
      </c>
      <c r="BG114" s="7">
        <f t="shared" si="24"/>
        <v>0</v>
      </c>
      <c r="BH114" s="7">
        <f t="shared" si="25"/>
        <v>0</v>
      </c>
      <c r="BI114" s="7">
        <f t="shared" si="26"/>
        <v>0</v>
      </c>
      <c r="BJ114" s="101" t="s">
        <v>0</v>
      </c>
      <c r="BK114" s="7">
        <f t="shared" si="27"/>
        <v>0</v>
      </c>
      <c r="BL114" s="101" t="s">
        <v>7</v>
      </c>
      <c r="BM114" s="101" t="s">
        <v>98</v>
      </c>
    </row>
    <row r="115" spans="2:65" s="2" customFormat="1" ht="7.15" customHeight="1" x14ac:dyDescent="0.25">
      <c r="B115" s="5"/>
      <c r="C115" s="4"/>
      <c r="D115" s="4"/>
      <c r="E115" s="4"/>
      <c r="F115" s="4"/>
      <c r="G115" s="4"/>
      <c r="H115" s="4"/>
      <c r="I115" s="4"/>
      <c r="J115" s="4"/>
      <c r="K115" s="4"/>
      <c r="L115" s="3"/>
    </row>
  </sheetData>
  <autoFilter ref="C87:K114" xr:uid="{00000000-0009-0000-0000-000005000000}"/>
  <mergeCells count="13">
    <mergeCell ref="E80:H80"/>
    <mergeCell ref="G1:H1"/>
    <mergeCell ref="E78:H78"/>
    <mergeCell ref="L2:V2"/>
    <mergeCell ref="E49:H49"/>
    <mergeCell ref="E51:H51"/>
    <mergeCell ref="J55:J56"/>
    <mergeCell ref="E76:H76"/>
    <mergeCell ref="E7:H7"/>
    <mergeCell ref="E9:H9"/>
    <mergeCell ref="E11:H11"/>
    <mergeCell ref="E26:H26"/>
    <mergeCell ref="E47:H47"/>
  </mergeCells>
  <phoneticPr fontId="21" type="noConversion"/>
  <hyperlinks>
    <hyperlink ref="F1:G1" location="C2" display="1) Krycí list soupisu" xr:uid="{00000000-0004-0000-0500-000000000000}"/>
    <hyperlink ref="G1:H1" location="C58" display="2) Rekapitulace" xr:uid="{00000000-0004-0000-0500-000001000000}"/>
    <hyperlink ref="J1" location="C88" display="3) Soupis prací" xr:uid="{00000000-0004-0000-0500-000002000000}"/>
    <hyperlink ref="L1:V1" location="'Rekapitulace stavby'!C2" display="Rekapitulace stavby" xr:uid="{00000000-0004-0000-0500-000003000000}"/>
  </hyperlinks>
  <pageMargins left="0.58333330000000005" right="0.58333330000000005" top="0.58333330000000005" bottom="0.58333330000000005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4917F-AF9F-4B73-B83D-56623E1A44F4}">
  <dimension ref="A1:BR101"/>
  <sheetViews>
    <sheetView topLeftCell="A70" workbookViewId="0">
      <selection activeCell="C88" sqref="C88"/>
    </sheetView>
  </sheetViews>
  <sheetFormatPr defaultColWidth="9.140625" defaultRowHeight="13.5" x14ac:dyDescent="0.3"/>
  <cols>
    <col min="1" max="1" width="7.140625" style="109" customWidth="1"/>
    <col min="2" max="2" width="1.42578125" style="109" customWidth="1"/>
    <col min="3" max="3" width="3.5703125" style="109" customWidth="1"/>
    <col min="4" max="4" width="3.7109375" style="109" customWidth="1"/>
    <col min="5" max="5" width="18.42578125" style="109" customWidth="1"/>
    <col min="6" max="6" width="64.28515625" style="109" customWidth="1"/>
    <col min="7" max="7" width="7.42578125" style="109" customWidth="1"/>
    <col min="8" max="8" width="9.5703125" style="109" customWidth="1"/>
    <col min="9" max="9" width="10.85546875" style="109" customWidth="1"/>
    <col min="10" max="10" width="20.140625" style="109" customWidth="1"/>
    <col min="11" max="11" width="13.28515625" style="109" customWidth="1"/>
    <col min="12" max="18" width="9.140625" style="109"/>
    <col min="19" max="19" width="7" style="109" hidden="1" customWidth="1"/>
    <col min="20" max="20" width="25.42578125" style="109" hidden="1" customWidth="1"/>
    <col min="21" max="21" width="14" style="109" hidden="1" customWidth="1"/>
    <col min="22" max="22" width="10.5703125" style="109" customWidth="1"/>
    <col min="23" max="23" width="14" style="109" customWidth="1"/>
    <col min="24" max="24" width="10.5703125" style="109" customWidth="1"/>
    <col min="25" max="25" width="12.85546875" style="109" customWidth="1"/>
    <col min="26" max="26" width="9.42578125" style="109" customWidth="1"/>
    <col min="27" max="27" width="12.85546875" style="109" customWidth="1"/>
    <col min="28" max="28" width="14" style="109" customWidth="1"/>
    <col min="29" max="29" width="9.42578125" style="109" customWidth="1"/>
    <col min="30" max="30" width="12.85546875" style="109" customWidth="1"/>
    <col min="31" max="31" width="14" style="109" customWidth="1"/>
    <col min="32" max="16384" width="9.140625" style="109"/>
  </cols>
  <sheetData>
    <row r="1" spans="1:70" ht="21.75" customHeight="1" x14ac:dyDescent="0.3">
      <c r="A1" s="95"/>
      <c r="B1" s="99"/>
      <c r="C1" s="99"/>
      <c r="D1" s="98" t="s">
        <v>82</v>
      </c>
      <c r="E1" s="99"/>
      <c r="F1" s="108" t="s">
        <v>81</v>
      </c>
      <c r="G1" s="120" t="s">
        <v>80</v>
      </c>
      <c r="H1" s="120"/>
      <c r="I1" s="99"/>
      <c r="J1" s="108" t="s">
        <v>79</v>
      </c>
      <c r="K1" s="98" t="s">
        <v>78</v>
      </c>
      <c r="L1" s="108" t="s">
        <v>77</v>
      </c>
      <c r="M1" s="108"/>
      <c r="N1" s="108"/>
      <c r="O1" s="108"/>
      <c r="P1" s="108"/>
      <c r="Q1" s="108"/>
      <c r="R1" s="108"/>
      <c r="S1" s="108"/>
      <c r="T1" s="108"/>
      <c r="U1" s="96"/>
      <c r="V1" s="96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 x14ac:dyDescent="0.3">
      <c r="L2" s="122" t="s">
        <v>76</v>
      </c>
      <c r="M2" s="123"/>
      <c r="N2" s="123"/>
      <c r="O2" s="123"/>
      <c r="P2" s="123"/>
      <c r="Q2" s="123"/>
      <c r="R2" s="123"/>
      <c r="S2" s="123"/>
      <c r="T2" s="123"/>
      <c r="U2" s="123"/>
      <c r="V2" s="123"/>
      <c r="AT2" s="110" t="s">
        <v>128</v>
      </c>
    </row>
    <row r="3" spans="1:70" ht="6.95" customHeight="1" x14ac:dyDescent="0.3">
      <c r="B3" s="94"/>
      <c r="C3" s="93"/>
      <c r="D3" s="93"/>
      <c r="E3" s="93"/>
      <c r="F3" s="93"/>
      <c r="G3" s="93"/>
      <c r="H3" s="93"/>
      <c r="I3" s="93"/>
      <c r="J3" s="93"/>
      <c r="K3" s="92"/>
      <c r="AT3" s="110" t="s">
        <v>8</v>
      </c>
    </row>
    <row r="4" spans="1:70" ht="36.950000000000003" customHeight="1" x14ac:dyDescent="0.3">
      <c r="B4" s="50"/>
      <c r="D4" s="51" t="s">
        <v>138</v>
      </c>
      <c r="K4" s="74"/>
      <c r="M4" s="91" t="s">
        <v>75</v>
      </c>
      <c r="AT4" s="110" t="s">
        <v>74</v>
      </c>
    </row>
    <row r="5" spans="1:70" ht="6.95" customHeight="1" x14ac:dyDescent="0.3">
      <c r="B5" s="50"/>
      <c r="K5" s="74"/>
    </row>
    <row r="6" spans="1:70" ht="15" x14ac:dyDescent="0.3">
      <c r="B6" s="50"/>
      <c r="D6" s="111" t="s">
        <v>50</v>
      </c>
      <c r="K6" s="74"/>
    </row>
    <row r="7" spans="1:70" ht="16.5" customHeight="1" x14ac:dyDescent="0.3">
      <c r="B7" s="50"/>
      <c r="E7" s="121" t="str">
        <f>'[1]Rekapitulace stavby'!K6</f>
        <v>Stavební úpravy a přístavba objektu FLD</v>
      </c>
      <c r="F7" s="126"/>
      <c r="G7" s="126"/>
      <c r="H7" s="126"/>
      <c r="K7" s="74"/>
    </row>
    <row r="8" spans="1:70" ht="15" x14ac:dyDescent="0.3">
      <c r="B8" s="50"/>
      <c r="D8" s="111" t="s">
        <v>49</v>
      </c>
      <c r="K8" s="74"/>
    </row>
    <row r="9" spans="1:70" s="107" customFormat="1" ht="16.5" customHeight="1" x14ac:dyDescent="0.25">
      <c r="B9" s="3"/>
      <c r="E9" s="121" t="s">
        <v>48</v>
      </c>
      <c r="F9" s="119"/>
      <c r="G9" s="119"/>
      <c r="H9" s="119"/>
      <c r="K9" s="55"/>
    </row>
    <row r="10" spans="1:70" s="107" customFormat="1" ht="15" x14ac:dyDescent="0.25">
      <c r="B10" s="3"/>
      <c r="D10" s="111" t="s">
        <v>47</v>
      </c>
      <c r="K10" s="55"/>
    </row>
    <row r="11" spans="1:70" s="107" customFormat="1" ht="36.950000000000003" customHeight="1" x14ac:dyDescent="0.25">
      <c r="B11" s="3"/>
      <c r="E11" s="118" t="s">
        <v>127</v>
      </c>
      <c r="F11" s="119"/>
      <c r="G11" s="119"/>
      <c r="H11" s="119"/>
      <c r="K11" s="55"/>
    </row>
    <row r="12" spans="1:70" s="107" customFormat="1" x14ac:dyDescent="0.25">
      <c r="B12" s="3"/>
      <c r="K12" s="55"/>
    </row>
    <row r="13" spans="1:70" s="107" customFormat="1" ht="14.45" customHeight="1" x14ac:dyDescent="0.25">
      <c r="B13" s="3"/>
      <c r="D13" s="111" t="s">
        <v>73</v>
      </c>
      <c r="F13" s="47" t="s">
        <v>3</v>
      </c>
      <c r="I13" s="111" t="s">
        <v>72</v>
      </c>
      <c r="J13" s="47" t="s">
        <v>3</v>
      </c>
      <c r="K13" s="55"/>
    </row>
    <row r="14" spans="1:70" s="107" customFormat="1" ht="14.45" customHeight="1" x14ac:dyDescent="0.25">
      <c r="B14" s="3"/>
      <c r="D14" s="111" t="s">
        <v>46</v>
      </c>
      <c r="F14" s="47" t="s">
        <v>71</v>
      </c>
      <c r="I14" s="111" t="s">
        <v>45</v>
      </c>
      <c r="J14" s="49">
        <v>43736</v>
      </c>
      <c r="K14" s="55"/>
    </row>
    <row r="15" spans="1:70" s="107" customFormat="1" ht="10.9" customHeight="1" x14ac:dyDescent="0.25">
      <c r="B15" s="3"/>
      <c r="K15" s="55"/>
    </row>
    <row r="16" spans="1:70" s="107" customFormat="1" ht="14.45" customHeight="1" x14ac:dyDescent="0.25">
      <c r="B16" s="3"/>
      <c r="D16" s="111" t="s">
        <v>44</v>
      </c>
      <c r="I16" s="111" t="s">
        <v>69</v>
      </c>
      <c r="J16" s="47" t="s">
        <v>3</v>
      </c>
      <c r="K16" s="55"/>
    </row>
    <row r="17" spans="2:11" s="107" customFormat="1" ht="18" customHeight="1" x14ac:dyDescent="0.25">
      <c r="B17" s="3"/>
      <c r="E17" s="47" t="s">
        <v>70</v>
      </c>
      <c r="I17" s="111" t="s">
        <v>68</v>
      </c>
      <c r="J17" s="47" t="s">
        <v>3</v>
      </c>
      <c r="K17" s="55"/>
    </row>
    <row r="18" spans="2:11" s="107" customFormat="1" ht="6.95" customHeight="1" x14ac:dyDescent="0.25">
      <c r="B18" s="3"/>
      <c r="K18" s="55"/>
    </row>
    <row r="19" spans="2:11" s="107" customFormat="1" ht="14.45" customHeight="1" x14ac:dyDescent="0.25">
      <c r="B19" s="3"/>
      <c r="D19" s="111" t="s">
        <v>42</v>
      </c>
      <c r="I19" s="111" t="s">
        <v>69</v>
      </c>
      <c r="J19" s="47" t="str">
        <f>IF('[1]Rekapitulace stavby'!AN13="Vyplň údaj","",IF('[1]Rekapitulace stavby'!AN13="","",'[1]Rekapitulace stavby'!AN13))</f>
        <v/>
      </c>
      <c r="K19" s="55"/>
    </row>
    <row r="20" spans="2:11" s="107" customFormat="1" ht="18" customHeight="1" x14ac:dyDescent="0.25">
      <c r="B20" s="3"/>
      <c r="E20" s="47" t="str">
        <f>IF('[1]Rekapitulace stavby'!E14="Vyplň údaj","",IF('[1]Rekapitulace stavby'!E14="","",'[1]Rekapitulace stavby'!E14))</f>
        <v xml:space="preserve"> </v>
      </c>
      <c r="I20" s="111" t="s">
        <v>68</v>
      </c>
      <c r="J20" s="47" t="str">
        <f>IF('[1]Rekapitulace stavby'!AN14="Vyplň údaj","",IF('[1]Rekapitulace stavby'!AN14="","",'[1]Rekapitulace stavby'!AN14))</f>
        <v/>
      </c>
      <c r="K20" s="55"/>
    </row>
    <row r="21" spans="2:11" s="107" customFormat="1" ht="6.95" customHeight="1" x14ac:dyDescent="0.25">
      <c r="B21" s="3"/>
      <c r="K21" s="55"/>
    </row>
    <row r="22" spans="2:11" s="107" customFormat="1" ht="14.45" customHeight="1" x14ac:dyDescent="0.25">
      <c r="B22" s="3"/>
      <c r="D22" s="111" t="s">
        <v>43</v>
      </c>
      <c r="I22" s="111" t="s">
        <v>69</v>
      </c>
      <c r="J22" s="47" t="s">
        <v>3</v>
      </c>
      <c r="K22" s="55"/>
    </row>
    <row r="23" spans="2:11" s="107" customFormat="1" ht="18" customHeight="1" x14ac:dyDescent="0.25">
      <c r="B23" s="3"/>
      <c r="E23" s="47" t="s">
        <v>129</v>
      </c>
      <c r="I23" s="111" t="s">
        <v>68</v>
      </c>
      <c r="J23" s="47" t="s">
        <v>3</v>
      </c>
      <c r="K23" s="55"/>
    </row>
    <row r="24" spans="2:11" s="107" customFormat="1" ht="6.95" customHeight="1" x14ac:dyDescent="0.25">
      <c r="B24" s="3"/>
      <c r="K24" s="55"/>
    </row>
    <row r="25" spans="2:11" s="107" customFormat="1" ht="14.45" customHeight="1" x14ac:dyDescent="0.25">
      <c r="B25" s="3"/>
      <c r="D25" s="111" t="s">
        <v>67</v>
      </c>
      <c r="K25" s="55"/>
    </row>
    <row r="26" spans="2:11" s="88" customFormat="1" ht="103.5" customHeight="1" x14ac:dyDescent="0.25">
      <c r="B26" s="90"/>
      <c r="E26" s="124" t="s">
        <v>66</v>
      </c>
      <c r="F26" s="124"/>
      <c r="G26" s="124"/>
      <c r="H26" s="124"/>
      <c r="K26" s="89"/>
    </row>
    <row r="27" spans="2:11" s="107" customFormat="1" ht="6.95" customHeight="1" x14ac:dyDescent="0.25">
      <c r="B27" s="3"/>
      <c r="K27" s="55"/>
    </row>
    <row r="28" spans="2:11" s="107" customFormat="1" ht="6.95" customHeight="1" x14ac:dyDescent="0.25">
      <c r="B28" s="3"/>
      <c r="D28" s="34"/>
      <c r="E28" s="34"/>
      <c r="F28" s="34"/>
      <c r="G28" s="34"/>
      <c r="H28" s="34"/>
      <c r="I28" s="34"/>
      <c r="J28" s="34"/>
      <c r="K28" s="86"/>
    </row>
    <row r="29" spans="2:11" s="107" customFormat="1" ht="25.35" customHeight="1" x14ac:dyDescent="0.25">
      <c r="B29" s="3"/>
      <c r="D29" s="87" t="s">
        <v>65</v>
      </c>
      <c r="J29" s="68"/>
      <c r="K29" s="55"/>
    </row>
    <row r="30" spans="2:11" s="107" customFormat="1" ht="6.95" customHeight="1" x14ac:dyDescent="0.25">
      <c r="B30" s="3"/>
      <c r="D30" s="34"/>
      <c r="E30" s="34"/>
      <c r="F30" s="34"/>
      <c r="G30" s="34"/>
      <c r="H30" s="34"/>
      <c r="I30" s="34"/>
      <c r="J30" s="34"/>
      <c r="K30" s="86"/>
    </row>
    <row r="31" spans="2:11" s="107" customFormat="1" ht="14.45" customHeight="1" x14ac:dyDescent="0.25">
      <c r="B31" s="3"/>
      <c r="F31" s="85" t="s">
        <v>64</v>
      </c>
      <c r="I31" s="85" t="s">
        <v>63</v>
      </c>
      <c r="J31" s="85" t="s">
        <v>62</v>
      </c>
      <c r="K31" s="55"/>
    </row>
    <row r="32" spans="2:11" s="107" customFormat="1" ht="14.45" customHeight="1" x14ac:dyDescent="0.25">
      <c r="B32" s="3"/>
      <c r="D32" s="84" t="s">
        <v>31</v>
      </c>
      <c r="E32" s="84" t="s">
        <v>2</v>
      </c>
      <c r="F32" s="82">
        <f>ROUND(SUM(BE87:BE99), 2)</f>
        <v>0</v>
      </c>
      <c r="I32" s="83">
        <v>0.21</v>
      </c>
      <c r="J32" s="82"/>
      <c r="K32" s="55"/>
    </row>
    <row r="33" spans="2:11" s="107" customFormat="1" ht="14.45" customHeight="1" x14ac:dyDescent="0.25">
      <c r="B33" s="3"/>
      <c r="E33" s="84" t="s">
        <v>61</v>
      </c>
      <c r="F33" s="82">
        <f>ROUND(SUM(BF87:BF99), 2)</f>
        <v>0</v>
      </c>
      <c r="I33" s="83">
        <v>0.15</v>
      </c>
      <c r="J33" s="82"/>
      <c r="K33" s="55"/>
    </row>
    <row r="34" spans="2:11" s="107" customFormat="1" ht="14.45" hidden="1" customHeight="1" x14ac:dyDescent="0.25">
      <c r="B34" s="3"/>
      <c r="E34" s="84" t="s">
        <v>60</v>
      </c>
      <c r="F34" s="82">
        <f>ROUND(SUM(BG87:BG99), 2)</f>
        <v>0</v>
      </c>
      <c r="I34" s="83">
        <v>0.21</v>
      </c>
      <c r="J34" s="82"/>
      <c r="K34" s="55"/>
    </row>
    <row r="35" spans="2:11" s="107" customFormat="1" ht="14.45" hidden="1" customHeight="1" x14ac:dyDescent="0.25">
      <c r="B35" s="3"/>
      <c r="E35" s="84" t="s">
        <v>59</v>
      </c>
      <c r="F35" s="82">
        <f>ROUND(SUM(BH87:BH99), 2)</f>
        <v>0</v>
      </c>
      <c r="I35" s="83">
        <v>0.15</v>
      </c>
      <c r="J35" s="82"/>
      <c r="K35" s="55"/>
    </row>
    <row r="36" spans="2:11" s="107" customFormat="1" ht="14.45" hidden="1" customHeight="1" x14ac:dyDescent="0.25">
      <c r="B36" s="3"/>
      <c r="E36" s="84" t="s">
        <v>58</v>
      </c>
      <c r="F36" s="82">
        <f>ROUND(SUM(BI87:BI99), 2)</f>
        <v>0</v>
      </c>
      <c r="I36" s="83">
        <v>0</v>
      </c>
      <c r="J36" s="82"/>
      <c r="K36" s="55"/>
    </row>
    <row r="37" spans="2:11" s="107" customFormat="1" ht="6.95" customHeight="1" x14ac:dyDescent="0.25">
      <c r="B37" s="3"/>
      <c r="K37" s="55"/>
    </row>
    <row r="38" spans="2:11" s="107" customFormat="1" ht="25.35" customHeight="1" x14ac:dyDescent="0.25">
      <c r="B38" s="3"/>
      <c r="C38" s="72"/>
      <c r="D38" s="81" t="s">
        <v>57</v>
      </c>
      <c r="E38" s="78"/>
      <c r="F38" s="78"/>
      <c r="G38" s="80" t="s">
        <v>56</v>
      </c>
      <c r="H38" s="79" t="s">
        <v>55</v>
      </c>
      <c r="I38" s="78"/>
      <c r="J38" s="77"/>
      <c r="K38" s="76"/>
    </row>
    <row r="39" spans="2:11" s="107" customFormat="1" ht="14.45" customHeight="1" x14ac:dyDescent="0.25">
      <c r="B39" s="5"/>
      <c r="C39" s="4"/>
      <c r="D39" s="4"/>
      <c r="E39" s="4"/>
      <c r="F39" s="4"/>
      <c r="G39" s="4"/>
      <c r="H39" s="4"/>
      <c r="I39" s="4"/>
      <c r="J39" s="4"/>
      <c r="K39" s="54"/>
    </row>
    <row r="43" spans="2:11" s="107" customFormat="1" ht="6.95" customHeight="1" x14ac:dyDescent="0.25">
      <c r="B43" s="53"/>
      <c r="C43" s="52"/>
      <c r="D43" s="52"/>
      <c r="E43" s="52"/>
      <c r="F43" s="52"/>
      <c r="G43" s="52"/>
      <c r="H43" s="52"/>
      <c r="I43" s="52"/>
      <c r="J43" s="52"/>
      <c r="K43" s="75"/>
    </row>
    <row r="44" spans="2:11" s="107" customFormat="1" ht="36.950000000000003" customHeight="1" x14ac:dyDescent="0.25">
      <c r="B44" s="3"/>
      <c r="C44" s="51" t="s">
        <v>54</v>
      </c>
      <c r="K44" s="55"/>
    </row>
    <row r="45" spans="2:11" s="107" customFormat="1" ht="6.95" customHeight="1" x14ac:dyDescent="0.25">
      <c r="B45" s="3"/>
      <c r="K45" s="55"/>
    </row>
    <row r="46" spans="2:11" s="107" customFormat="1" ht="14.45" customHeight="1" x14ac:dyDescent="0.25">
      <c r="B46" s="3"/>
      <c r="C46" s="111" t="s">
        <v>50</v>
      </c>
      <c r="K46" s="55"/>
    </row>
    <row r="47" spans="2:11" s="107" customFormat="1" ht="16.5" customHeight="1" x14ac:dyDescent="0.25">
      <c r="B47" s="3"/>
      <c r="E47" s="121" t="str">
        <f>E7</f>
        <v>Stavební úpravy a přístavba objektu FLD</v>
      </c>
      <c r="F47" s="126"/>
      <c r="G47" s="126"/>
      <c r="H47" s="126"/>
      <c r="K47" s="55"/>
    </row>
    <row r="48" spans="2:11" ht="15" x14ac:dyDescent="0.3">
      <c r="B48" s="50"/>
      <c r="C48" s="111" t="s">
        <v>49</v>
      </c>
      <c r="K48" s="74"/>
    </row>
    <row r="49" spans="2:47" s="107" customFormat="1" ht="16.5" customHeight="1" x14ac:dyDescent="0.25">
      <c r="B49" s="3"/>
      <c r="E49" s="121" t="s">
        <v>48</v>
      </c>
      <c r="F49" s="119"/>
      <c r="G49" s="119"/>
      <c r="H49" s="119"/>
      <c r="K49" s="55"/>
    </row>
    <row r="50" spans="2:47" s="107" customFormat="1" ht="14.45" customHeight="1" x14ac:dyDescent="0.25">
      <c r="B50" s="3"/>
      <c r="C50" s="111" t="s">
        <v>47</v>
      </c>
      <c r="K50" s="55"/>
    </row>
    <row r="51" spans="2:47" s="107" customFormat="1" ht="17.25" customHeight="1" x14ac:dyDescent="0.25">
      <c r="B51" s="3"/>
      <c r="E51" s="118" t="str">
        <f>E11</f>
        <v>2018-125-05-17 - TPS -1.4.7.- Slaboproud - STK- aktiv</v>
      </c>
      <c r="F51" s="119"/>
      <c r="G51" s="119"/>
      <c r="H51" s="119"/>
      <c r="K51" s="55"/>
    </row>
    <row r="52" spans="2:47" s="107" customFormat="1" ht="6.95" customHeight="1" x14ac:dyDescent="0.25">
      <c r="B52" s="3"/>
      <c r="K52" s="55"/>
    </row>
    <row r="53" spans="2:47" s="107" customFormat="1" ht="18" customHeight="1" x14ac:dyDescent="0.25">
      <c r="B53" s="3"/>
      <c r="C53" s="111" t="s">
        <v>46</v>
      </c>
      <c r="F53" s="47" t="str">
        <f>F14</f>
        <v xml:space="preserve">KAMÝCKÁ 1176, PRAHA - SUCHDOL </v>
      </c>
      <c r="I53" s="111" t="s">
        <v>45</v>
      </c>
      <c r="J53" s="49">
        <f>IF(J14="","",J14)</f>
        <v>43736</v>
      </c>
      <c r="K53" s="55"/>
    </row>
    <row r="54" spans="2:47" s="107" customFormat="1" ht="6.95" customHeight="1" x14ac:dyDescent="0.25">
      <c r="B54" s="3"/>
      <c r="K54" s="55"/>
    </row>
    <row r="55" spans="2:47" s="107" customFormat="1" ht="15" x14ac:dyDescent="0.25">
      <c r="B55" s="3"/>
      <c r="C55" s="111" t="s">
        <v>44</v>
      </c>
      <c r="F55" s="47" t="str">
        <f>E17</f>
        <v>ČZU V PRAZE, FAKULTA LESNICKÁ A DŘEVAŘSKÁ, Praha 6</v>
      </c>
      <c r="I55" s="111" t="s">
        <v>43</v>
      </c>
      <c r="J55" s="124" t="str">
        <f>E23</f>
        <v>Michal Eibich</v>
      </c>
      <c r="K55" s="55"/>
    </row>
    <row r="56" spans="2:47" s="107" customFormat="1" ht="14.45" customHeight="1" x14ac:dyDescent="0.25">
      <c r="B56" s="3"/>
      <c r="C56" s="111" t="s">
        <v>42</v>
      </c>
      <c r="F56" s="47" t="str">
        <f>IF(E20="","",E20)</f>
        <v xml:space="preserve"> </v>
      </c>
      <c r="J56" s="125"/>
      <c r="K56" s="55"/>
    </row>
    <row r="57" spans="2:47" s="107" customFormat="1" ht="10.35" customHeight="1" x14ac:dyDescent="0.25">
      <c r="B57" s="3"/>
      <c r="K57" s="55"/>
    </row>
    <row r="58" spans="2:47" s="107" customFormat="1" ht="29.25" customHeight="1" x14ac:dyDescent="0.25">
      <c r="B58" s="3"/>
      <c r="C58" s="73" t="s">
        <v>53</v>
      </c>
      <c r="D58" s="72"/>
      <c r="E58" s="72"/>
      <c r="F58" s="72"/>
      <c r="G58" s="72"/>
      <c r="H58" s="72"/>
      <c r="I58" s="72"/>
      <c r="J58" s="71" t="s">
        <v>34</v>
      </c>
      <c r="K58" s="70"/>
    </row>
    <row r="59" spans="2:47" s="107" customFormat="1" ht="10.35" customHeight="1" x14ac:dyDescent="0.25">
      <c r="B59" s="3"/>
      <c r="K59" s="55"/>
    </row>
    <row r="60" spans="2:47" s="107" customFormat="1" ht="29.25" customHeight="1" x14ac:dyDescent="0.25">
      <c r="B60" s="3"/>
      <c r="C60" s="69" t="s">
        <v>24</v>
      </c>
      <c r="J60" s="68"/>
      <c r="K60" s="55"/>
      <c r="AU60" s="110" t="s">
        <v>23</v>
      </c>
    </row>
    <row r="61" spans="2:47" s="56" customFormat="1" ht="24.95" customHeight="1" x14ac:dyDescent="0.25">
      <c r="B61" s="61"/>
      <c r="D61" s="60" t="s">
        <v>52</v>
      </c>
      <c r="E61" s="59"/>
      <c r="F61" s="59"/>
      <c r="G61" s="59"/>
      <c r="H61" s="59"/>
      <c r="I61" s="59"/>
      <c r="J61" s="58"/>
      <c r="K61" s="57"/>
    </row>
    <row r="62" spans="2:47" s="62" customFormat="1" ht="19.899999999999999" customHeight="1" x14ac:dyDescent="0.25">
      <c r="B62" s="67"/>
      <c r="D62" s="66" t="s">
        <v>126</v>
      </c>
      <c r="E62" s="65"/>
      <c r="F62" s="65"/>
      <c r="G62" s="65"/>
      <c r="H62" s="65"/>
      <c r="I62" s="65"/>
      <c r="J62" s="64"/>
      <c r="K62" s="63"/>
    </row>
    <row r="63" spans="2:47" s="62" customFormat="1" ht="19.899999999999999" customHeight="1" x14ac:dyDescent="0.25">
      <c r="B63" s="67"/>
      <c r="D63" s="66" t="s">
        <v>125</v>
      </c>
      <c r="E63" s="65"/>
      <c r="F63" s="65"/>
      <c r="G63" s="65"/>
      <c r="H63" s="65"/>
      <c r="I63" s="65"/>
      <c r="J63" s="64"/>
      <c r="K63" s="63"/>
    </row>
    <row r="64" spans="2:47" s="62" customFormat="1" ht="19.899999999999999" customHeight="1" x14ac:dyDescent="0.25">
      <c r="B64" s="67"/>
      <c r="D64" s="66" t="s">
        <v>124</v>
      </c>
      <c r="E64" s="65"/>
      <c r="F64" s="65"/>
      <c r="G64" s="65"/>
      <c r="H64" s="65"/>
      <c r="I64" s="65"/>
      <c r="J64" s="64"/>
      <c r="K64" s="63"/>
    </row>
    <row r="65" spans="2:12" s="62" customFormat="1" ht="19.899999999999999" customHeight="1" x14ac:dyDescent="0.25">
      <c r="B65" s="67"/>
      <c r="D65" s="66" t="s">
        <v>123</v>
      </c>
      <c r="E65" s="65"/>
      <c r="F65" s="65"/>
      <c r="G65" s="65"/>
      <c r="H65" s="65"/>
      <c r="I65" s="65"/>
      <c r="J65" s="64"/>
      <c r="K65" s="63"/>
    </row>
    <row r="66" spans="2:12" s="107" customFormat="1" ht="21.75" customHeight="1" x14ac:dyDescent="0.25">
      <c r="B66" s="3"/>
      <c r="K66" s="55"/>
    </row>
    <row r="67" spans="2:12" s="107" customFormat="1" ht="6.95" customHeight="1" x14ac:dyDescent="0.25">
      <c r="B67" s="5"/>
      <c r="C67" s="4"/>
      <c r="D67" s="4"/>
      <c r="E67" s="4"/>
      <c r="F67" s="4"/>
      <c r="G67" s="4"/>
      <c r="H67" s="4"/>
      <c r="I67" s="4"/>
      <c r="J67" s="4"/>
      <c r="K67" s="54"/>
    </row>
    <row r="71" spans="2:12" s="107" customFormat="1" ht="6.95" customHeight="1" x14ac:dyDescent="0.25">
      <c r="B71" s="53"/>
      <c r="C71" s="52"/>
      <c r="D71" s="52"/>
      <c r="E71" s="52"/>
      <c r="F71" s="52"/>
      <c r="G71" s="52"/>
      <c r="H71" s="52"/>
      <c r="I71" s="52"/>
      <c r="J71" s="52"/>
      <c r="K71" s="52"/>
      <c r="L71" s="3"/>
    </row>
    <row r="72" spans="2:12" s="107" customFormat="1" ht="36.950000000000003" customHeight="1" x14ac:dyDescent="0.25">
      <c r="B72" s="3"/>
      <c r="C72" s="51" t="s">
        <v>51</v>
      </c>
      <c r="L72" s="3"/>
    </row>
    <row r="73" spans="2:12" s="107" customFormat="1" ht="6.95" customHeight="1" x14ac:dyDescent="0.25">
      <c r="B73" s="3"/>
      <c r="L73" s="3"/>
    </row>
    <row r="74" spans="2:12" s="107" customFormat="1" ht="14.45" customHeight="1" x14ac:dyDescent="0.25">
      <c r="B74" s="3"/>
      <c r="C74" s="111" t="s">
        <v>50</v>
      </c>
      <c r="L74" s="3"/>
    </row>
    <row r="75" spans="2:12" s="107" customFormat="1" ht="16.5" customHeight="1" x14ac:dyDescent="0.25">
      <c r="B75" s="3"/>
      <c r="E75" s="121" t="str">
        <f>E7</f>
        <v>Stavební úpravy a přístavba objektu FLD</v>
      </c>
      <c r="F75" s="126"/>
      <c r="G75" s="126"/>
      <c r="H75" s="126"/>
      <c r="L75" s="3"/>
    </row>
    <row r="76" spans="2:12" ht="15" x14ac:dyDescent="0.3">
      <c r="B76" s="50"/>
      <c r="C76" s="111" t="s">
        <v>49</v>
      </c>
      <c r="L76" s="50"/>
    </row>
    <row r="77" spans="2:12" s="107" customFormat="1" ht="16.5" customHeight="1" x14ac:dyDescent="0.25">
      <c r="B77" s="3"/>
      <c r="E77" s="121" t="s">
        <v>48</v>
      </c>
      <c r="F77" s="119"/>
      <c r="G77" s="119"/>
      <c r="H77" s="119"/>
      <c r="L77" s="3"/>
    </row>
    <row r="78" spans="2:12" s="107" customFormat="1" ht="14.45" customHeight="1" x14ac:dyDescent="0.25">
      <c r="B78" s="3"/>
      <c r="C78" s="111" t="s">
        <v>47</v>
      </c>
      <c r="L78" s="3"/>
    </row>
    <row r="79" spans="2:12" s="107" customFormat="1" ht="17.25" customHeight="1" x14ac:dyDescent="0.25">
      <c r="B79" s="3"/>
      <c r="E79" s="118" t="str">
        <f>E11</f>
        <v>2018-125-05-17 - TPS -1.4.7.- Slaboproud - STK- aktiv</v>
      </c>
      <c r="F79" s="119"/>
      <c r="G79" s="119"/>
      <c r="H79" s="119"/>
      <c r="L79" s="3"/>
    </row>
    <row r="80" spans="2:12" s="107" customFormat="1" ht="6.95" customHeight="1" x14ac:dyDescent="0.25">
      <c r="B80" s="3"/>
      <c r="L80" s="3"/>
    </row>
    <row r="81" spans="2:65" s="107" customFormat="1" ht="18" customHeight="1" x14ac:dyDescent="0.25">
      <c r="B81" s="3"/>
      <c r="C81" s="111" t="s">
        <v>46</v>
      </c>
      <c r="F81" s="47" t="str">
        <f>F14</f>
        <v xml:space="preserve">KAMÝCKÁ 1176, PRAHA - SUCHDOL </v>
      </c>
      <c r="I81" s="111" t="s">
        <v>45</v>
      </c>
      <c r="J81" s="49">
        <f>IF(J14="","",J14)</f>
        <v>43736</v>
      </c>
      <c r="L81" s="3"/>
    </row>
    <row r="82" spans="2:65" s="107" customFormat="1" ht="6.95" customHeight="1" x14ac:dyDescent="0.25">
      <c r="B82" s="3"/>
      <c r="L82" s="3"/>
    </row>
    <row r="83" spans="2:65" s="107" customFormat="1" ht="15" x14ac:dyDescent="0.25">
      <c r="B83" s="3"/>
      <c r="C83" s="111" t="s">
        <v>44</v>
      </c>
      <c r="F83" s="47" t="str">
        <f>E17</f>
        <v>ČZU V PRAZE, FAKULTA LESNICKÁ A DŘEVAŘSKÁ, Praha 6</v>
      </c>
      <c r="I83" s="111" t="s">
        <v>43</v>
      </c>
      <c r="J83" s="47" t="str">
        <f>E23</f>
        <v>Michal Eibich</v>
      </c>
      <c r="L83" s="3"/>
    </row>
    <row r="84" spans="2:65" s="107" customFormat="1" ht="14.45" customHeight="1" x14ac:dyDescent="0.25">
      <c r="B84" s="3"/>
      <c r="C84" s="111" t="s">
        <v>42</v>
      </c>
      <c r="F84" s="47" t="str">
        <f>IF(E20="","",E20)</f>
        <v xml:space="preserve"> </v>
      </c>
      <c r="L84" s="3"/>
    </row>
    <row r="85" spans="2:65" s="107" customFormat="1" ht="10.35" customHeight="1" x14ac:dyDescent="0.25">
      <c r="B85" s="3"/>
      <c r="L85" s="3"/>
    </row>
    <row r="86" spans="2:65" s="39" customFormat="1" ht="29.25" customHeight="1" x14ac:dyDescent="0.25">
      <c r="B86" s="43"/>
      <c r="C86" s="46" t="s">
        <v>41</v>
      </c>
      <c r="D86" s="45" t="s">
        <v>40</v>
      </c>
      <c r="E86" s="45" t="s">
        <v>39</v>
      </c>
      <c r="F86" s="45" t="s">
        <v>38</v>
      </c>
      <c r="G86" s="45" t="s">
        <v>37</v>
      </c>
      <c r="H86" s="45" t="s">
        <v>36</v>
      </c>
      <c r="I86" s="45" t="s">
        <v>35</v>
      </c>
      <c r="J86" s="45" t="s">
        <v>34</v>
      </c>
      <c r="K86" s="44" t="s">
        <v>33</v>
      </c>
      <c r="L86" s="43"/>
      <c r="M86" s="42" t="s">
        <v>32</v>
      </c>
      <c r="N86" s="41" t="s">
        <v>31</v>
      </c>
      <c r="O86" s="41" t="s">
        <v>30</v>
      </c>
      <c r="P86" s="41" t="s">
        <v>29</v>
      </c>
      <c r="Q86" s="41" t="s">
        <v>28</v>
      </c>
      <c r="R86" s="41" t="s">
        <v>27</v>
      </c>
      <c r="S86" s="41" t="s">
        <v>26</v>
      </c>
      <c r="T86" s="40" t="s">
        <v>25</v>
      </c>
    </row>
    <row r="87" spans="2:65" s="107" customFormat="1" ht="29.25" customHeight="1" x14ac:dyDescent="0.35">
      <c r="B87" s="3"/>
      <c r="C87" s="38" t="s">
        <v>24</v>
      </c>
      <c r="J87" s="37"/>
      <c r="L87" s="3"/>
      <c r="M87" s="36"/>
      <c r="N87" s="34"/>
      <c r="O87" s="34"/>
      <c r="P87" s="35" t="e">
        <f>P88+#REF!</f>
        <v>#REF!</v>
      </c>
      <c r="Q87" s="34"/>
      <c r="R87" s="35" t="e">
        <f>R88+#REF!</f>
        <v>#REF!</v>
      </c>
      <c r="S87" s="34"/>
      <c r="T87" s="33" t="e">
        <f>T88+#REF!</f>
        <v>#REF!</v>
      </c>
      <c r="AT87" s="110" t="s">
        <v>5</v>
      </c>
      <c r="AU87" s="110" t="s">
        <v>23</v>
      </c>
      <c r="BK87" s="32" t="e">
        <f>BK88+#REF!</f>
        <v>#REF!</v>
      </c>
    </row>
    <row r="88" spans="2:65" s="9" customFormat="1" ht="37.35" customHeight="1" x14ac:dyDescent="0.35">
      <c r="B88" s="16"/>
      <c r="D88" s="11" t="s">
        <v>5</v>
      </c>
      <c r="E88" s="18" t="s">
        <v>22</v>
      </c>
      <c r="F88" s="18" t="s">
        <v>21</v>
      </c>
      <c r="J88" s="17"/>
      <c r="L88" s="16"/>
      <c r="M88" s="15"/>
      <c r="P88" s="14" t="e">
        <f>P89+#REF!+P93+P95+#REF!</f>
        <v>#REF!</v>
      </c>
      <c r="R88" s="14" t="e">
        <f>R89+#REF!+R93+R95+#REF!</f>
        <v>#REF!</v>
      </c>
      <c r="T88" s="13" t="e">
        <f>T89+#REF!+T93+T95+#REF!</f>
        <v>#REF!</v>
      </c>
      <c r="AR88" s="11" t="s">
        <v>8</v>
      </c>
      <c r="AT88" s="12" t="s">
        <v>5</v>
      </c>
      <c r="AU88" s="12" t="s">
        <v>4</v>
      </c>
      <c r="AY88" s="11" t="s">
        <v>1</v>
      </c>
      <c r="BK88" s="10" t="e">
        <f>BK89+#REF!+BK93+BK95+#REF!</f>
        <v>#REF!</v>
      </c>
    </row>
    <row r="89" spans="2:65" s="9" customFormat="1" ht="19.899999999999999" customHeight="1" x14ac:dyDescent="0.3">
      <c r="B89" s="16"/>
      <c r="D89" s="11" t="s">
        <v>5</v>
      </c>
      <c r="E89" s="22" t="s">
        <v>122</v>
      </c>
      <c r="F89" s="22" t="s">
        <v>121</v>
      </c>
      <c r="J89" s="21"/>
      <c r="L89" s="16"/>
      <c r="M89" s="15"/>
      <c r="P89" s="14">
        <f>P90</f>
        <v>0</v>
      </c>
      <c r="R89" s="14">
        <f>R90</f>
        <v>0</v>
      </c>
      <c r="T89" s="13">
        <f>T90</f>
        <v>0</v>
      </c>
      <c r="AR89" s="11" t="s">
        <v>0</v>
      </c>
      <c r="AT89" s="12" t="s">
        <v>5</v>
      </c>
      <c r="AU89" s="12" t="s">
        <v>0</v>
      </c>
      <c r="AY89" s="11" t="s">
        <v>1</v>
      </c>
      <c r="BK89" s="10">
        <f>BK90</f>
        <v>0</v>
      </c>
    </row>
    <row r="90" spans="2:65" s="107" customFormat="1" x14ac:dyDescent="0.25">
      <c r="B90" s="8"/>
      <c r="C90" s="127" t="s">
        <v>0</v>
      </c>
      <c r="D90" s="127" t="s">
        <v>15</v>
      </c>
      <c r="E90" s="128" t="s">
        <v>120</v>
      </c>
      <c r="F90" s="102" t="s">
        <v>153</v>
      </c>
      <c r="G90" s="106" t="s">
        <v>9</v>
      </c>
      <c r="H90" s="105">
        <v>6</v>
      </c>
      <c r="I90" s="133"/>
      <c r="J90" s="133"/>
      <c r="K90" s="102" t="s">
        <v>3</v>
      </c>
      <c r="L90" s="134"/>
      <c r="M90" s="142" t="s">
        <v>3</v>
      </c>
      <c r="N90" s="136" t="s">
        <v>2</v>
      </c>
      <c r="O90" s="137">
        <v>0</v>
      </c>
      <c r="P90" s="137">
        <f>O90*H90</f>
        <v>0</v>
      </c>
      <c r="Q90" s="137">
        <v>0</v>
      </c>
      <c r="R90" s="137">
        <f>Q90*H90</f>
        <v>0</v>
      </c>
      <c r="S90" s="20">
        <v>0</v>
      </c>
      <c r="T90" s="19">
        <f>S90*H90</f>
        <v>0</v>
      </c>
      <c r="AR90" s="110" t="s">
        <v>16</v>
      </c>
      <c r="AT90" s="110" t="s">
        <v>15</v>
      </c>
      <c r="AU90" s="110" t="s">
        <v>8</v>
      </c>
      <c r="AY90" s="110" t="s">
        <v>1</v>
      </c>
      <c r="BE90" s="7">
        <f>IF(N90="základní",J90,0)</f>
        <v>0</v>
      </c>
      <c r="BF90" s="7">
        <f>IF(N90="snížená",J90,0)</f>
        <v>0</v>
      </c>
      <c r="BG90" s="7">
        <f>IF(N90="zákl. přenesená",J90,0)</f>
        <v>0</v>
      </c>
      <c r="BH90" s="7">
        <f>IF(N90="sníž. přenesená",J90,0)</f>
        <v>0</v>
      </c>
      <c r="BI90" s="7">
        <f>IF(N90="nulová",J90,0)</f>
        <v>0</v>
      </c>
      <c r="BJ90" s="110" t="s">
        <v>0</v>
      </c>
      <c r="BK90" s="7">
        <f>ROUND(I90*H90,2)</f>
        <v>0</v>
      </c>
      <c r="BL90" s="110" t="s">
        <v>7</v>
      </c>
      <c r="BM90" s="110" t="s">
        <v>119</v>
      </c>
    </row>
    <row r="91" spans="2:65" s="9" customFormat="1" ht="29.65" customHeight="1" x14ac:dyDescent="0.3">
      <c r="B91" s="16"/>
      <c r="C91" s="129"/>
      <c r="D91" s="130" t="s">
        <v>5</v>
      </c>
      <c r="E91" s="131" t="s">
        <v>118</v>
      </c>
      <c r="F91" s="131" t="s">
        <v>117</v>
      </c>
      <c r="G91" s="129"/>
      <c r="H91" s="129"/>
      <c r="I91" s="129"/>
      <c r="J91" s="138"/>
      <c r="K91" s="129"/>
      <c r="L91" s="139"/>
      <c r="M91" s="140"/>
      <c r="N91" s="129"/>
      <c r="O91" s="129"/>
      <c r="P91" s="141">
        <f>P92</f>
        <v>0</v>
      </c>
      <c r="Q91" s="129"/>
      <c r="R91" s="141">
        <f>R92</f>
        <v>0</v>
      </c>
      <c r="T91" s="13">
        <f>T92</f>
        <v>0</v>
      </c>
      <c r="AR91" s="11" t="s">
        <v>0</v>
      </c>
      <c r="AT91" s="12" t="s">
        <v>5</v>
      </c>
      <c r="AU91" s="12" t="s">
        <v>0</v>
      </c>
      <c r="AY91" s="11" t="s">
        <v>1</v>
      </c>
      <c r="BK91" s="10">
        <f>BK92</f>
        <v>0</v>
      </c>
    </row>
    <row r="92" spans="2:65" s="107" customFormat="1" x14ac:dyDescent="0.25">
      <c r="B92" s="8"/>
      <c r="C92" s="127" t="s">
        <v>8</v>
      </c>
      <c r="D92" s="127" t="s">
        <v>15</v>
      </c>
      <c r="E92" s="128" t="s">
        <v>116</v>
      </c>
      <c r="F92" s="102" t="s">
        <v>142</v>
      </c>
      <c r="G92" s="106" t="s">
        <v>9</v>
      </c>
      <c r="H92" s="105">
        <v>5</v>
      </c>
      <c r="I92" s="133"/>
      <c r="J92" s="133"/>
      <c r="K92" s="102" t="s">
        <v>3</v>
      </c>
      <c r="L92" s="134"/>
      <c r="M92" s="142" t="s">
        <v>3</v>
      </c>
      <c r="N92" s="136" t="s">
        <v>2</v>
      </c>
      <c r="O92" s="137">
        <v>0</v>
      </c>
      <c r="P92" s="137">
        <f>O92*H92</f>
        <v>0</v>
      </c>
      <c r="Q92" s="137">
        <v>0</v>
      </c>
      <c r="R92" s="137">
        <f>Q92*H92</f>
        <v>0</v>
      </c>
      <c r="S92" s="20">
        <v>0</v>
      </c>
      <c r="T92" s="19">
        <f>S92*H92</f>
        <v>0</v>
      </c>
      <c r="AR92" s="110" t="s">
        <v>16</v>
      </c>
      <c r="AT92" s="110" t="s">
        <v>15</v>
      </c>
      <c r="AU92" s="110" t="s">
        <v>8</v>
      </c>
      <c r="AY92" s="110" t="s">
        <v>1</v>
      </c>
      <c r="BE92" s="7">
        <f>IF(N92="základní",J92,0)</f>
        <v>0</v>
      </c>
      <c r="BF92" s="7">
        <f>IF(N92="snížená",J92,0)</f>
        <v>0</v>
      </c>
      <c r="BG92" s="7">
        <f>IF(N92="zákl. přenesená",J92,0)</f>
        <v>0</v>
      </c>
      <c r="BH92" s="7">
        <f>IF(N92="sníž. přenesená",J92,0)</f>
        <v>0</v>
      </c>
      <c r="BI92" s="7">
        <f>IF(N92="nulová",J92,0)</f>
        <v>0</v>
      </c>
      <c r="BJ92" s="110" t="s">
        <v>0</v>
      </c>
      <c r="BK92" s="7">
        <f>ROUND(I92*H92,2)</f>
        <v>0</v>
      </c>
      <c r="BL92" s="110" t="s">
        <v>7</v>
      </c>
      <c r="BM92" s="110" t="s">
        <v>115</v>
      </c>
    </row>
    <row r="93" spans="2:65" s="9" customFormat="1" ht="29.85" customHeight="1" x14ac:dyDescent="0.3">
      <c r="B93" s="16"/>
      <c r="C93" s="129"/>
      <c r="D93" s="130" t="s">
        <v>5</v>
      </c>
      <c r="E93" s="131" t="s">
        <v>114</v>
      </c>
      <c r="F93" s="131" t="s">
        <v>113</v>
      </c>
      <c r="G93" s="129"/>
      <c r="H93" s="129"/>
      <c r="I93" s="129"/>
      <c r="J93" s="138"/>
      <c r="K93" s="129"/>
      <c r="L93" s="139"/>
      <c r="M93" s="140"/>
      <c r="N93" s="129"/>
      <c r="O93" s="129"/>
      <c r="P93" s="141">
        <f>SUM(P94:P94)</f>
        <v>0</v>
      </c>
      <c r="Q93" s="129"/>
      <c r="R93" s="141">
        <f>SUM(R94:R94)</f>
        <v>0</v>
      </c>
      <c r="T93" s="13">
        <f>SUM(T94:T94)</f>
        <v>0</v>
      </c>
      <c r="AR93" s="11" t="s">
        <v>0</v>
      </c>
      <c r="AT93" s="12" t="s">
        <v>5</v>
      </c>
      <c r="AU93" s="12" t="s">
        <v>0</v>
      </c>
      <c r="AY93" s="11" t="s">
        <v>1</v>
      </c>
      <c r="BK93" s="10">
        <f>SUM(BK94:BK94)</f>
        <v>0</v>
      </c>
    </row>
    <row r="94" spans="2:65" s="107" customFormat="1" ht="16.5" customHeight="1" x14ac:dyDescent="0.25">
      <c r="B94" s="8"/>
      <c r="C94" s="127">
        <v>3</v>
      </c>
      <c r="D94" s="127" t="s">
        <v>15</v>
      </c>
      <c r="E94" s="128" t="s">
        <v>112</v>
      </c>
      <c r="F94" s="102" t="s">
        <v>145</v>
      </c>
      <c r="G94" s="106" t="s">
        <v>9</v>
      </c>
      <c r="H94" s="105">
        <v>11</v>
      </c>
      <c r="I94" s="133"/>
      <c r="J94" s="133"/>
      <c r="K94" s="102" t="s">
        <v>3</v>
      </c>
      <c r="L94" s="134"/>
      <c r="M94" s="142" t="s">
        <v>3</v>
      </c>
      <c r="N94" s="136" t="s">
        <v>2</v>
      </c>
      <c r="O94" s="137">
        <v>0</v>
      </c>
      <c r="P94" s="137">
        <f>O94*H94</f>
        <v>0</v>
      </c>
      <c r="Q94" s="137">
        <v>0</v>
      </c>
      <c r="R94" s="137">
        <f>Q94*H94</f>
        <v>0</v>
      </c>
      <c r="S94" s="20">
        <v>0</v>
      </c>
      <c r="T94" s="19">
        <f>S94*H94</f>
        <v>0</v>
      </c>
      <c r="AR94" s="110" t="s">
        <v>16</v>
      </c>
      <c r="AT94" s="110" t="s">
        <v>15</v>
      </c>
      <c r="AU94" s="110" t="s">
        <v>8</v>
      </c>
      <c r="AY94" s="110" t="s">
        <v>1</v>
      </c>
      <c r="BE94" s="7">
        <f>IF(N94="základní",J94,0)</f>
        <v>0</v>
      </c>
      <c r="BF94" s="7">
        <f>IF(N94="snížená",J94,0)</f>
        <v>0</v>
      </c>
      <c r="BG94" s="7">
        <f>IF(N94="zákl. přenesená",J94,0)</f>
        <v>0</v>
      </c>
      <c r="BH94" s="7">
        <f>IF(N94="sníž. přenesená",J94,0)</f>
        <v>0</v>
      </c>
      <c r="BI94" s="7">
        <f>IF(N94="nulová",J94,0)</f>
        <v>0</v>
      </c>
      <c r="BJ94" s="110" t="s">
        <v>0</v>
      </c>
      <c r="BK94" s="7">
        <f>ROUND(I94*H94,2)</f>
        <v>0</v>
      </c>
      <c r="BL94" s="110" t="s">
        <v>7</v>
      </c>
      <c r="BM94" s="110" t="s">
        <v>111</v>
      </c>
    </row>
    <row r="95" spans="2:65" s="9" customFormat="1" ht="29.85" customHeight="1" x14ac:dyDescent="0.3">
      <c r="B95" s="16"/>
      <c r="C95" s="129"/>
      <c r="D95" s="130" t="s">
        <v>5</v>
      </c>
      <c r="E95" s="131" t="s">
        <v>105</v>
      </c>
      <c r="F95" s="131" t="s">
        <v>104</v>
      </c>
      <c r="G95" s="129"/>
      <c r="H95" s="129"/>
      <c r="I95" s="129"/>
      <c r="J95" s="138"/>
      <c r="K95" s="129"/>
      <c r="L95" s="139"/>
      <c r="M95" s="140"/>
      <c r="N95" s="129"/>
      <c r="O95" s="129"/>
      <c r="P95" s="141">
        <f>SUM(P96:P99)</f>
        <v>0</v>
      </c>
      <c r="Q95" s="129"/>
      <c r="R95" s="141">
        <f>SUM(R96:R99)</f>
        <v>0</v>
      </c>
      <c r="T95" s="13">
        <f>SUM(T96:T99)</f>
        <v>0</v>
      </c>
      <c r="AR95" s="11" t="s">
        <v>0</v>
      </c>
      <c r="AT95" s="12" t="s">
        <v>5</v>
      </c>
      <c r="AU95" s="12" t="s">
        <v>0</v>
      </c>
      <c r="AY95" s="11" t="s">
        <v>1</v>
      </c>
      <c r="BK95" s="10">
        <f>SUM(BK96:BK99)</f>
        <v>0</v>
      </c>
    </row>
    <row r="96" spans="2:65" s="107" customFormat="1" x14ac:dyDescent="0.25">
      <c r="B96" s="8"/>
      <c r="C96" s="127">
        <v>4</v>
      </c>
      <c r="D96" s="127" t="s">
        <v>15</v>
      </c>
      <c r="E96" s="128" t="s">
        <v>101</v>
      </c>
      <c r="F96" s="102" t="s">
        <v>135</v>
      </c>
      <c r="G96" s="106" t="s">
        <v>9</v>
      </c>
      <c r="H96" s="105">
        <v>37</v>
      </c>
      <c r="I96" s="133"/>
      <c r="J96" s="133"/>
      <c r="K96" s="102" t="s">
        <v>3</v>
      </c>
      <c r="L96" s="134"/>
      <c r="M96" s="142" t="s">
        <v>3</v>
      </c>
      <c r="N96" s="136" t="s">
        <v>2</v>
      </c>
      <c r="O96" s="137">
        <v>0</v>
      </c>
      <c r="P96" s="137">
        <f t="shared" ref="P96:P99" si="0">O96*H96</f>
        <v>0</v>
      </c>
      <c r="Q96" s="137">
        <v>0</v>
      </c>
      <c r="R96" s="137">
        <f t="shared" ref="R96:R99" si="1">Q96*H96</f>
        <v>0</v>
      </c>
      <c r="S96" s="20">
        <v>0</v>
      </c>
      <c r="T96" s="19">
        <f t="shared" ref="T96:T99" si="2">S96*H96</f>
        <v>0</v>
      </c>
      <c r="AR96" s="110" t="s">
        <v>16</v>
      </c>
      <c r="AT96" s="110" t="s">
        <v>15</v>
      </c>
      <c r="AU96" s="110" t="s">
        <v>8</v>
      </c>
      <c r="AY96" s="110" t="s">
        <v>1</v>
      </c>
      <c r="BE96" s="7">
        <f t="shared" ref="BE96:BE99" si="3">IF(N96="základní",J96,0)</f>
        <v>0</v>
      </c>
      <c r="BF96" s="7">
        <f t="shared" ref="BF96:BF99" si="4">IF(N96="snížená",J96,0)</f>
        <v>0</v>
      </c>
      <c r="BG96" s="7">
        <f t="shared" ref="BG96:BG99" si="5">IF(N96="zákl. přenesená",J96,0)</f>
        <v>0</v>
      </c>
      <c r="BH96" s="7">
        <f t="shared" ref="BH96:BH99" si="6">IF(N96="sníž. přenesená",J96,0)</f>
        <v>0</v>
      </c>
      <c r="BI96" s="7">
        <f t="shared" ref="BI96:BI99" si="7">IF(N96="nulová",J96,0)</f>
        <v>0</v>
      </c>
      <c r="BJ96" s="110" t="s">
        <v>0</v>
      </c>
      <c r="BK96" s="7">
        <f t="shared" ref="BK96:BK100" si="8">ROUND(I96*H96,2)</f>
        <v>0</v>
      </c>
      <c r="BL96" s="110" t="s">
        <v>7</v>
      </c>
      <c r="BM96" s="110" t="s">
        <v>100</v>
      </c>
    </row>
    <row r="97" spans="2:65" s="107" customFormat="1" ht="25.5" customHeight="1" x14ac:dyDescent="0.25">
      <c r="B97" s="8"/>
      <c r="C97" s="127">
        <f t="shared" ref="C97:C99" si="9">C96+1</f>
        <v>5</v>
      </c>
      <c r="D97" s="127" t="s">
        <v>15</v>
      </c>
      <c r="E97" s="128" t="s">
        <v>139</v>
      </c>
      <c r="F97" s="102" t="s">
        <v>90</v>
      </c>
      <c r="G97" s="106" t="s">
        <v>9</v>
      </c>
      <c r="H97" s="105">
        <v>37</v>
      </c>
      <c r="I97" s="133"/>
      <c r="J97" s="133"/>
      <c r="K97" s="102" t="s">
        <v>3</v>
      </c>
      <c r="L97" s="134"/>
      <c r="M97" s="142" t="s">
        <v>3</v>
      </c>
      <c r="N97" s="136" t="s">
        <v>2</v>
      </c>
      <c r="O97" s="137">
        <v>0</v>
      </c>
      <c r="P97" s="137">
        <f t="shared" si="0"/>
        <v>0</v>
      </c>
      <c r="Q97" s="137">
        <v>0</v>
      </c>
      <c r="R97" s="137">
        <f t="shared" si="1"/>
        <v>0</v>
      </c>
      <c r="S97" s="20">
        <v>0</v>
      </c>
      <c r="T97" s="19">
        <f t="shared" si="2"/>
        <v>0</v>
      </c>
      <c r="AR97" s="110" t="s">
        <v>16</v>
      </c>
      <c r="AT97" s="110" t="s">
        <v>15</v>
      </c>
      <c r="AU97" s="110" t="s">
        <v>8</v>
      </c>
      <c r="AY97" s="110" t="s">
        <v>1</v>
      </c>
      <c r="BE97" s="7">
        <f t="shared" si="3"/>
        <v>0</v>
      </c>
      <c r="BF97" s="7">
        <f t="shared" si="4"/>
        <v>0</v>
      </c>
      <c r="BG97" s="7">
        <f t="shared" si="5"/>
        <v>0</v>
      </c>
      <c r="BH97" s="7">
        <f t="shared" si="6"/>
        <v>0</v>
      </c>
      <c r="BI97" s="7">
        <f t="shared" si="7"/>
        <v>0</v>
      </c>
      <c r="BJ97" s="110" t="s">
        <v>0</v>
      </c>
      <c r="BK97" s="7">
        <f t="shared" si="8"/>
        <v>0</v>
      </c>
      <c r="BL97" s="110" t="s">
        <v>7</v>
      </c>
      <c r="BM97" s="110" t="s">
        <v>89</v>
      </c>
    </row>
    <row r="98" spans="2:65" s="107" customFormat="1" ht="16.5" customHeight="1" x14ac:dyDescent="0.25">
      <c r="B98" s="8"/>
      <c r="C98" s="127">
        <f t="shared" si="9"/>
        <v>6</v>
      </c>
      <c r="D98" s="127" t="s">
        <v>15</v>
      </c>
      <c r="E98" s="128" t="s">
        <v>99</v>
      </c>
      <c r="F98" s="102" t="s">
        <v>87</v>
      </c>
      <c r="G98" s="106" t="s">
        <v>9</v>
      </c>
      <c r="H98" s="105">
        <v>37</v>
      </c>
      <c r="I98" s="133"/>
      <c r="J98" s="133"/>
      <c r="K98" s="102" t="s">
        <v>3</v>
      </c>
      <c r="L98" s="134"/>
      <c r="M98" s="142" t="s">
        <v>3</v>
      </c>
      <c r="N98" s="136" t="s">
        <v>2</v>
      </c>
      <c r="O98" s="137">
        <v>0</v>
      </c>
      <c r="P98" s="137">
        <f t="shared" si="0"/>
        <v>0</v>
      </c>
      <c r="Q98" s="137">
        <v>0</v>
      </c>
      <c r="R98" s="137">
        <f t="shared" si="1"/>
        <v>0</v>
      </c>
      <c r="S98" s="20">
        <v>0</v>
      </c>
      <c r="T98" s="19">
        <f t="shared" si="2"/>
        <v>0</v>
      </c>
      <c r="AR98" s="110" t="s">
        <v>16</v>
      </c>
      <c r="AT98" s="110" t="s">
        <v>15</v>
      </c>
      <c r="AU98" s="110" t="s">
        <v>8</v>
      </c>
      <c r="AY98" s="110" t="s">
        <v>1</v>
      </c>
      <c r="BE98" s="7">
        <f t="shared" si="3"/>
        <v>0</v>
      </c>
      <c r="BF98" s="7">
        <f t="shared" si="4"/>
        <v>0</v>
      </c>
      <c r="BG98" s="7">
        <f t="shared" si="5"/>
        <v>0</v>
      </c>
      <c r="BH98" s="7">
        <f t="shared" si="6"/>
        <v>0</v>
      </c>
      <c r="BI98" s="7">
        <f t="shared" si="7"/>
        <v>0</v>
      </c>
      <c r="BJ98" s="110" t="s">
        <v>0</v>
      </c>
      <c r="BK98" s="7">
        <f t="shared" si="8"/>
        <v>0</v>
      </c>
      <c r="BL98" s="110" t="s">
        <v>7</v>
      </c>
      <c r="BM98" s="110" t="s">
        <v>86</v>
      </c>
    </row>
    <row r="99" spans="2:65" s="107" customFormat="1" ht="25.5" customHeight="1" x14ac:dyDescent="0.25">
      <c r="B99" s="8"/>
      <c r="C99" s="127">
        <f t="shared" si="9"/>
        <v>7</v>
      </c>
      <c r="D99" s="127" t="s">
        <v>15</v>
      </c>
      <c r="E99" s="128" t="s">
        <v>140</v>
      </c>
      <c r="F99" s="102" t="s">
        <v>84</v>
      </c>
      <c r="G99" s="106" t="s">
        <v>9</v>
      </c>
      <c r="H99" s="105">
        <v>37</v>
      </c>
      <c r="I99" s="133"/>
      <c r="J99" s="133"/>
      <c r="K99" s="102" t="s">
        <v>3</v>
      </c>
      <c r="L99" s="134"/>
      <c r="M99" s="142" t="s">
        <v>3</v>
      </c>
      <c r="N99" s="136" t="s">
        <v>2</v>
      </c>
      <c r="O99" s="137">
        <v>0</v>
      </c>
      <c r="P99" s="137">
        <f t="shared" si="0"/>
        <v>0</v>
      </c>
      <c r="Q99" s="137">
        <v>0</v>
      </c>
      <c r="R99" s="137">
        <f t="shared" si="1"/>
        <v>0</v>
      </c>
      <c r="S99" s="20">
        <v>0</v>
      </c>
      <c r="T99" s="19">
        <f t="shared" si="2"/>
        <v>0</v>
      </c>
      <c r="AR99" s="110" t="s">
        <v>16</v>
      </c>
      <c r="AT99" s="110" t="s">
        <v>15</v>
      </c>
      <c r="AU99" s="110" t="s">
        <v>8</v>
      </c>
      <c r="AY99" s="110" t="s">
        <v>1</v>
      </c>
      <c r="BE99" s="7">
        <f t="shared" si="3"/>
        <v>0</v>
      </c>
      <c r="BF99" s="7">
        <f t="shared" si="4"/>
        <v>0</v>
      </c>
      <c r="BG99" s="7">
        <f t="shared" si="5"/>
        <v>0</v>
      </c>
      <c r="BH99" s="7">
        <f t="shared" si="6"/>
        <v>0</v>
      </c>
      <c r="BI99" s="7">
        <f t="shared" si="7"/>
        <v>0</v>
      </c>
      <c r="BJ99" s="110" t="s">
        <v>0</v>
      </c>
      <c r="BK99" s="7">
        <f t="shared" si="8"/>
        <v>0</v>
      </c>
      <c r="BL99" s="110" t="s">
        <v>7</v>
      </c>
      <c r="BM99" s="110" t="s">
        <v>83</v>
      </c>
    </row>
    <row r="100" spans="2:65" s="107" customFormat="1" x14ac:dyDescent="0.25">
      <c r="B100" s="8"/>
      <c r="C100" s="143">
        <v>8</v>
      </c>
      <c r="D100" s="143" t="s">
        <v>15</v>
      </c>
      <c r="E100" s="128" t="s">
        <v>143</v>
      </c>
      <c r="F100" s="132" t="s">
        <v>148</v>
      </c>
      <c r="G100" s="144" t="s">
        <v>9</v>
      </c>
      <c r="H100" s="145">
        <v>37</v>
      </c>
      <c r="I100" s="146"/>
      <c r="J100" s="146"/>
      <c r="K100" s="132"/>
      <c r="L100" s="134"/>
      <c r="M100" s="147"/>
      <c r="N100" s="136"/>
      <c r="O100" s="137"/>
      <c r="P100" s="137"/>
      <c r="Q100" s="137"/>
      <c r="R100" s="137"/>
      <c r="S100" s="20"/>
      <c r="T100" s="115"/>
      <c r="AR100" s="110"/>
      <c r="AT100" s="110"/>
      <c r="AU100" s="110"/>
      <c r="AY100" s="110"/>
      <c r="BE100" s="7"/>
      <c r="BF100" s="7"/>
      <c r="BG100" s="7"/>
      <c r="BH100" s="7"/>
      <c r="BI100" s="7"/>
      <c r="BJ100" s="110"/>
      <c r="BK100" s="7">
        <f t="shared" si="8"/>
        <v>0</v>
      </c>
      <c r="BL100" s="110"/>
      <c r="BM100" s="110"/>
    </row>
    <row r="101" spans="2:65" s="107" customFormat="1" ht="6.95" customHeight="1" x14ac:dyDescent="0.25">
      <c r="B101" s="5"/>
      <c r="C101" s="4"/>
      <c r="D101" s="4"/>
      <c r="E101" s="4"/>
      <c r="F101" s="4"/>
      <c r="G101" s="4"/>
      <c r="H101" s="4"/>
      <c r="I101" s="4"/>
      <c r="J101" s="4"/>
      <c r="K101" s="4"/>
      <c r="L101" s="3"/>
    </row>
  </sheetData>
  <mergeCells count="13">
    <mergeCell ref="E26:H26"/>
    <mergeCell ref="G1:H1"/>
    <mergeCell ref="L2:V2"/>
    <mergeCell ref="E7:H7"/>
    <mergeCell ref="E9:H9"/>
    <mergeCell ref="E11:H11"/>
    <mergeCell ref="E79:H79"/>
    <mergeCell ref="E47:H47"/>
    <mergeCell ref="E49:H49"/>
    <mergeCell ref="E51:H51"/>
    <mergeCell ref="J55:J56"/>
    <mergeCell ref="E75:H75"/>
    <mergeCell ref="E77:H77"/>
  </mergeCells>
  <hyperlinks>
    <hyperlink ref="F1:G1" location="C2" display="1) Krycí list soupisu" xr:uid="{7F461AF3-9647-476C-9151-464DEA6FA646}"/>
    <hyperlink ref="G1:H1" location="C58" display="2) Rekapitulace" xr:uid="{4A40A1C2-3A03-4601-8610-8DAF2A6887D7}"/>
    <hyperlink ref="J1" location="C88" display="3) Soupis prací" xr:uid="{69994A63-7144-4F07-8B40-E79FBF62C476}"/>
    <hyperlink ref="L1:V1" location="'Rekapitulace stavby'!C2" display="Rekapitulace stavby" xr:uid="{D61F2FD5-2940-4131-A524-C8A989B2E88F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FADF3-9801-45ED-A4F2-04B90FEE31C5}">
  <dimension ref="A1:BR101"/>
  <sheetViews>
    <sheetView topLeftCell="A67" workbookViewId="0">
      <selection activeCell="C88" sqref="C88"/>
    </sheetView>
  </sheetViews>
  <sheetFormatPr defaultColWidth="9.140625" defaultRowHeight="13.5" x14ac:dyDescent="0.3"/>
  <cols>
    <col min="1" max="1" width="7.140625" style="109" customWidth="1"/>
    <col min="2" max="2" width="1.42578125" style="109" customWidth="1"/>
    <col min="3" max="3" width="3.5703125" style="109" customWidth="1"/>
    <col min="4" max="4" width="3.7109375" style="109" customWidth="1"/>
    <col min="5" max="5" width="18.42578125" style="109" customWidth="1"/>
    <col min="6" max="6" width="64.28515625" style="109" customWidth="1"/>
    <col min="7" max="7" width="7.42578125" style="109" customWidth="1"/>
    <col min="8" max="8" width="9.5703125" style="109" customWidth="1"/>
    <col min="9" max="9" width="10.85546875" style="109" customWidth="1"/>
    <col min="10" max="10" width="20.140625" style="109" customWidth="1"/>
    <col min="11" max="11" width="13.28515625" style="109" customWidth="1"/>
    <col min="12" max="18" width="9.140625" style="109"/>
    <col min="19" max="19" width="7" style="109" hidden="1" customWidth="1"/>
    <col min="20" max="20" width="25.42578125" style="109" hidden="1" customWidth="1"/>
    <col min="21" max="21" width="14" style="109" hidden="1" customWidth="1"/>
    <col min="22" max="22" width="10.5703125" style="109" customWidth="1"/>
    <col min="23" max="23" width="14" style="109" customWidth="1"/>
    <col min="24" max="24" width="10.5703125" style="109" customWidth="1"/>
    <col min="25" max="25" width="12.85546875" style="109" customWidth="1"/>
    <col min="26" max="26" width="9.42578125" style="109" customWidth="1"/>
    <col min="27" max="27" width="12.85546875" style="109" customWidth="1"/>
    <col min="28" max="28" width="14" style="109" customWidth="1"/>
    <col min="29" max="29" width="9.42578125" style="109" customWidth="1"/>
    <col min="30" max="30" width="12.85546875" style="109" customWidth="1"/>
    <col min="31" max="31" width="14" style="109" customWidth="1"/>
    <col min="32" max="16384" width="9.140625" style="109"/>
  </cols>
  <sheetData>
    <row r="1" spans="1:70" ht="21.75" customHeight="1" x14ac:dyDescent="0.3">
      <c r="A1" s="95"/>
      <c r="B1" s="99"/>
      <c r="C1" s="99"/>
      <c r="D1" s="98" t="s">
        <v>82</v>
      </c>
      <c r="E1" s="99"/>
      <c r="F1" s="108" t="s">
        <v>81</v>
      </c>
      <c r="G1" s="120" t="s">
        <v>80</v>
      </c>
      <c r="H1" s="120"/>
      <c r="I1" s="99"/>
      <c r="J1" s="108" t="s">
        <v>79</v>
      </c>
      <c r="K1" s="98" t="s">
        <v>78</v>
      </c>
      <c r="L1" s="108" t="s">
        <v>77</v>
      </c>
      <c r="M1" s="108"/>
      <c r="N1" s="108"/>
      <c r="O1" s="108"/>
      <c r="P1" s="108"/>
      <c r="Q1" s="108"/>
      <c r="R1" s="108"/>
      <c r="S1" s="108"/>
      <c r="T1" s="108"/>
      <c r="U1" s="96"/>
      <c r="V1" s="96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 x14ac:dyDescent="0.3">
      <c r="L2" s="122" t="s">
        <v>76</v>
      </c>
      <c r="M2" s="123"/>
      <c r="N2" s="123"/>
      <c r="O2" s="123"/>
      <c r="P2" s="123"/>
      <c r="Q2" s="123"/>
      <c r="R2" s="123"/>
      <c r="S2" s="123"/>
      <c r="T2" s="123"/>
      <c r="U2" s="123"/>
      <c r="V2" s="123"/>
      <c r="AT2" s="110" t="s">
        <v>128</v>
      </c>
    </row>
    <row r="3" spans="1:70" ht="6.95" customHeight="1" x14ac:dyDescent="0.3">
      <c r="B3" s="94"/>
      <c r="C3" s="93"/>
      <c r="D3" s="93"/>
      <c r="E3" s="93"/>
      <c r="F3" s="93"/>
      <c r="G3" s="93"/>
      <c r="H3" s="93"/>
      <c r="I3" s="93"/>
      <c r="J3" s="93"/>
      <c r="K3" s="92"/>
      <c r="AT3" s="110" t="s">
        <v>8</v>
      </c>
    </row>
    <row r="4" spans="1:70" ht="36.950000000000003" customHeight="1" x14ac:dyDescent="0.3">
      <c r="B4" s="50"/>
      <c r="D4" s="51" t="s">
        <v>141</v>
      </c>
      <c r="K4" s="74"/>
      <c r="M4" s="91" t="s">
        <v>75</v>
      </c>
      <c r="AT4" s="110" t="s">
        <v>74</v>
      </c>
    </row>
    <row r="5" spans="1:70" ht="6.95" customHeight="1" x14ac:dyDescent="0.3">
      <c r="B5" s="50"/>
      <c r="K5" s="74"/>
    </row>
    <row r="6" spans="1:70" ht="15" x14ac:dyDescent="0.3">
      <c r="B6" s="50"/>
      <c r="D6" s="111" t="s">
        <v>50</v>
      </c>
      <c r="K6" s="74"/>
    </row>
    <row r="7" spans="1:70" ht="16.5" customHeight="1" x14ac:dyDescent="0.3">
      <c r="B7" s="50"/>
      <c r="E7" s="121" t="str">
        <f>'[1]Rekapitulace stavby'!K6</f>
        <v>Stavební úpravy a přístavba objektu FLD</v>
      </c>
      <c r="F7" s="126"/>
      <c r="G7" s="126"/>
      <c r="H7" s="126"/>
      <c r="K7" s="74"/>
    </row>
    <row r="8" spans="1:70" ht="15" x14ac:dyDescent="0.3">
      <c r="B8" s="50"/>
      <c r="D8" s="111" t="s">
        <v>49</v>
      </c>
      <c r="K8" s="74"/>
    </row>
    <row r="9" spans="1:70" s="107" customFormat="1" ht="16.5" customHeight="1" x14ac:dyDescent="0.25">
      <c r="B9" s="3"/>
      <c r="E9" s="121" t="s">
        <v>48</v>
      </c>
      <c r="F9" s="119"/>
      <c r="G9" s="119"/>
      <c r="H9" s="119"/>
      <c r="K9" s="55"/>
    </row>
    <row r="10" spans="1:70" s="107" customFormat="1" ht="15" x14ac:dyDescent="0.25">
      <c r="B10" s="3"/>
      <c r="D10" s="111" t="s">
        <v>47</v>
      </c>
      <c r="K10" s="55"/>
    </row>
    <row r="11" spans="1:70" s="107" customFormat="1" ht="36.950000000000003" customHeight="1" x14ac:dyDescent="0.25">
      <c r="B11" s="3"/>
      <c r="E11" s="118" t="s">
        <v>127</v>
      </c>
      <c r="F11" s="119"/>
      <c r="G11" s="119"/>
      <c r="H11" s="119"/>
      <c r="K11" s="55"/>
    </row>
    <row r="12" spans="1:70" s="107" customFormat="1" x14ac:dyDescent="0.25">
      <c r="B12" s="3"/>
      <c r="K12" s="55"/>
    </row>
    <row r="13" spans="1:70" s="107" customFormat="1" ht="14.45" customHeight="1" x14ac:dyDescent="0.25">
      <c r="B13" s="3"/>
      <c r="D13" s="111" t="s">
        <v>73</v>
      </c>
      <c r="F13" s="47" t="s">
        <v>3</v>
      </c>
      <c r="I13" s="111" t="s">
        <v>72</v>
      </c>
      <c r="J13" s="47" t="s">
        <v>3</v>
      </c>
      <c r="K13" s="55"/>
    </row>
    <row r="14" spans="1:70" s="107" customFormat="1" ht="14.45" customHeight="1" x14ac:dyDescent="0.25">
      <c r="B14" s="3"/>
      <c r="D14" s="111" t="s">
        <v>46</v>
      </c>
      <c r="F14" s="47" t="s">
        <v>71</v>
      </c>
      <c r="I14" s="111" t="s">
        <v>45</v>
      </c>
      <c r="J14" s="49">
        <v>43736</v>
      </c>
      <c r="K14" s="55"/>
    </row>
    <row r="15" spans="1:70" s="107" customFormat="1" ht="10.9" customHeight="1" x14ac:dyDescent="0.25">
      <c r="B15" s="3"/>
      <c r="K15" s="55"/>
    </row>
    <row r="16" spans="1:70" s="107" customFormat="1" ht="14.45" customHeight="1" x14ac:dyDescent="0.25">
      <c r="B16" s="3"/>
      <c r="D16" s="111" t="s">
        <v>44</v>
      </c>
      <c r="I16" s="111" t="s">
        <v>69</v>
      </c>
      <c r="J16" s="47" t="s">
        <v>3</v>
      </c>
      <c r="K16" s="55"/>
    </row>
    <row r="17" spans="2:11" s="107" customFormat="1" ht="18" customHeight="1" x14ac:dyDescent="0.25">
      <c r="B17" s="3"/>
      <c r="E17" s="47" t="s">
        <v>70</v>
      </c>
      <c r="I17" s="111" t="s">
        <v>68</v>
      </c>
      <c r="J17" s="47" t="s">
        <v>3</v>
      </c>
      <c r="K17" s="55"/>
    </row>
    <row r="18" spans="2:11" s="107" customFormat="1" ht="6.95" customHeight="1" x14ac:dyDescent="0.25">
      <c r="B18" s="3"/>
      <c r="K18" s="55"/>
    </row>
    <row r="19" spans="2:11" s="107" customFormat="1" ht="14.45" customHeight="1" x14ac:dyDescent="0.25">
      <c r="B19" s="3"/>
      <c r="D19" s="111" t="s">
        <v>42</v>
      </c>
      <c r="I19" s="111" t="s">
        <v>69</v>
      </c>
      <c r="J19" s="47" t="str">
        <f>IF('[1]Rekapitulace stavby'!AN13="Vyplň údaj","",IF('[1]Rekapitulace stavby'!AN13="","",'[1]Rekapitulace stavby'!AN13))</f>
        <v/>
      </c>
      <c r="K19" s="55"/>
    </row>
    <row r="20" spans="2:11" s="107" customFormat="1" ht="18" customHeight="1" x14ac:dyDescent="0.25">
      <c r="B20" s="3"/>
      <c r="E20" s="47" t="str">
        <f>IF('[1]Rekapitulace stavby'!E14="Vyplň údaj","",IF('[1]Rekapitulace stavby'!E14="","",'[1]Rekapitulace stavby'!E14))</f>
        <v xml:space="preserve"> </v>
      </c>
      <c r="I20" s="111" t="s">
        <v>68</v>
      </c>
      <c r="J20" s="47" t="str">
        <f>IF('[1]Rekapitulace stavby'!AN14="Vyplň údaj","",IF('[1]Rekapitulace stavby'!AN14="","",'[1]Rekapitulace stavby'!AN14))</f>
        <v/>
      </c>
      <c r="K20" s="55"/>
    </row>
    <row r="21" spans="2:11" s="107" customFormat="1" ht="6.95" customHeight="1" x14ac:dyDescent="0.25">
      <c r="B21" s="3"/>
      <c r="K21" s="55"/>
    </row>
    <row r="22" spans="2:11" s="107" customFormat="1" ht="14.45" customHeight="1" x14ac:dyDescent="0.25">
      <c r="B22" s="3"/>
      <c r="D22" s="111" t="s">
        <v>43</v>
      </c>
      <c r="I22" s="111" t="s">
        <v>69</v>
      </c>
      <c r="J22" s="47" t="s">
        <v>3</v>
      </c>
      <c r="K22" s="55"/>
    </row>
    <row r="23" spans="2:11" s="107" customFormat="1" ht="18" customHeight="1" x14ac:dyDescent="0.25">
      <c r="B23" s="3"/>
      <c r="E23" s="47" t="s">
        <v>129</v>
      </c>
      <c r="I23" s="111" t="s">
        <v>68</v>
      </c>
      <c r="J23" s="47" t="s">
        <v>3</v>
      </c>
      <c r="K23" s="55"/>
    </row>
    <row r="24" spans="2:11" s="107" customFormat="1" ht="6.95" customHeight="1" x14ac:dyDescent="0.25">
      <c r="B24" s="3"/>
      <c r="K24" s="55"/>
    </row>
    <row r="25" spans="2:11" s="107" customFormat="1" ht="14.45" customHeight="1" x14ac:dyDescent="0.25">
      <c r="B25" s="3"/>
      <c r="D25" s="111" t="s">
        <v>67</v>
      </c>
      <c r="K25" s="55"/>
    </row>
    <row r="26" spans="2:11" s="88" customFormat="1" ht="102" customHeight="1" x14ac:dyDescent="0.25">
      <c r="B26" s="90"/>
      <c r="E26" s="124" t="s">
        <v>66</v>
      </c>
      <c r="F26" s="124"/>
      <c r="G26" s="124"/>
      <c r="H26" s="124"/>
      <c r="K26" s="89"/>
    </row>
    <row r="27" spans="2:11" s="107" customFormat="1" ht="6.95" customHeight="1" x14ac:dyDescent="0.25">
      <c r="B27" s="3"/>
      <c r="K27" s="55"/>
    </row>
    <row r="28" spans="2:11" s="107" customFormat="1" ht="6.95" customHeight="1" x14ac:dyDescent="0.25">
      <c r="B28" s="3"/>
      <c r="D28" s="34"/>
      <c r="E28" s="34"/>
      <c r="F28" s="34"/>
      <c r="G28" s="34"/>
      <c r="H28" s="34"/>
      <c r="I28" s="34"/>
      <c r="J28" s="34"/>
      <c r="K28" s="86"/>
    </row>
    <row r="29" spans="2:11" s="107" customFormat="1" ht="25.35" customHeight="1" x14ac:dyDescent="0.25">
      <c r="B29" s="3"/>
      <c r="D29" s="87" t="s">
        <v>65</v>
      </c>
      <c r="J29" s="68"/>
      <c r="K29" s="55"/>
    </row>
    <row r="30" spans="2:11" s="107" customFormat="1" ht="6.95" customHeight="1" x14ac:dyDescent="0.25">
      <c r="B30" s="3"/>
      <c r="D30" s="34"/>
      <c r="E30" s="34"/>
      <c r="F30" s="34"/>
      <c r="G30" s="34"/>
      <c r="H30" s="34"/>
      <c r="I30" s="34"/>
      <c r="J30" s="34"/>
      <c r="K30" s="86"/>
    </row>
    <row r="31" spans="2:11" s="107" customFormat="1" ht="14.45" customHeight="1" x14ac:dyDescent="0.25">
      <c r="B31" s="3"/>
      <c r="F31" s="85" t="s">
        <v>64</v>
      </c>
      <c r="I31" s="85" t="s">
        <v>63</v>
      </c>
      <c r="J31" s="85" t="s">
        <v>62</v>
      </c>
      <c r="K31" s="55"/>
    </row>
    <row r="32" spans="2:11" s="107" customFormat="1" ht="14.45" customHeight="1" x14ac:dyDescent="0.25">
      <c r="B32" s="3"/>
      <c r="D32" s="84" t="s">
        <v>31</v>
      </c>
      <c r="E32" s="84" t="s">
        <v>2</v>
      </c>
      <c r="F32" s="82">
        <f>ROUND(SUM(BE87:BE99), 2)</f>
        <v>0</v>
      </c>
      <c r="I32" s="83">
        <v>0.21</v>
      </c>
      <c r="J32" s="82"/>
      <c r="K32" s="55"/>
    </row>
    <row r="33" spans="2:11" s="107" customFormat="1" ht="14.45" customHeight="1" x14ac:dyDescent="0.25">
      <c r="B33" s="3"/>
      <c r="E33" s="84" t="s">
        <v>61</v>
      </c>
      <c r="F33" s="82">
        <f>ROUND(SUM(BF87:BF99), 2)</f>
        <v>0</v>
      </c>
      <c r="I33" s="83">
        <v>0.15</v>
      </c>
      <c r="J33" s="82"/>
      <c r="K33" s="55"/>
    </row>
    <row r="34" spans="2:11" s="107" customFormat="1" ht="14.45" hidden="1" customHeight="1" x14ac:dyDescent="0.25">
      <c r="B34" s="3"/>
      <c r="E34" s="84" t="s">
        <v>60</v>
      </c>
      <c r="F34" s="82">
        <f>ROUND(SUM(BG87:BG99), 2)</f>
        <v>0</v>
      </c>
      <c r="I34" s="83">
        <v>0.21</v>
      </c>
      <c r="J34" s="82"/>
      <c r="K34" s="55"/>
    </row>
    <row r="35" spans="2:11" s="107" customFormat="1" ht="14.45" hidden="1" customHeight="1" x14ac:dyDescent="0.25">
      <c r="B35" s="3"/>
      <c r="E35" s="84" t="s">
        <v>59</v>
      </c>
      <c r="F35" s="82">
        <f>ROUND(SUM(BH87:BH99), 2)</f>
        <v>0</v>
      </c>
      <c r="I35" s="83">
        <v>0.15</v>
      </c>
      <c r="J35" s="82"/>
      <c r="K35" s="55"/>
    </row>
    <row r="36" spans="2:11" s="107" customFormat="1" ht="14.45" hidden="1" customHeight="1" x14ac:dyDescent="0.25">
      <c r="B36" s="3"/>
      <c r="E36" s="84" t="s">
        <v>58</v>
      </c>
      <c r="F36" s="82">
        <f>ROUND(SUM(BI87:BI99), 2)</f>
        <v>0</v>
      </c>
      <c r="I36" s="83">
        <v>0</v>
      </c>
      <c r="J36" s="82"/>
      <c r="K36" s="55"/>
    </row>
    <row r="37" spans="2:11" s="107" customFormat="1" ht="6.95" customHeight="1" x14ac:dyDescent="0.25">
      <c r="B37" s="3"/>
      <c r="K37" s="55"/>
    </row>
    <row r="38" spans="2:11" s="107" customFormat="1" ht="25.35" customHeight="1" x14ac:dyDescent="0.25">
      <c r="B38" s="3"/>
      <c r="C38" s="72"/>
      <c r="D38" s="81" t="s">
        <v>57</v>
      </c>
      <c r="E38" s="78"/>
      <c r="F38" s="78"/>
      <c r="G38" s="80" t="s">
        <v>56</v>
      </c>
      <c r="H38" s="79" t="s">
        <v>55</v>
      </c>
      <c r="I38" s="78"/>
      <c r="J38" s="77"/>
      <c r="K38" s="76"/>
    </row>
    <row r="39" spans="2:11" s="107" customFormat="1" ht="14.45" customHeight="1" x14ac:dyDescent="0.25">
      <c r="B39" s="5"/>
      <c r="C39" s="4"/>
      <c r="D39" s="4"/>
      <c r="E39" s="4"/>
      <c r="F39" s="4"/>
      <c r="G39" s="4"/>
      <c r="H39" s="4"/>
      <c r="I39" s="4"/>
      <c r="J39" s="4"/>
      <c r="K39" s="54"/>
    </row>
    <row r="43" spans="2:11" s="107" customFormat="1" ht="6.95" customHeight="1" x14ac:dyDescent="0.25">
      <c r="B43" s="53"/>
      <c r="C43" s="52"/>
      <c r="D43" s="52"/>
      <c r="E43" s="52"/>
      <c r="F43" s="52"/>
      <c r="G43" s="52"/>
      <c r="H43" s="52"/>
      <c r="I43" s="52"/>
      <c r="J43" s="52"/>
      <c r="K43" s="75"/>
    </row>
    <row r="44" spans="2:11" s="107" customFormat="1" ht="36.950000000000003" customHeight="1" x14ac:dyDescent="0.25">
      <c r="B44" s="3"/>
      <c r="C44" s="51" t="s">
        <v>54</v>
      </c>
      <c r="K44" s="55"/>
    </row>
    <row r="45" spans="2:11" s="107" customFormat="1" ht="6.95" customHeight="1" x14ac:dyDescent="0.25">
      <c r="B45" s="3"/>
      <c r="K45" s="55"/>
    </row>
    <row r="46" spans="2:11" s="107" customFormat="1" ht="14.45" customHeight="1" x14ac:dyDescent="0.25">
      <c r="B46" s="3"/>
      <c r="C46" s="111" t="s">
        <v>50</v>
      </c>
      <c r="K46" s="55"/>
    </row>
    <row r="47" spans="2:11" s="107" customFormat="1" ht="16.5" customHeight="1" x14ac:dyDescent="0.25">
      <c r="B47" s="3"/>
      <c r="E47" s="121" t="str">
        <f>E7</f>
        <v>Stavební úpravy a přístavba objektu FLD</v>
      </c>
      <c r="F47" s="126"/>
      <c r="G47" s="126"/>
      <c r="H47" s="126"/>
      <c r="K47" s="55"/>
    </row>
    <row r="48" spans="2:11" ht="15" x14ac:dyDescent="0.3">
      <c r="B48" s="50"/>
      <c r="C48" s="111" t="s">
        <v>49</v>
      </c>
      <c r="K48" s="74"/>
    </row>
    <row r="49" spans="2:47" s="107" customFormat="1" ht="16.5" customHeight="1" x14ac:dyDescent="0.25">
      <c r="B49" s="3"/>
      <c r="E49" s="121" t="s">
        <v>48</v>
      </c>
      <c r="F49" s="119"/>
      <c r="G49" s="119"/>
      <c r="H49" s="119"/>
      <c r="K49" s="55"/>
    </row>
    <row r="50" spans="2:47" s="107" customFormat="1" ht="14.45" customHeight="1" x14ac:dyDescent="0.25">
      <c r="B50" s="3"/>
      <c r="C50" s="111" t="s">
        <v>47</v>
      </c>
      <c r="K50" s="55"/>
    </row>
    <row r="51" spans="2:47" s="107" customFormat="1" ht="17.25" customHeight="1" x14ac:dyDescent="0.25">
      <c r="B51" s="3"/>
      <c r="E51" s="118" t="str">
        <f>E11</f>
        <v>2018-125-05-17 - TPS -1.4.7.- Slaboproud - STK- aktiv</v>
      </c>
      <c r="F51" s="119"/>
      <c r="G51" s="119"/>
      <c r="H51" s="119"/>
      <c r="K51" s="55"/>
    </row>
    <row r="52" spans="2:47" s="107" customFormat="1" ht="6.95" customHeight="1" x14ac:dyDescent="0.25">
      <c r="B52" s="3"/>
      <c r="K52" s="55"/>
    </row>
    <row r="53" spans="2:47" s="107" customFormat="1" ht="18" customHeight="1" x14ac:dyDescent="0.25">
      <c r="B53" s="3"/>
      <c r="C53" s="111" t="s">
        <v>46</v>
      </c>
      <c r="F53" s="47" t="str">
        <f>F14</f>
        <v xml:space="preserve">KAMÝCKÁ 1176, PRAHA - SUCHDOL </v>
      </c>
      <c r="I53" s="111" t="s">
        <v>45</v>
      </c>
      <c r="J53" s="49">
        <f>IF(J14="","",J14)</f>
        <v>43736</v>
      </c>
      <c r="K53" s="55"/>
    </row>
    <row r="54" spans="2:47" s="107" customFormat="1" ht="6.95" customHeight="1" x14ac:dyDescent="0.25">
      <c r="B54" s="3"/>
      <c r="K54" s="55"/>
    </row>
    <row r="55" spans="2:47" s="107" customFormat="1" ht="15" x14ac:dyDescent="0.25">
      <c r="B55" s="3"/>
      <c r="C55" s="111" t="s">
        <v>44</v>
      </c>
      <c r="F55" s="47" t="str">
        <f>E17</f>
        <v>ČZU V PRAZE, FAKULTA LESNICKÁ A DŘEVAŘSKÁ, Praha 6</v>
      </c>
      <c r="I55" s="111" t="s">
        <v>43</v>
      </c>
      <c r="J55" s="124" t="str">
        <f>E23</f>
        <v>Michal Eibich</v>
      </c>
      <c r="K55" s="55"/>
    </row>
    <row r="56" spans="2:47" s="107" customFormat="1" ht="14.45" customHeight="1" x14ac:dyDescent="0.25">
      <c r="B56" s="3"/>
      <c r="C56" s="111" t="s">
        <v>42</v>
      </c>
      <c r="F56" s="47" t="str">
        <f>IF(E20="","",E20)</f>
        <v xml:space="preserve"> </v>
      </c>
      <c r="J56" s="125"/>
      <c r="K56" s="55"/>
    </row>
    <row r="57" spans="2:47" s="107" customFormat="1" ht="10.35" customHeight="1" x14ac:dyDescent="0.25">
      <c r="B57" s="3"/>
      <c r="K57" s="55"/>
    </row>
    <row r="58" spans="2:47" s="107" customFormat="1" ht="29.25" customHeight="1" x14ac:dyDescent="0.25">
      <c r="B58" s="3"/>
      <c r="C58" s="73" t="s">
        <v>53</v>
      </c>
      <c r="D58" s="72"/>
      <c r="E58" s="72"/>
      <c r="F58" s="72"/>
      <c r="G58" s="72"/>
      <c r="H58" s="72"/>
      <c r="I58" s="72"/>
      <c r="J58" s="71" t="s">
        <v>34</v>
      </c>
      <c r="K58" s="70"/>
    </row>
    <row r="59" spans="2:47" s="107" customFormat="1" ht="10.35" customHeight="1" x14ac:dyDescent="0.25">
      <c r="B59" s="3"/>
      <c r="K59" s="55"/>
    </row>
    <row r="60" spans="2:47" s="107" customFormat="1" ht="29.25" customHeight="1" x14ac:dyDescent="0.25">
      <c r="B60" s="3"/>
      <c r="C60" s="69" t="s">
        <v>24</v>
      </c>
      <c r="J60" s="68"/>
      <c r="K60" s="55"/>
      <c r="AU60" s="110" t="s">
        <v>23</v>
      </c>
    </row>
    <row r="61" spans="2:47" s="56" customFormat="1" ht="24.95" customHeight="1" x14ac:dyDescent="0.25">
      <c r="B61" s="61"/>
      <c r="D61" s="60" t="s">
        <v>52</v>
      </c>
      <c r="E61" s="59"/>
      <c r="F61" s="59"/>
      <c r="G61" s="59"/>
      <c r="H61" s="59"/>
      <c r="I61" s="59"/>
      <c r="J61" s="58"/>
      <c r="K61" s="57"/>
    </row>
    <row r="62" spans="2:47" s="62" customFormat="1" ht="19.899999999999999" customHeight="1" x14ac:dyDescent="0.25">
      <c r="B62" s="67"/>
      <c r="D62" s="66" t="s">
        <v>126</v>
      </c>
      <c r="E62" s="65"/>
      <c r="F62" s="65"/>
      <c r="G62" s="65"/>
      <c r="H62" s="65"/>
      <c r="I62" s="65"/>
      <c r="J62" s="64"/>
      <c r="K62" s="63"/>
    </row>
    <row r="63" spans="2:47" s="62" customFormat="1" ht="19.899999999999999" customHeight="1" x14ac:dyDescent="0.25">
      <c r="B63" s="67"/>
      <c r="D63" s="66" t="s">
        <v>125</v>
      </c>
      <c r="E63" s="65"/>
      <c r="F63" s="65"/>
      <c r="G63" s="65"/>
      <c r="H63" s="65"/>
      <c r="I63" s="65"/>
      <c r="J63" s="64"/>
      <c r="K63" s="63"/>
    </row>
    <row r="64" spans="2:47" s="62" customFormat="1" ht="19.899999999999999" customHeight="1" x14ac:dyDescent="0.25">
      <c r="B64" s="67"/>
      <c r="D64" s="66" t="s">
        <v>124</v>
      </c>
      <c r="E64" s="65"/>
      <c r="F64" s="65"/>
      <c r="G64" s="65"/>
      <c r="H64" s="65"/>
      <c r="I64" s="65"/>
      <c r="J64" s="64"/>
      <c r="K64" s="63"/>
    </row>
    <row r="65" spans="2:12" s="62" customFormat="1" ht="19.899999999999999" customHeight="1" x14ac:dyDescent="0.25">
      <c r="B65" s="67"/>
      <c r="D65" s="66" t="s">
        <v>123</v>
      </c>
      <c r="E65" s="65"/>
      <c r="F65" s="65"/>
      <c r="G65" s="65"/>
      <c r="H65" s="65"/>
      <c r="I65" s="65"/>
      <c r="J65" s="64"/>
      <c r="K65" s="63"/>
    </row>
    <row r="66" spans="2:12" s="107" customFormat="1" ht="21.75" customHeight="1" x14ac:dyDescent="0.25">
      <c r="B66" s="3"/>
      <c r="K66" s="55"/>
    </row>
    <row r="67" spans="2:12" s="107" customFormat="1" ht="6.95" customHeight="1" x14ac:dyDescent="0.25">
      <c r="B67" s="5"/>
      <c r="C67" s="4"/>
      <c r="D67" s="4"/>
      <c r="E67" s="4"/>
      <c r="F67" s="4"/>
      <c r="G67" s="4"/>
      <c r="H67" s="4"/>
      <c r="I67" s="4"/>
      <c r="J67" s="4"/>
      <c r="K67" s="54"/>
    </row>
    <row r="71" spans="2:12" s="107" customFormat="1" ht="6.95" customHeight="1" x14ac:dyDescent="0.25">
      <c r="B71" s="53"/>
      <c r="C71" s="52"/>
      <c r="D71" s="52"/>
      <c r="E71" s="52"/>
      <c r="F71" s="52"/>
      <c r="G71" s="52"/>
      <c r="H71" s="52"/>
      <c r="I71" s="52"/>
      <c r="J71" s="52"/>
      <c r="K71" s="52"/>
      <c r="L71" s="3"/>
    </row>
    <row r="72" spans="2:12" s="107" customFormat="1" ht="36.950000000000003" customHeight="1" x14ac:dyDescent="0.25">
      <c r="B72" s="3"/>
      <c r="C72" s="51" t="s">
        <v>51</v>
      </c>
      <c r="L72" s="3"/>
    </row>
    <row r="73" spans="2:12" s="107" customFormat="1" ht="6.95" customHeight="1" x14ac:dyDescent="0.25">
      <c r="B73" s="3"/>
      <c r="L73" s="3"/>
    </row>
    <row r="74" spans="2:12" s="107" customFormat="1" ht="14.45" customHeight="1" x14ac:dyDescent="0.25">
      <c r="B74" s="3"/>
      <c r="C74" s="111" t="s">
        <v>50</v>
      </c>
      <c r="L74" s="3"/>
    </row>
    <row r="75" spans="2:12" s="107" customFormat="1" ht="16.5" customHeight="1" x14ac:dyDescent="0.25">
      <c r="B75" s="3"/>
      <c r="E75" s="121" t="str">
        <f>E7</f>
        <v>Stavební úpravy a přístavba objektu FLD</v>
      </c>
      <c r="F75" s="126"/>
      <c r="G75" s="126"/>
      <c r="H75" s="126"/>
      <c r="L75" s="3"/>
    </row>
    <row r="76" spans="2:12" ht="15" x14ac:dyDescent="0.3">
      <c r="B76" s="50"/>
      <c r="C76" s="111" t="s">
        <v>49</v>
      </c>
      <c r="L76" s="50"/>
    </row>
    <row r="77" spans="2:12" s="107" customFormat="1" ht="16.5" customHeight="1" x14ac:dyDescent="0.25">
      <c r="B77" s="3"/>
      <c r="E77" s="121" t="s">
        <v>48</v>
      </c>
      <c r="F77" s="119"/>
      <c r="G77" s="119"/>
      <c r="H77" s="119"/>
      <c r="L77" s="3"/>
    </row>
    <row r="78" spans="2:12" s="107" customFormat="1" ht="14.45" customHeight="1" x14ac:dyDescent="0.25">
      <c r="B78" s="3"/>
      <c r="C78" s="111" t="s">
        <v>47</v>
      </c>
      <c r="L78" s="3"/>
    </row>
    <row r="79" spans="2:12" s="107" customFormat="1" ht="17.25" customHeight="1" x14ac:dyDescent="0.25">
      <c r="B79" s="3"/>
      <c r="E79" s="118" t="str">
        <f>E11</f>
        <v>2018-125-05-17 - TPS -1.4.7.- Slaboproud - STK- aktiv</v>
      </c>
      <c r="F79" s="119"/>
      <c r="G79" s="119"/>
      <c r="H79" s="119"/>
      <c r="L79" s="3"/>
    </row>
    <row r="80" spans="2:12" s="107" customFormat="1" ht="6.95" customHeight="1" x14ac:dyDescent="0.25">
      <c r="B80" s="3"/>
      <c r="L80" s="3"/>
    </row>
    <row r="81" spans="2:65" s="107" customFormat="1" ht="18" customHeight="1" x14ac:dyDescent="0.25">
      <c r="B81" s="3"/>
      <c r="C81" s="111" t="s">
        <v>46</v>
      </c>
      <c r="F81" s="47" t="str">
        <f>F14</f>
        <v xml:space="preserve">KAMÝCKÁ 1176, PRAHA - SUCHDOL </v>
      </c>
      <c r="I81" s="111" t="s">
        <v>45</v>
      </c>
      <c r="J81" s="49">
        <f>IF(J14="","",J14)</f>
        <v>43736</v>
      </c>
      <c r="L81" s="3"/>
    </row>
    <row r="82" spans="2:65" s="107" customFormat="1" ht="6.95" customHeight="1" x14ac:dyDescent="0.25">
      <c r="B82" s="3"/>
      <c r="L82" s="3"/>
    </row>
    <row r="83" spans="2:65" s="107" customFormat="1" ht="15" x14ac:dyDescent="0.25">
      <c r="B83" s="3"/>
      <c r="C83" s="111" t="s">
        <v>44</v>
      </c>
      <c r="F83" s="47" t="str">
        <f>E17</f>
        <v>ČZU V PRAZE, FAKULTA LESNICKÁ A DŘEVAŘSKÁ, Praha 6</v>
      </c>
      <c r="I83" s="111" t="s">
        <v>43</v>
      </c>
      <c r="J83" s="47" t="str">
        <f>E23</f>
        <v>Michal Eibich</v>
      </c>
      <c r="L83" s="3"/>
    </row>
    <row r="84" spans="2:65" s="107" customFormat="1" ht="14.45" customHeight="1" x14ac:dyDescent="0.25">
      <c r="B84" s="3"/>
      <c r="C84" s="111" t="s">
        <v>42</v>
      </c>
      <c r="F84" s="47" t="str">
        <f>IF(E20="","",E20)</f>
        <v xml:space="preserve"> </v>
      </c>
      <c r="L84" s="3"/>
    </row>
    <row r="85" spans="2:65" s="107" customFormat="1" ht="10.35" customHeight="1" x14ac:dyDescent="0.25">
      <c r="B85" s="3"/>
      <c r="L85" s="3"/>
    </row>
    <row r="86" spans="2:65" s="39" customFormat="1" ht="29.25" customHeight="1" x14ac:dyDescent="0.25">
      <c r="B86" s="43"/>
      <c r="C86" s="46" t="s">
        <v>41</v>
      </c>
      <c r="D86" s="45" t="s">
        <v>40</v>
      </c>
      <c r="E86" s="45" t="s">
        <v>39</v>
      </c>
      <c r="F86" s="45" t="s">
        <v>38</v>
      </c>
      <c r="G86" s="45" t="s">
        <v>37</v>
      </c>
      <c r="H86" s="45" t="s">
        <v>36</v>
      </c>
      <c r="I86" s="45" t="s">
        <v>35</v>
      </c>
      <c r="J86" s="45" t="s">
        <v>34</v>
      </c>
      <c r="K86" s="44" t="s">
        <v>33</v>
      </c>
      <c r="L86" s="43"/>
      <c r="M86" s="42" t="s">
        <v>32</v>
      </c>
      <c r="N86" s="41" t="s">
        <v>31</v>
      </c>
      <c r="O86" s="41" t="s">
        <v>30</v>
      </c>
      <c r="P86" s="41" t="s">
        <v>29</v>
      </c>
      <c r="Q86" s="41" t="s">
        <v>28</v>
      </c>
      <c r="R86" s="41" t="s">
        <v>27</v>
      </c>
      <c r="S86" s="41" t="s">
        <v>26</v>
      </c>
      <c r="T86" s="40" t="s">
        <v>25</v>
      </c>
    </row>
    <row r="87" spans="2:65" s="107" customFormat="1" ht="29.25" customHeight="1" x14ac:dyDescent="0.35">
      <c r="B87" s="3"/>
      <c r="C87" s="38" t="s">
        <v>24</v>
      </c>
      <c r="J87" s="37"/>
      <c r="L87" s="3"/>
      <c r="M87" s="36"/>
      <c r="N87" s="34"/>
      <c r="O87" s="34"/>
      <c r="P87" s="35" t="e">
        <f>P88+#REF!</f>
        <v>#REF!</v>
      </c>
      <c r="Q87" s="34"/>
      <c r="R87" s="35" t="e">
        <f>R88+#REF!</f>
        <v>#REF!</v>
      </c>
      <c r="S87" s="34"/>
      <c r="T87" s="33" t="e">
        <f>T88+#REF!</f>
        <v>#REF!</v>
      </c>
      <c r="AT87" s="110" t="s">
        <v>5</v>
      </c>
      <c r="AU87" s="110" t="s">
        <v>23</v>
      </c>
      <c r="BK87" s="32" t="e">
        <f>BK88+#REF!</f>
        <v>#REF!</v>
      </c>
    </row>
    <row r="88" spans="2:65" s="9" customFormat="1" ht="37.35" customHeight="1" x14ac:dyDescent="0.35">
      <c r="B88" s="16"/>
      <c r="D88" s="11" t="s">
        <v>5</v>
      </c>
      <c r="E88" s="18" t="s">
        <v>22</v>
      </c>
      <c r="F88" s="18" t="s">
        <v>21</v>
      </c>
      <c r="J88" s="17"/>
      <c r="L88" s="16"/>
      <c r="M88" s="15"/>
      <c r="P88" s="14" t="e">
        <f>P89+#REF!+P93+P95+#REF!</f>
        <v>#REF!</v>
      </c>
      <c r="R88" s="14" t="e">
        <f>R89+#REF!+R93+R95+#REF!</f>
        <v>#REF!</v>
      </c>
      <c r="T88" s="13" t="e">
        <f>T89+#REF!+T93+T95+#REF!</f>
        <v>#REF!</v>
      </c>
      <c r="AR88" s="11" t="s">
        <v>8</v>
      </c>
      <c r="AT88" s="12" t="s">
        <v>5</v>
      </c>
      <c r="AU88" s="12" t="s">
        <v>4</v>
      </c>
      <c r="AY88" s="11" t="s">
        <v>1</v>
      </c>
      <c r="BK88" s="10" t="e">
        <f>BK89+#REF!+BK93+BK95+#REF!</f>
        <v>#REF!</v>
      </c>
    </row>
    <row r="89" spans="2:65" s="9" customFormat="1" ht="19.899999999999999" customHeight="1" x14ac:dyDescent="0.3">
      <c r="B89" s="16"/>
      <c r="D89" s="11" t="s">
        <v>5</v>
      </c>
      <c r="E89" s="22" t="s">
        <v>122</v>
      </c>
      <c r="F89" s="22" t="s">
        <v>121</v>
      </c>
      <c r="J89" s="21"/>
      <c r="L89" s="16"/>
      <c r="M89" s="15"/>
      <c r="P89" s="14">
        <f>P90</f>
        <v>0</v>
      </c>
      <c r="R89" s="14">
        <f>R90</f>
        <v>0</v>
      </c>
      <c r="T89" s="13">
        <f>T90</f>
        <v>0</v>
      </c>
      <c r="AR89" s="11" t="s">
        <v>0</v>
      </c>
      <c r="AT89" s="12" t="s">
        <v>5</v>
      </c>
      <c r="AU89" s="12" t="s">
        <v>0</v>
      </c>
      <c r="AY89" s="11" t="s">
        <v>1</v>
      </c>
      <c r="BK89" s="10">
        <f>BK90</f>
        <v>0</v>
      </c>
    </row>
    <row r="90" spans="2:65" s="107" customFormat="1" x14ac:dyDescent="0.25">
      <c r="B90" s="8"/>
      <c r="C90" s="127" t="s">
        <v>0</v>
      </c>
      <c r="D90" s="127" t="s">
        <v>15</v>
      </c>
      <c r="E90" s="128" t="s">
        <v>120</v>
      </c>
      <c r="F90" s="102" t="s">
        <v>152</v>
      </c>
      <c r="G90" s="106" t="s">
        <v>9</v>
      </c>
      <c r="H90" s="105">
        <v>9</v>
      </c>
      <c r="I90" s="133"/>
      <c r="J90" s="27"/>
      <c r="K90" s="26" t="s">
        <v>3</v>
      </c>
      <c r="L90" s="25"/>
      <c r="M90" s="24" t="s">
        <v>3</v>
      </c>
      <c r="N90" s="23" t="s">
        <v>2</v>
      </c>
      <c r="O90" s="20">
        <v>0</v>
      </c>
      <c r="P90" s="20">
        <f>O90*H90</f>
        <v>0</v>
      </c>
      <c r="Q90" s="20">
        <v>0</v>
      </c>
      <c r="R90" s="20">
        <f>Q90*H90</f>
        <v>0</v>
      </c>
      <c r="S90" s="20">
        <v>0</v>
      </c>
      <c r="T90" s="19">
        <f>S90*H90</f>
        <v>0</v>
      </c>
      <c r="AR90" s="110" t="s">
        <v>16</v>
      </c>
      <c r="AT90" s="110" t="s">
        <v>15</v>
      </c>
      <c r="AU90" s="110" t="s">
        <v>8</v>
      </c>
      <c r="AY90" s="110" t="s">
        <v>1</v>
      </c>
      <c r="BE90" s="7">
        <f>IF(N90="základní",J90,0)</f>
        <v>0</v>
      </c>
      <c r="BF90" s="7">
        <f>IF(N90="snížená",J90,0)</f>
        <v>0</v>
      </c>
      <c r="BG90" s="7">
        <f>IF(N90="zákl. přenesená",J90,0)</f>
        <v>0</v>
      </c>
      <c r="BH90" s="7">
        <f>IF(N90="sníž. přenesená",J90,0)</f>
        <v>0</v>
      </c>
      <c r="BI90" s="7">
        <f>IF(N90="nulová",J90,0)</f>
        <v>0</v>
      </c>
      <c r="BJ90" s="110" t="s">
        <v>0</v>
      </c>
      <c r="BK90" s="7">
        <f>ROUND(I90*H90,2)</f>
        <v>0</v>
      </c>
      <c r="BL90" s="110" t="s">
        <v>7</v>
      </c>
      <c r="BM90" s="110" t="s">
        <v>119</v>
      </c>
    </row>
    <row r="91" spans="2:65" s="9" customFormat="1" ht="29.65" customHeight="1" x14ac:dyDescent="0.3">
      <c r="B91" s="16"/>
      <c r="C91" s="129"/>
      <c r="D91" s="130" t="s">
        <v>5</v>
      </c>
      <c r="E91" s="131" t="s">
        <v>118</v>
      </c>
      <c r="F91" s="131" t="s">
        <v>117</v>
      </c>
      <c r="G91" s="129"/>
      <c r="H91" s="129"/>
      <c r="I91" s="129"/>
      <c r="J91" s="21"/>
      <c r="L91" s="16"/>
      <c r="M91" s="15"/>
      <c r="P91" s="14">
        <f>P92</f>
        <v>0</v>
      </c>
      <c r="R91" s="14">
        <f>R92</f>
        <v>0</v>
      </c>
      <c r="T91" s="13">
        <f>T92</f>
        <v>0</v>
      </c>
      <c r="AR91" s="11" t="s">
        <v>0</v>
      </c>
      <c r="AT91" s="12" t="s">
        <v>5</v>
      </c>
      <c r="AU91" s="12" t="s">
        <v>0</v>
      </c>
      <c r="AY91" s="11" t="s">
        <v>1</v>
      </c>
      <c r="BK91" s="10">
        <f>BK92</f>
        <v>0</v>
      </c>
    </row>
    <row r="92" spans="2:65" s="107" customFormat="1" x14ac:dyDescent="0.25">
      <c r="B92" s="8"/>
      <c r="C92" s="127" t="s">
        <v>8</v>
      </c>
      <c r="D92" s="127" t="s">
        <v>15</v>
      </c>
      <c r="E92" s="128" t="s">
        <v>116</v>
      </c>
      <c r="F92" s="102" t="s">
        <v>153</v>
      </c>
      <c r="G92" s="106" t="s">
        <v>9</v>
      </c>
      <c r="H92" s="105">
        <v>5</v>
      </c>
      <c r="I92" s="133"/>
      <c r="J92" s="27"/>
      <c r="K92" s="26" t="s">
        <v>3</v>
      </c>
      <c r="L92" s="25"/>
      <c r="M92" s="24" t="s">
        <v>3</v>
      </c>
      <c r="N92" s="23" t="s">
        <v>2</v>
      </c>
      <c r="O92" s="20">
        <v>0</v>
      </c>
      <c r="P92" s="20">
        <f>O92*H92</f>
        <v>0</v>
      </c>
      <c r="Q92" s="20">
        <v>0</v>
      </c>
      <c r="R92" s="20">
        <f>Q92*H92</f>
        <v>0</v>
      </c>
      <c r="S92" s="20">
        <v>0</v>
      </c>
      <c r="T92" s="19">
        <f>S92*H92</f>
        <v>0</v>
      </c>
      <c r="AR92" s="110" t="s">
        <v>16</v>
      </c>
      <c r="AT92" s="110" t="s">
        <v>15</v>
      </c>
      <c r="AU92" s="110" t="s">
        <v>8</v>
      </c>
      <c r="AY92" s="110" t="s">
        <v>1</v>
      </c>
      <c r="BE92" s="7">
        <f>IF(N92="základní",J92,0)</f>
        <v>0</v>
      </c>
      <c r="BF92" s="7">
        <f>IF(N92="snížená",J92,0)</f>
        <v>0</v>
      </c>
      <c r="BG92" s="7">
        <f>IF(N92="zákl. přenesená",J92,0)</f>
        <v>0</v>
      </c>
      <c r="BH92" s="7">
        <f>IF(N92="sníž. přenesená",J92,0)</f>
        <v>0</v>
      </c>
      <c r="BI92" s="7">
        <f>IF(N92="nulová",J92,0)</f>
        <v>0</v>
      </c>
      <c r="BJ92" s="110" t="s">
        <v>0</v>
      </c>
      <c r="BK92" s="7">
        <f>ROUND(I92*H92,2)</f>
        <v>0</v>
      </c>
      <c r="BL92" s="110" t="s">
        <v>7</v>
      </c>
      <c r="BM92" s="110" t="s">
        <v>115</v>
      </c>
    </row>
    <row r="93" spans="2:65" s="9" customFormat="1" ht="29.85" customHeight="1" x14ac:dyDescent="0.3">
      <c r="B93" s="16"/>
      <c r="C93" s="129"/>
      <c r="D93" s="130" t="s">
        <v>5</v>
      </c>
      <c r="E93" s="131" t="s">
        <v>114</v>
      </c>
      <c r="F93" s="131" t="s">
        <v>113</v>
      </c>
      <c r="G93" s="129"/>
      <c r="H93" s="129"/>
      <c r="I93" s="129"/>
      <c r="J93" s="21"/>
      <c r="L93" s="16"/>
      <c r="M93" s="15"/>
      <c r="P93" s="14">
        <f>SUM(P94:P94)</f>
        <v>0</v>
      </c>
      <c r="R93" s="14">
        <f>SUM(R94:R94)</f>
        <v>0</v>
      </c>
      <c r="T93" s="13">
        <f>SUM(T94:T94)</f>
        <v>0</v>
      </c>
      <c r="AR93" s="11" t="s">
        <v>0</v>
      </c>
      <c r="AT93" s="12" t="s">
        <v>5</v>
      </c>
      <c r="AU93" s="12" t="s">
        <v>0</v>
      </c>
      <c r="AY93" s="11" t="s">
        <v>1</v>
      </c>
      <c r="BK93" s="10">
        <f>SUM(BK94:BK94)</f>
        <v>0</v>
      </c>
    </row>
    <row r="94" spans="2:65" s="107" customFormat="1" ht="16.5" customHeight="1" x14ac:dyDescent="0.25">
      <c r="B94" s="8"/>
      <c r="C94" s="127">
        <v>3</v>
      </c>
      <c r="D94" s="127" t="s">
        <v>15</v>
      </c>
      <c r="E94" s="128" t="s">
        <v>112</v>
      </c>
      <c r="F94" s="102" t="s">
        <v>145</v>
      </c>
      <c r="G94" s="106" t="s">
        <v>9</v>
      </c>
      <c r="H94" s="105">
        <v>14</v>
      </c>
      <c r="I94" s="133"/>
      <c r="J94" s="27"/>
      <c r="K94" s="26" t="s">
        <v>3</v>
      </c>
      <c r="L94" s="25"/>
      <c r="M94" s="24" t="s">
        <v>3</v>
      </c>
      <c r="N94" s="23" t="s">
        <v>2</v>
      </c>
      <c r="O94" s="20">
        <v>0</v>
      </c>
      <c r="P94" s="20">
        <f>O94*H94</f>
        <v>0</v>
      </c>
      <c r="Q94" s="20">
        <v>0</v>
      </c>
      <c r="R94" s="20">
        <f>Q94*H94</f>
        <v>0</v>
      </c>
      <c r="S94" s="20">
        <v>0</v>
      </c>
      <c r="T94" s="19">
        <f>S94*H94</f>
        <v>0</v>
      </c>
      <c r="AR94" s="110" t="s">
        <v>16</v>
      </c>
      <c r="AT94" s="110" t="s">
        <v>15</v>
      </c>
      <c r="AU94" s="110" t="s">
        <v>8</v>
      </c>
      <c r="AY94" s="110" t="s">
        <v>1</v>
      </c>
      <c r="BE94" s="7">
        <f>IF(N94="základní",J94,0)</f>
        <v>0</v>
      </c>
      <c r="BF94" s="7">
        <f>IF(N94="snížená",J94,0)</f>
        <v>0</v>
      </c>
      <c r="BG94" s="7">
        <f>IF(N94="zákl. přenesená",J94,0)</f>
        <v>0</v>
      </c>
      <c r="BH94" s="7">
        <f>IF(N94="sníž. přenesená",J94,0)</f>
        <v>0</v>
      </c>
      <c r="BI94" s="7">
        <f>IF(N94="nulová",J94,0)</f>
        <v>0</v>
      </c>
      <c r="BJ94" s="110" t="s">
        <v>0</v>
      </c>
      <c r="BK94" s="7">
        <f>ROUND(I94*H94,2)</f>
        <v>0</v>
      </c>
      <c r="BL94" s="110" t="s">
        <v>7</v>
      </c>
      <c r="BM94" s="110" t="s">
        <v>111</v>
      </c>
    </row>
    <row r="95" spans="2:65" s="9" customFormat="1" ht="29.85" customHeight="1" x14ac:dyDescent="0.3">
      <c r="B95" s="16"/>
      <c r="C95" s="129"/>
      <c r="D95" s="130" t="s">
        <v>5</v>
      </c>
      <c r="E95" s="131" t="s">
        <v>105</v>
      </c>
      <c r="F95" s="131" t="s">
        <v>104</v>
      </c>
      <c r="G95" s="129"/>
      <c r="H95" s="129"/>
      <c r="I95" s="129"/>
      <c r="J95" s="21"/>
      <c r="L95" s="16"/>
      <c r="M95" s="15"/>
      <c r="P95" s="14">
        <f>SUM(P96:P99)</f>
        <v>0</v>
      </c>
      <c r="R95" s="14">
        <f>SUM(R96:R99)</f>
        <v>0</v>
      </c>
      <c r="T95" s="13">
        <f>SUM(T96:T99)</f>
        <v>0</v>
      </c>
      <c r="AR95" s="11" t="s">
        <v>0</v>
      </c>
      <c r="AT95" s="12" t="s">
        <v>5</v>
      </c>
      <c r="AU95" s="12" t="s">
        <v>0</v>
      </c>
      <c r="AY95" s="11" t="s">
        <v>1</v>
      </c>
      <c r="BK95" s="10">
        <f>SUM(BK96:BK99)</f>
        <v>0</v>
      </c>
    </row>
    <row r="96" spans="2:65" s="107" customFormat="1" x14ac:dyDescent="0.25">
      <c r="B96" s="8"/>
      <c r="C96" s="127">
        <f>C94+1</f>
        <v>4</v>
      </c>
      <c r="D96" s="127" t="s">
        <v>15</v>
      </c>
      <c r="E96" s="128" t="s">
        <v>103</v>
      </c>
      <c r="F96" s="102" t="s">
        <v>135</v>
      </c>
      <c r="G96" s="106" t="s">
        <v>9</v>
      </c>
      <c r="H96" s="105">
        <v>30</v>
      </c>
      <c r="I96" s="133"/>
      <c r="J96" s="27"/>
      <c r="K96" s="26" t="s">
        <v>3</v>
      </c>
      <c r="L96" s="25"/>
      <c r="M96" s="24" t="s">
        <v>3</v>
      </c>
      <c r="N96" s="23" t="s">
        <v>2</v>
      </c>
      <c r="O96" s="20">
        <v>0</v>
      </c>
      <c r="P96" s="20">
        <f>O96*H96</f>
        <v>0</v>
      </c>
      <c r="Q96" s="20">
        <v>0</v>
      </c>
      <c r="R96" s="20">
        <f>Q96*H96</f>
        <v>0</v>
      </c>
      <c r="S96" s="20">
        <v>0</v>
      </c>
      <c r="T96" s="19">
        <f>S96*H96</f>
        <v>0</v>
      </c>
      <c r="AR96" s="110" t="s">
        <v>16</v>
      </c>
      <c r="AT96" s="110" t="s">
        <v>15</v>
      </c>
      <c r="AU96" s="110" t="s">
        <v>8</v>
      </c>
      <c r="AY96" s="110" t="s">
        <v>1</v>
      </c>
      <c r="BE96" s="7">
        <f>IF(N96="základní",J96,0)</f>
        <v>0</v>
      </c>
      <c r="BF96" s="7">
        <f>IF(N96="snížená",J96,0)</f>
        <v>0</v>
      </c>
      <c r="BG96" s="7">
        <f>IF(N96="zákl. přenesená",J96,0)</f>
        <v>0</v>
      </c>
      <c r="BH96" s="7">
        <f>IF(N96="sníž. přenesená",J96,0)</f>
        <v>0</v>
      </c>
      <c r="BI96" s="7">
        <f>IF(N96="nulová",J96,0)</f>
        <v>0</v>
      </c>
      <c r="BJ96" s="110" t="s">
        <v>0</v>
      </c>
      <c r="BK96" s="7">
        <f>ROUND(I96*H96,2)</f>
        <v>0</v>
      </c>
      <c r="BL96" s="110" t="s">
        <v>7</v>
      </c>
      <c r="BM96" s="110" t="s">
        <v>100</v>
      </c>
    </row>
    <row r="97" spans="2:65" s="107" customFormat="1" ht="25.5" customHeight="1" x14ac:dyDescent="0.25">
      <c r="B97" s="8"/>
      <c r="C97" s="127">
        <f>C96+1</f>
        <v>5</v>
      </c>
      <c r="D97" s="127" t="s">
        <v>15</v>
      </c>
      <c r="E97" s="128" t="s">
        <v>101</v>
      </c>
      <c r="F97" s="102" t="s">
        <v>90</v>
      </c>
      <c r="G97" s="106" t="s">
        <v>9</v>
      </c>
      <c r="H97" s="105">
        <v>30</v>
      </c>
      <c r="I97" s="133"/>
      <c r="J97" s="27"/>
      <c r="K97" s="26" t="s">
        <v>3</v>
      </c>
      <c r="L97" s="25"/>
      <c r="M97" s="24" t="s">
        <v>3</v>
      </c>
      <c r="N97" s="23" t="s">
        <v>2</v>
      </c>
      <c r="O97" s="20">
        <v>0</v>
      </c>
      <c r="P97" s="20">
        <f>O97*H97</f>
        <v>0</v>
      </c>
      <c r="Q97" s="20">
        <v>0</v>
      </c>
      <c r="R97" s="20">
        <f>Q97*H97</f>
        <v>0</v>
      </c>
      <c r="S97" s="20">
        <v>0</v>
      </c>
      <c r="T97" s="19">
        <f>S97*H97</f>
        <v>0</v>
      </c>
      <c r="AR97" s="110" t="s">
        <v>16</v>
      </c>
      <c r="AT97" s="110" t="s">
        <v>15</v>
      </c>
      <c r="AU97" s="110" t="s">
        <v>8</v>
      </c>
      <c r="AY97" s="110" t="s">
        <v>1</v>
      </c>
      <c r="BE97" s="7">
        <f>IF(N97="základní",J97,0)</f>
        <v>0</v>
      </c>
      <c r="BF97" s="7">
        <f>IF(N97="snížená",J97,0)</f>
        <v>0</v>
      </c>
      <c r="BG97" s="7">
        <f>IF(N97="zákl. přenesená",J97,0)</f>
        <v>0</v>
      </c>
      <c r="BH97" s="7">
        <f>IF(N97="sníž. přenesená",J97,0)</f>
        <v>0</v>
      </c>
      <c r="BI97" s="7">
        <f>IF(N97="nulová",J97,0)</f>
        <v>0</v>
      </c>
      <c r="BJ97" s="110" t="s">
        <v>0</v>
      </c>
      <c r="BK97" s="7">
        <f>ROUND(I97*H97,2)</f>
        <v>0</v>
      </c>
      <c r="BL97" s="110" t="s">
        <v>7</v>
      </c>
      <c r="BM97" s="110" t="s">
        <v>89</v>
      </c>
    </row>
    <row r="98" spans="2:65" s="107" customFormat="1" ht="16.5" customHeight="1" x14ac:dyDescent="0.25">
      <c r="B98" s="8"/>
      <c r="C98" s="127">
        <f>C97+1</f>
        <v>6</v>
      </c>
      <c r="D98" s="127" t="s">
        <v>15</v>
      </c>
      <c r="E98" s="128" t="s">
        <v>139</v>
      </c>
      <c r="F98" s="102" t="s">
        <v>87</v>
      </c>
      <c r="G98" s="106" t="s">
        <v>9</v>
      </c>
      <c r="H98" s="105">
        <v>30</v>
      </c>
      <c r="I98" s="133"/>
      <c r="J98" s="27"/>
      <c r="K98" s="26" t="s">
        <v>3</v>
      </c>
      <c r="L98" s="25"/>
      <c r="M98" s="24" t="s">
        <v>3</v>
      </c>
      <c r="N98" s="23" t="s">
        <v>2</v>
      </c>
      <c r="O98" s="20">
        <v>0</v>
      </c>
      <c r="P98" s="20">
        <f>O98*H98</f>
        <v>0</v>
      </c>
      <c r="Q98" s="20">
        <v>0</v>
      </c>
      <c r="R98" s="20">
        <f>Q98*H98</f>
        <v>0</v>
      </c>
      <c r="S98" s="20">
        <v>0</v>
      </c>
      <c r="T98" s="19">
        <f>S98*H98</f>
        <v>0</v>
      </c>
      <c r="AR98" s="110" t="s">
        <v>16</v>
      </c>
      <c r="AT98" s="110" t="s">
        <v>15</v>
      </c>
      <c r="AU98" s="110" t="s">
        <v>8</v>
      </c>
      <c r="AY98" s="110" t="s">
        <v>1</v>
      </c>
      <c r="BE98" s="7">
        <f>IF(N98="základní",J98,0)</f>
        <v>0</v>
      </c>
      <c r="BF98" s="7">
        <f>IF(N98="snížená",J98,0)</f>
        <v>0</v>
      </c>
      <c r="BG98" s="7">
        <f>IF(N98="zákl. přenesená",J98,0)</f>
        <v>0</v>
      </c>
      <c r="BH98" s="7">
        <f>IF(N98="sníž. přenesená",J98,0)</f>
        <v>0</v>
      </c>
      <c r="BI98" s="7">
        <f>IF(N98="nulová",J98,0)</f>
        <v>0</v>
      </c>
      <c r="BJ98" s="110" t="s">
        <v>0</v>
      </c>
      <c r="BK98" s="7">
        <f>ROUND(I98*H98,2)</f>
        <v>0</v>
      </c>
      <c r="BL98" s="110" t="s">
        <v>7</v>
      </c>
      <c r="BM98" s="110" t="s">
        <v>86</v>
      </c>
    </row>
    <row r="99" spans="2:65" s="107" customFormat="1" ht="25.5" customHeight="1" x14ac:dyDescent="0.25">
      <c r="B99" s="8"/>
      <c r="C99" s="127">
        <f>C98+1</f>
        <v>7</v>
      </c>
      <c r="D99" s="127" t="s">
        <v>15</v>
      </c>
      <c r="E99" s="128" t="s">
        <v>99</v>
      </c>
      <c r="F99" s="102" t="s">
        <v>84</v>
      </c>
      <c r="G99" s="106" t="s">
        <v>9</v>
      </c>
      <c r="H99" s="105">
        <v>30</v>
      </c>
      <c r="I99" s="133"/>
      <c r="J99" s="27"/>
      <c r="K99" s="26" t="s">
        <v>3</v>
      </c>
      <c r="L99" s="25"/>
      <c r="M99" s="24" t="s">
        <v>3</v>
      </c>
      <c r="N99" s="23" t="s">
        <v>2</v>
      </c>
      <c r="O99" s="20">
        <v>0</v>
      </c>
      <c r="P99" s="20">
        <f>O99*H99</f>
        <v>0</v>
      </c>
      <c r="Q99" s="20">
        <v>0</v>
      </c>
      <c r="R99" s="20">
        <f>Q99*H99</f>
        <v>0</v>
      </c>
      <c r="S99" s="20">
        <v>0</v>
      </c>
      <c r="T99" s="19">
        <f>S99*H99</f>
        <v>0</v>
      </c>
      <c r="AR99" s="110" t="s">
        <v>16</v>
      </c>
      <c r="AT99" s="110" t="s">
        <v>15</v>
      </c>
      <c r="AU99" s="110" t="s">
        <v>8</v>
      </c>
      <c r="AY99" s="110" t="s">
        <v>1</v>
      </c>
      <c r="BE99" s="7">
        <f>IF(N99="základní",J99,0)</f>
        <v>0</v>
      </c>
      <c r="BF99" s="7">
        <f>IF(N99="snížená",J99,0)</f>
        <v>0</v>
      </c>
      <c r="BG99" s="7">
        <f>IF(N99="zákl. přenesená",J99,0)</f>
        <v>0</v>
      </c>
      <c r="BH99" s="7">
        <f>IF(N99="sníž. přenesená",J99,0)</f>
        <v>0</v>
      </c>
      <c r="BI99" s="7">
        <f>IF(N99="nulová",J99,0)</f>
        <v>0</v>
      </c>
      <c r="BJ99" s="110" t="s">
        <v>0</v>
      </c>
      <c r="BK99" s="7">
        <f>ROUND(I99*H99,2)</f>
        <v>0</v>
      </c>
      <c r="BL99" s="110" t="s">
        <v>7</v>
      </c>
      <c r="BM99" s="110" t="s">
        <v>83</v>
      </c>
    </row>
    <row r="100" spans="2:65" s="107" customFormat="1" ht="25.5" customHeight="1" x14ac:dyDescent="0.25">
      <c r="B100" s="8"/>
      <c r="C100" s="143">
        <v>8</v>
      </c>
      <c r="D100" s="143"/>
      <c r="E100" s="148" t="s">
        <v>140</v>
      </c>
      <c r="F100" s="132" t="s">
        <v>148</v>
      </c>
      <c r="G100" s="144" t="s">
        <v>9</v>
      </c>
      <c r="H100" s="145">
        <v>30</v>
      </c>
      <c r="I100" s="146"/>
      <c r="J100" s="113"/>
      <c r="K100" s="112"/>
      <c r="L100" s="25"/>
      <c r="M100" s="114"/>
      <c r="N100" s="23"/>
      <c r="O100" s="20"/>
      <c r="P100" s="20"/>
      <c r="Q100" s="20"/>
      <c r="R100" s="20"/>
      <c r="S100" s="20"/>
      <c r="T100" s="115"/>
      <c r="AR100" s="110"/>
      <c r="AT100" s="110"/>
      <c r="AU100" s="110"/>
      <c r="AY100" s="110"/>
      <c r="BE100" s="7"/>
      <c r="BF100" s="7"/>
      <c r="BG100" s="7"/>
      <c r="BH100" s="7"/>
      <c r="BI100" s="7"/>
      <c r="BJ100" s="110"/>
      <c r="BK100" s="7"/>
      <c r="BL100" s="110"/>
      <c r="BM100" s="110"/>
    </row>
    <row r="101" spans="2:65" s="107" customFormat="1" ht="6.95" customHeight="1" x14ac:dyDescent="0.25">
      <c r="B101" s="5"/>
      <c r="C101" s="4"/>
      <c r="D101" s="4"/>
      <c r="E101" s="4"/>
      <c r="F101" s="4"/>
      <c r="G101" s="4"/>
      <c r="H101" s="4"/>
      <c r="I101" s="4"/>
      <c r="J101" s="4"/>
      <c r="K101" s="4"/>
      <c r="L101" s="3"/>
    </row>
  </sheetData>
  <mergeCells count="13">
    <mergeCell ref="E26:H26"/>
    <mergeCell ref="G1:H1"/>
    <mergeCell ref="L2:V2"/>
    <mergeCell ref="E7:H7"/>
    <mergeCell ref="E9:H9"/>
    <mergeCell ref="E11:H11"/>
    <mergeCell ref="E79:H79"/>
    <mergeCell ref="E47:H47"/>
    <mergeCell ref="E49:H49"/>
    <mergeCell ref="E51:H51"/>
    <mergeCell ref="J55:J56"/>
    <mergeCell ref="E75:H75"/>
    <mergeCell ref="E77:H77"/>
  </mergeCells>
  <hyperlinks>
    <hyperlink ref="F1:G1" location="C2" display="1) Krycí list soupisu" xr:uid="{68FD5122-E6DC-45C3-BF59-737D8FA7504D}"/>
    <hyperlink ref="G1:H1" location="C58" display="2) Rekapitulace" xr:uid="{6EC93900-BCE2-4807-8831-D2A108B07728}"/>
    <hyperlink ref="J1" location="C88" display="3) Soupis prací" xr:uid="{B6683833-FB9F-44F0-9FB8-8E73B1F293B7}"/>
    <hyperlink ref="L1:V1" location="'Rekapitulace stavby'!C2" display="Rekapitulace stavby" xr:uid="{A641E6E6-6365-4834-BEF1-F222D8AA966E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STK_Aktiv_e1</vt:lpstr>
      <vt:lpstr>STK_Aktiv_e2</vt:lpstr>
      <vt:lpstr>STK_Aktiv_e3</vt:lpstr>
      <vt:lpstr>STK_Aktiv_e1!Názvy_tisku</vt:lpstr>
      <vt:lpstr>STK_Aktiv_e1!Oblast_tisku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</dc:creator>
  <cp:lastModifiedBy>Stach Ladislav</cp:lastModifiedBy>
  <cp:lastPrinted>2021-10-19T09:46:59Z</cp:lastPrinted>
  <dcterms:created xsi:type="dcterms:W3CDTF">2020-01-21T10:31:44Z</dcterms:created>
  <dcterms:modified xsi:type="dcterms:W3CDTF">2022-02-28T12:32:52Z</dcterms:modified>
</cp:coreProperties>
</file>