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624" activeTab="1"/>
  </bookViews>
  <sheets>
    <sheet name="Rekapitulace stavby" sheetId="1" r:id="rId1"/>
    <sheet name="SO-01 - Hala č. 1" sheetId="2" r:id="rId2"/>
    <sheet name="EL-01 - Výkaz výměr hala č.1" sheetId="3" r:id="rId3"/>
    <sheet name="SO-02 - Hala č. 2" sheetId="4" r:id="rId4"/>
    <sheet name="EL-02 - Výkaz výměr hala č.2" sheetId="5" r:id="rId5"/>
    <sheet name="VRN - Vedlejší rozpočtové..." sheetId="6" r:id="rId6"/>
    <sheet name="Pokyny pro vyplnění" sheetId="7" r:id="rId7"/>
  </sheets>
  <definedNames>
    <definedName name="_xlnm._FilterDatabase" localSheetId="2" hidden="1">'EL-01 - Výkaz výměr hala č.1'!$C$92:$K$182</definedName>
    <definedName name="_xlnm._FilterDatabase" localSheetId="4" hidden="1">'EL-02 - Výkaz výměr hala č.2'!$C$91:$K$169</definedName>
    <definedName name="_xlnm._FilterDatabase" localSheetId="1" hidden="1">'SO-01 - Hala č. 1'!$C$92:$K$380</definedName>
    <definedName name="_xlnm._FilterDatabase" localSheetId="3" hidden="1">'SO-02 - Hala č. 2'!$C$92:$K$395</definedName>
    <definedName name="_xlnm._FilterDatabase" localSheetId="5" hidden="1">'VRN - Vedlejší rozpočtové...'!$C$84:$K$101</definedName>
    <definedName name="_xlnm.Print_Area" localSheetId="2">'EL-01 - Výkaz výměr hala č.1'!$C$4:$J$41,'EL-01 - Výkaz výměr hala č.1'!$C$47:$J$72,'EL-01 - Výkaz výměr hala č.1'!$C$78:$K$182</definedName>
    <definedName name="_xlnm.Print_Area" localSheetId="4">'EL-02 - Výkaz výměr hala č.2'!$C$4:$J$41,'EL-02 - Výkaz výměr hala č.2'!$C$47:$J$71,'EL-02 - Výkaz výměr hala č.2'!$C$77:$K$169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stavby'!$C$42:$AQ$62</definedName>
    <definedName name="_xlnm.Print_Area" localSheetId="1">'SO-01 - Hala č. 1'!$C$4:$J$39,'SO-01 - Hala č. 1'!$C$45:$J$74,'SO-01 - Hala č. 1'!$C$80:$K$380</definedName>
    <definedName name="_xlnm.Print_Area" localSheetId="3">'SO-02 - Hala č. 2'!$C$4:$J$39,'SO-02 - Hala č. 2'!$C$45:$J$74,'SO-02 - Hala č. 2'!$C$80:$K$395</definedName>
    <definedName name="_xlnm.Print_Area" localSheetId="5">'VRN - Vedlejší rozpočtové...'!$C$4:$J$39,'VRN - Vedlejší rozpočtové...'!$C$45:$J$66,'VRN - Vedlejší rozpočtové...'!$C$72:$K$101</definedName>
    <definedName name="_xlnm.Print_Titles" localSheetId="0">'Rekapitulace stavby'!$52:$52</definedName>
    <definedName name="_xlnm.Print_Titles" localSheetId="1">'SO-01 - Hala č. 1'!$92:$92</definedName>
    <definedName name="_xlnm.Print_Titles" localSheetId="2">'EL-01 - Výkaz výměr hala č.1'!$92:$92</definedName>
    <definedName name="_xlnm.Print_Titles" localSheetId="3">'SO-02 - Hala č. 2'!$92:$92</definedName>
    <definedName name="_xlnm.Print_Titles" localSheetId="4">'EL-02 - Výkaz výměr hala č.2'!$91:$91</definedName>
    <definedName name="_xlnm.Print_Titles" localSheetId="5">'VRN - Vedlejší rozpočtové...'!$84:$84</definedName>
  </definedNames>
  <calcPr calcId="152511"/>
</workbook>
</file>

<file path=xl/sharedStrings.xml><?xml version="1.0" encoding="utf-8"?>
<sst xmlns="http://schemas.openxmlformats.org/spreadsheetml/2006/main" count="9345" uniqueCount="1293">
  <si>
    <t>Export Komplet</t>
  </si>
  <si>
    <t>VZ</t>
  </si>
  <si>
    <t>2.0</t>
  </si>
  <si>
    <t>ZAMOK</t>
  </si>
  <si>
    <t>False</t>
  </si>
  <si>
    <t>{cc4cf71d-970b-4664-badb-d56d6e84cc92}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</si>
  <si>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</si>
  <si>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</si>
  <si>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</si>
  <si>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</si>
  <si>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</si>
  <si>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</si>
  <si>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</si>
  <si>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</si>
  <si>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2021-041-A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</si>
  <si>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</si>
  <si>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</si>
  <si>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- modernizace obvodového pláště</t>
  </si>
  <si>
    <t>KSO:</t>
  </si>
  <si>
    <t/>
  </si>
  <si>
    <t>CC-CZ:</t>
  </si>
  <si>
    <t>Místo:</t>
  </si>
  <si>
    <t>parc. č. 1627/24 a 1627/25</t>
  </si>
  <si>
    <t>Datum:</t>
  </si>
  <si>
    <t>30. 9. 2022</t>
  </si>
  <si>
    <t>Zadavatel:</t>
  </si>
  <si>
    <t>IČ:</t>
  </si>
  <si>
    <t>ČZU v Praze</t>
  </si>
  <si>
    <t>DIČ:</t>
  </si>
  <si>
    <t>Uchazeč:</t>
  </si>
  <si>
    <t>Vyplň údaj</t>
  </si>
  <si>
    <t>Projektant:</t>
  </si>
  <si>
    <t>RH-ARCHITEKTI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</si>
  <si>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</si>
  <si>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</si>
  <si>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</si>
  <si>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</si>
  <si>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</si>
  <si>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</si>
  <si>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</si>
  <si>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</si>
  <si>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</si>
  <si>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</si>
  <si>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</si>
  <si>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</si>
  <si>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</si>
  <si>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</si>
  <si>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</si>
  <si>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</si>
  <si>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</si>
  <si>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</si>
  <si>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</si>
  <si>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</si>
  <si>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</si>
  <si>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</si>
  <si>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</si>
  <si>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</si>
  <si>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</si>
  <si>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</si>
  <si>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</si>
  <si>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</si>
  <si>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</si>
  <si>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</si>
  <si>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</si>
  <si>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</si>
  <si>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</si>
  <si>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</si>
  <si>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</si>
  <si>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</si>
  <si>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</si>
  <si>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</si>
  <si>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</si>
  <si>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</si>
  <si>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</si>
  <si>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</si>
  <si>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</si>
  <si>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SO-01</t>
  </si>
  <si>
    <t>Hala č. 1</t>
  </si>
  <si>
    <t>STA</t>
  </si>
  <si>
    <t>1</t>
  </si>
  <si>
    <t>{d0f9d423-96b2-4e54-9cd4-a70e45a7bdaf}</t>
  </si>
  <si>
    <t>2</t>
  </si>
  <si>
    <t>/</t>
  </si>
  <si>
    <t>Soupis</t>
  </si>
  <si>
    <t>###NOINSERT###</t>
  </si>
  <si>
    <t>EL-01</t>
  </si>
  <si>
    <t>Výkaz výměr hala č.1</t>
  </si>
  <si>
    <t>{a492997a-8c4f-47f6-97ac-1a59cfe0271a}</t>
  </si>
  <si>
    <t>SO-02</t>
  </si>
  <si>
    <t>Hala č. 2</t>
  </si>
  <si>
    <t>{4d9b9a6f-eab4-47a0-a45f-9cd8c07b7f07}</t>
  </si>
  <si>
    <t>EL-02</t>
  </si>
  <si>
    <t>Výkaz výměr hala č.2</t>
  </si>
  <si>
    <t>{b4b50a8d-d5db-4af1-8798-67144df626ed}</t>
  </si>
  <si>
    <t>VRN</t>
  </si>
  <si>
    <t>Vedlejší rozpočtové náklady</t>
  </si>
  <si>
    <t>{6f03ced2-c96a-4b14-967f-ca6a4435221a}</t>
  </si>
  <si>
    <t>KRYCÍ LIST SOUPISU PRACÍ</t>
  </si>
  <si>
    <t>Objekt:</t>
  </si>
  <si>
    <t>SO-01 - Hala č. 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</si>
  <si>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</si>
  <si>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</si>
  <si>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</si>
  <si>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</si>
  <si>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</si>
  <si>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</si>
  <si>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</si>
  <si>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</si>
  <si>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</si>
  <si>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</si>
  <si>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</si>
  <si>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</si>
  <si>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</si>
  <si>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</si>
  <si>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</si>
  <si>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</si>
  <si>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</si>
  <si>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</si>
  <si>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</si>
  <si>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</si>
  <si>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</si>
  <si>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</si>
  <si>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</si>
  <si>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</si>
  <si>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</si>
  <si>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</si>
  <si>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</si>
  <si>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</si>
  <si>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</si>
  <si>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</si>
  <si>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</si>
  <si>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</si>
  <si>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</si>
  <si>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</si>
  <si>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</si>
  <si>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</si>
  <si>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</si>
  <si>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342171112</t>
  </si>
  <si>
    <t>Montáž opláštění stěn ocelové konstrukce z tvarovaných ocelových plechů šroubovaných, výšky budovy přes 6 do 12 m</t>
  </si>
  <si>
    <t>m2</t>
  </si>
  <si>
    <t>CS ÚRS 2022 02</t>
  </si>
  <si>
    <t>4</t>
  </si>
  <si>
    <t>-1563279171</t>
  </si>
  <si>
    <t>Online PSC</t>
  </si>
  <si>
    <t>https://podminky.urs.cz/item/CS_URS_2022_02/342171112</t>
  </si>
  <si>
    <t>P</t>
  </si>
  <si>
    <t>Poznámka k položce:
kotvení na stávající závitové tyče, případně navařit nové na stávající ocelové C nosníky</t>
  </si>
  <si>
    <t>VV</t>
  </si>
  <si>
    <t>45,182*3,78*2</t>
  </si>
  <si>
    <t>-(3,3*1,15*14)</t>
  </si>
  <si>
    <t>15,104*1,55</t>
  </si>
  <si>
    <t>15,104*3,78*2</t>
  </si>
  <si>
    <t>-(3,0*1,2*4)</t>
  </si>
  <si>
    <t>-(3,6*(4,0-1,15)*2)</t>
  </si>
  <si>
    <t>Součet</t>
  </si>
  <si>
    <t>M</t>
  </si>
  <si>
    <t>154851R1R</t>
  </si>
  <si>
    <t>trapézový plech - AL plech T - 18 / 140A, výška vlny 18mm, tl. plechu 0,8mm bez povrchové úpravy</t>
  </si>
  <si>
    <t>8</t>
  </si>
  <si>
    <t>-35222253</t>
  </si>
  <si>
    <t>391,123*1,1 "Přepočtené koeficientem množství</t>
  </si>
  <si>
    <t>344900101</t>
  </si>
  <si>
    <t>Napojení fasádního opláštění na ostění a nadpraží oken</t>
  </si>
  <si>
    <t>m</t>
  </si>
  <si>
    <t>-813076636</t>
  </si>
  <si>
    <t>(3,0+1,2*2)*4</t>
  </si>
  <si>
    <t>(3,3+1,15*2)*14</t>
  </si>
  <si>
    <t>Vodorovné konstrukce</t>
  </si>
  <si>
    <t>444171112</t>
  </si>
  <si>
    <t>Montáž krytiny střech ocelových konstrukcí z tvarovaných ocelových plechů šroubovaných, výšky budovy přes 6 do 12 m</t>
  </si>
  <si>
    <t>-1976999362</t>
  </si>
  <si>
    <t>https://podminky.urs.cz/item/CS_URS_2022_02/444171112</t>
  </si>
  <si>
    <t>45,182*8,01*2</t>
  </si>
  <si>
    <t>5</t>
  </si>
  <si>
    <t>154850R2R</t>
  </si>
  <si>
    <t>trapézový plech - AL plech T - 18 / 140B, výška vlny 18mm, tl. plechu 0,8mm bez povrchové úpravy</t>
  </si>
  <si>
    <t>1194004165</t>
  </si>
  <si>
    <t>723,816*1,1 "Přepočtené koeficientem množství</t>
  </si>
  <si>
    <t>6</t>
  </si>
  <si>
    <t>444171112RVZ</t>
  </si>
  <si>
    <t>Doplnění dvojice hřebenových vaznic z profilu C 150mm</t>
  </si>
  <si>
    <t>-226783305</t>
  </si>
  <si>
    <t>4,5*2*10</t>
  </si>
  <si>
    <t>Úpravy povrchů, podlahy a osazování výplní</t>
  </si>
  <si>
    <t>7</t>
  </si>
  <si>
    <t>620111001</t>
  </si>
  <si>
    <t xml:space="preserve">Montáž pojistné hydroizolace stěn fasády objektu - difuzní fólie </t>
  </si>
  <si>
    <t>-1298117883</t>
  </si>
  <si>
    <t>28329040</t>
  </si>
  <si>
    <t>fólie kontaktní difuzně propustná pro doplňkovou hydroizolační vrstvu skládaných větraných fasád s otevřenými spárami (spára max 50 mm, max.40% plochy)</t>
  </si>
  <si>
    <t>-692964558</t>
  </si>
  <si>
    <t>391,123*1,05 "Přepočtené koeficientem množství</t>
  </si>
  <si>
    <t>9</t>
  </si>
  <si>
    <t>622211011</t>
  </si>
  <si>
    <t>Montáž kontaktního zateplení lepením a mechanickým kotvením z polystyrenových desek na vnější stěny, na podklad betonový nebo z lehčeného betonu, z tvárnic keramických nebo vápenopískových, tloušťky desek přes 40 do 80 mm</t>
  </si>
  <si>
    <t>790469763</t>
  </si>
  <si>
    <t>https://podminky.urs.cz/item/CS_URS_2022_02/622211011</t>
  </si>
  <si>
    <t xml:space="preserve">plocha </t>
  </si>
  <si>
    <t>45,182*1,35*2</t>
  </si>
  <si>
    <t>15,104*1,35*2</t>
  </si>
  <si>
    <t>Mezisoučet</t>
  </si>
  <si>
    <t>otvory</t>
  </si>
  <si>
    <t>-(3,6*1,35*2)</t>
  </si>
  <si>
    <t>10</t>
  </si>
  <si>
    <t>28376417</t>
  </si>
  <si>
    <t>deska XPS hrana polodrážková a hladký povrch 300kPA tl 50mm</t>
  </si>
  <si>
    <t>-1734151731</t>
  </si>
  <si>
    <t>153,052*1,05 "Přepočtené koeficientem množství</t>
  </si>
  <si>
    <t>11</t>
  </si>
  <si>
    <t>622251101</t>
  </si>
  <si>
    <t>Montáž kontaktního zateplení lepením a mechanickým kotvením Příplatek k cenám za zápustnou montáž kotev s použitím tepelněizolačních zátek na vnější stěny z polystyrenu</t>
  </si>
  <si>
    <t>-698093403</t>
  </si>
  <si>
    <t>https://podminky.urs.cz/item/CS_URS_2022_02/622251101</t>
  </si>
  <si>
    <t>12</t>
  </si>
  <si>
    <t>622252001</t>
  </si>
  <si>
    <t>Montáž profilů kontaktního zateplení zakládacích soklových připevněných hmoždinkami</t>
  </si>
  <si>
    <t>-1374815084</t>
  </si>
  <si>
    <t>https://podminky.urs.cz/item/CS_URS_2022_02/622252001</t>
  </si>
  <si>
    <t>45,182*2</t>
  </si>
  <si>
    <t>15,104*2</t>
  </si>
  <si>
    <t>-3,6*2</t>
  </si>
  <si>
    <t>13</t>
  </si>
  <si>
    <t>59051663</t>
  </si>
  <si>
    <t>profil zakládací Al tl 0,7mm pro ETICS pro izolant tl 50mm</t>
  </si>
  <si>
    <t>-88759445</t>
  </si>
  <si>
    <t>113,372*1,05 "Přepočtené koeficientem množství</t>
  </si>
  <si>
    <t>14</t>
  </si>
  <si>
    <t>622252002</t>
  </si>
  <si>
    <t>Montáž profilů kontaktního zateplení ostatních stěnových, dilatačních apod. lepených do tmelu</t>
  </si>
  <si>
    <t>-1986441686</t>
  </si>
  <si>
    <t>https://podminky.urs.cz/item/CS_URS_2022_02/622252002</t>
  </si>
  <si>
    <t>kolem vrat - ostění</t>
  </si>
  <si>
    <t>1,35*2*2</t>
  </si>
  <si>
    <t>5,4*2 "Přepočtené koeficientem množství</t>
  </si>
  <si>
    <t>63127464</t>
  </si>
  <si>
    <t>profil rohový Al 15x15mm s výztužnou tkaninou š 100mm pro ETICS</t>
  </si>
  <si>
    <t>1653635305</t>
  </si>
  <si>
    <t>5,4*1,05 "Přepočtené koeficientem množství</t>
  </si>
  <si>
    <t>16</t>
  </si>
  <si>
    <t>59051476</t>
  </si>
  <si>
    <t>profil začišťovací PVC 9mm s výztužnou tkaninou pro ostění ETICS</t>
  </si>
  <si>
    <t>822346202</t>
  </si>
  <si>
    <t>17</t>
  </si>
  <si>
    <t>622511112</t>
  </si>
  <si>
    <t>Omítka tenkovrstvá akrylátová vnějších ploch probarvená bez penetrace mozaiková střednězrnná stěn</t>
  </si>
  <si>
    <t>1551621465</t>
  </si>
  <si>
    <t>https://podminky.urs.cz/item/CS_URS_2022_02/622511112</t>
  </si>
  <si>
    <t>Ostatní konstrukce a práce, bourání</t>
  </si>
  <si>
    <t>18</t>
  </si>
  <si>
    <t>941111121</t>
  </si>
  <si>
    <t>Montáž lešení řadového trubkového lehkého pracovního s podlahami s provozním zatížením tř. 3 do 200 kg/m2 šířky tř. W09 od 0,9 do 1,2 m, výšky do 10 m</t>
  </si>
  <si>
    <t>-541332474</t>
  </si>
  <si>
    <t>https://podminky.urs.cz/item/CS_URS_2022_02/941111121</t>
  </si>
  <si>
    <t>47,0*5,0*2</t>
  </si>
  <si>
    <t>15,1*6,5*2</t>
  </si>
  <si>
    <t>19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</si>
  <si>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</si>
  <si>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</si>
  <si>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1411215829</t>
  </si>
  <si>
    <t>https://podminky.urs.cz/item/CS_URS_2022_02/941111221</t>
  </si>
  <si>
    <t>666,3*60 "Přepočtené koeficientem množství</t>
  </si>
  <si>
    <t>20</t>
  </si>
  <si>
    <t>941111821</t>
  </si>
  <si>
    <t>Demontáž lešení řadového trubkového lehkého pracovního s podlahami s provozním zatížením tř. 3 do 200 kg/m2 šířky tř. W09 od 0,9 do 1,2 m, výšky do 10 m</t>
  </si>
  <si>
    <t>666378682</t>
  </si>
  <si>
    <t>https://podminky.urs.cz/item/CS_URS_2022_02/941111821</t>
  </si>
  <si>
    <t>944511111</t>
  </si>
  <si>
    <t>Montáž ochranné sítě zavěšené na konstrukci lešení z textilie z umělých vláken</t>
  </si>
  <si>
    <t>-981111379</t>
  </si>
  <si>
    <t>https://podminky.urs.cz/item/CS_URS_2022_02/944511111</t>
  </si>
  <si>
    <t>22</t>
  </si>
  <si>
    <t>944511211</t>
  </si>
  <si>
    <t>Montáž ochranné sítě Příplatek za první a každý další den použití sítě k ceně -1111</t>
  </si>
  <si>
    <t>-505812914</t>
  </si>
  <si>
    <t>https://podminky.urs.cz/item/CS_URS_2022_02/944511211</t>
  </si>
  <si>
    <t>23</t>
  </si>
  <si>
    <t>944511811</t>
  </si>
  <si>
    <t>Demontáž ochranné sítě zavěšené na konstrukci lešení z textilie z umělých vláken</t>
  </si>
  <si>
    <t>1126580999</t>
  </si>
  <si>
    <t>https://podminky.urs.cz/item/CS_URS_2022_02/944511811</t>
  </si>
  <si>
    <t>24</t>
  </si>
  <si>
    <t>949101111</t>
  </si>
  <si>
    <t>Lešení pomocné pracovní pro objekty pozemních staveb pro zatížení do 150 kg/m2, o výšce lešeňové podlahy do 1,9 m</t>
  </si>
  <si>
    <t>496276061</t>
  </si>
  <si>
    <t>https://podminky.urs.cz/item/CS_URS_2022_02/949101111</t>
  </si>
  <si>
    <t>půdorysná plocha objektu</t>
  </si>
  <si>
    <t>621,0+24,1</t>
  </si>
  <si>
    <t>25</t>
  </si>
  <si>
    <t>952901221</t>
  </si>
  <si>
    <t>Vyčištění budov nebo objektů před předáním do užívání průmyslových budov a objektů výrobních, skladovacích, garáží, dílen nebo hal apod. s nespalnou podlahou jakékoliv výšky podlaží</t>
  </si>
  <si>
    <t>363467146</t>
  </si>
  <si>
    <t>https://podminky.urs.cz/item/CS_URS_2022_02/952901221</t>
  </si>
  <si>
    <t>26</t>
  </si>
  <si>
    <t>966072122</t>
  </si>
  <si>
    <t>Demontáž opláštění stěn ocelové konstrukce z tvarovaných ocelových plechů, výšky budovy přes 6 do 12 m</t>
  </si>
  <si>
    <t>1365370663</t>
  </si>
  <si>
    <t>https://podminky.urs.cz/item/CS_URS_2022_02/966072122</t>
  </si>
  <si>
    <t>27</t>
  </si>
  <si>
    <t>966073122</t>
  </si>
  <si>
    <t>Demontáž krytiny střech ocelových konstrukcí z tvarovaných ocelových plechů, výšky budovy přes 6 do 12 m</t>
  </si>
  <si>
    <t>1760825543</t>
  </si>
  <si>
    <t>https://podminky.urs.cz/item/CS_URS_2022_02/966073122</t>
  </si>
  <si>
    <t>28</t>
  </si>
  <si>
    <t>968082017</t>
  </si>
  <si>
    <t>Vybourání plastových rámů oken s křídly, dveřních zárubní, vrat rámu oken s křídly, plochy přes 2 do 4 m2</t>
  </si>
  <si>
    <t>1482937840</t>
  </si>
  <si>
    <t>https://podminky.urs.cz/item/CS_URS_2022_02/968082017</t>
  </si>
  <si>
    <t>3,0*1,2*4</t>
  </si>
  <si>
    <t>3,3*1,15*14</t>
  </si>
  <si>
    <t>29</t>
  </si>
  <si>
    <t>988900101</t>
  </si>
  <si>
    <t>Dodávka a montáž zděného elektropilířku včetně zastřešení</t>
  </si>
  <si>
    <t>soubor</t>
  </si>
  <si>
    <t>515004117</t>
  </si>
  <si>
    <t>997</t>
  </si>
  <si>
    <t>Přesun sutě</t>
  </si>
  <si>
    <t>30</t>
  </si>
  <si>
    <t>997013153</t>
  </si>
  <si>
    <t>Vnitrostaveništní doprava suti a vybouraných hmot vodorovně do 50 m svisle s omezením mechanizace pro budovy a haly výšky přes 9 do 12 m</t>
  </si>
  <si>
    <t>t</t>
  </si>
  <si>
    <t>394656078</t>
  </si>
  <si>
    <t>https://podminky.urs.cz/item/CS_URS_2022_02/997013153</t>
  </si>
  <si>
    <t>31</t>
  </si>
  <si>
    <t>997013501</t>
  </si>
  <si>
    <t>Odvoz suti a vybouraných hmot na skládku nebo meziskládku se složením, na vzdálenost do 1 km</t>
  </si>
  <si>
    <t>-217685703</t>
  </si>
  <si>
    <t>https://podminky.urs.cz/item/CS_URS_2022_02/997013501</t>
  </si>
  <si>
    <t>32</t>
  </si>
  <si>
    <t>997013509</t>
  </si>
  <si>
    <t>Odvoz suti a vybouraných hmot na skládku nebo meziskládku se složením, na vzdálenost Příplatek k ceně za každý další i započatý 1 km přes 1 km</t>
  </si>
  <si>
    <t>-1526589488</t>
  </si>
  <si>
    <t>https://podminky.urs.cz/item/CS_URS_2022_02/997013509</t>
  </si>
  <si>
    <t>14,329*19 "Přepočtené koeficientem množství</t>
  </si>
  <si>
    <t>33</t>
  </si>
  <si>
    <t>997013631</t>
  </si>
  <si>
    <t>Poplatek za uložení stavebního odpadu na skládce (skládkovné) směsného stavebního a demoličního zatříděného do Katalogu odpadů pod kódem 17 09 04</t>
  </si>
  <si>
    <t>-931118818</t>
  </si>
  <si>
    <t>https://podminky.urs.cz/item/CS_URS_2022_02/997013631</t>
  </si>
  <si>
    <t>998</t>
  </si>
  <si>
    <t>Přesun hmot</t>
  </si>
  <si>
    <t>34</t>
  </si>
  <si>
    <t>998014211</t>
  </si>
  <si>
    <t>Přesun hmot pro budovy a haly občanské výstavby, bydlení, výrobu a služby s nosnou svislou konstrukcí montovanou z dílců kovových vodorovná dopravní vzdálenost do 100 m, pro budovy a haly jednopodlažní</t>
  </si>
  <si>
    <t>-423683006</t>
  </si>
  <si>
    <t>https://podminky.urs.cz/item/CS_URS_2022_02/998014211</t>
  </si>
  <si>
    <t>PSV</t>
  </si>
  <si>
    <t>Práce a dodávky PSV</t>
  </si>
  <si>
    <t>713</t>
  </si>
  <si>
    <t>Izolace tepelné</t>
  </si>
  <si>
    <t>35</t>
  </si>
  <si>
    <t>713131171</t>
  </si>
  <si>
    <t>Montáž tepelné izolace stěn rohožemi, pásy, deskami, dílci, bloky (izolační materiál ve specifikaci) přichycením samolepícími trny uvnitř objektu</t>
  </si>
  <si>
    <t>1047311104</t>
  </si>
  <si>
    <t>https://podminky.urs.cz/item/CS_URS_2022_02/713131171</t>
  </si>
  <si>
    <t>parapet oken</t>
  </si>
  <si>
    <t>3,0*4*0,22</t>
  </si>
  <si>
    <t>3,3*14*0,22</t>
  </si>
  <si>
    <t>nadpraží oken</t>
  </si>
  <si>
    <t>ostění oken</t>
  </si>
  <si>
    <t>1,2*2*4*0,22</t>
  </si>
  <si>
    <t>1,15*2*14*0,22</t>
  </si>
  <si>
    <t>36</t>
  </si>
  <si>
    <t>63148100</t>
  </si>
  <si>
    <t>deska tepelně izolační minerální univerzální λ=0,038-0,039 tl 40mm</t>
  </si>
  <si>
    <t>236611895</t>
  </si>
  <si>
    <t>34,804*1,05 "Přepočtené koeficientem množství</t>
  </si>
  <si>
    <t>37</t>
  </si>
  <si>
    <t>713132312</t>
  </si>
  <si>
    <t>Montáž tepelné izolace stěn do roštu jednosměrného svislého výšky přes 6 do 12 m</t>
  </si>
  <si>
    <t>79690011</t>
  </si>
  <si>
    <t>https://podminky.urs.cz/item/CS_URS_2022_02/713132312</t>
  </si>
  <si>
    <t>38</t>
  </si>
  <si>
    <t>63148164</t>
  </si>
  <si>
    <t>deska tepelně izolační minerální provětrávaných fasád λ=0,034-0,035 tl 160mm</t>
  </si>
  <si>
    <t>674290687</t>
  </si>
  <si>
    <t>39</t>
  </si>
  <si>
    <t>998713102</t>
  </si>
  <si>
    <t>Přesun hmot pro izolace tepelné stanovený z hmotnosti přesunovaného materiálu vodorovná dopravní vzdálenost do 50 m v objektech výšky přes 6 m do 12 m</t>
  </si>
  <si>
    <t>-584470299</t>
  </si>
  <si>
    <t>https://podminky.urs.cz/item/CS_URS_2022_02/998713102</t>
  </si>
  <si>
    <t>762</t>
  </si>
  <si>
    <t>Konstrukce tesařské</t>
  </si>
  <si>
    <t>40</t>
  </si>
  <si>
    <t>762083111</t>
  </si>
  <si>
    <t>Impregnace řeziva máčením proti dřevokaznému hmyzu a houbám, třída ohrožení 1 a 2 (dřevo v interiéru)</t>
  </si>
  <si>
    <t>m3</t>
  </si>
  <si>
    <t>-1054547000</t>
  </si>
  <si>
    <t>https://podminky.urs.cz/item/CS_URS_2022_02/762083111</t>
  </si>
  <si>
    <t>41</t>
  </si>
  <si>
    <t>762439001</t>
  </si>
  <si>
    <t>Obložení stěn montáž roštu podkladového</t>
  </si>
  <si>
    <t>2043965763</t>
  </si>
  <si>
    <t>https://podminky.urs.cz/item/CS_URS_2022_02/762439001</t>
  </si>
  <si>
    <t>42</t>
  </si>
  <si>
    <t>60514101</t>
  </si>
  <si>
    <t>řezivo jehličnaté lať 10-25cm2</t>
  </si>
  <si>
    <t>306882476</t>
  </si>
  <si>
    <t>43</t>
  </si>
  <si>
    <t>762495000</t>
  </si>
  <si>
    <t>Spojovací prostředky olištování spár, obložení stropů, střešních podhledů a stěn hřebíky, vruty</t>
  </si>
  <si>
    <t>1657704761</t>
  </si>
  <si>
    <t>https://podminky.urs.cz/item/CS_URS_2022_02/762495000</t>
  </si>
  <si>
    <t>plocha stěn</t>
  </si>
  <si>
    <t>391,123</t>
  </si>
  <si>
    <t>44</t>
  </si>
  <si>
    <t>998762102</t>
  </si>
  <si>
    <t>Přesun hmot pro konstrukce tesařské stanovený z hmotnosti přesunovaného materiálu vodorovná dopravní vzdálenost do 50 m v objektech výšky přes 6 do 12 m</t>
  </si>
  <si>
    <t>-1197806976</t>
  </si>
  <si>
    <t>https://podminky.urs.cz/item/CS_URS_2022_02/998762102</t>
  </si>
  <si>
    <t>764</t>
  </si>
  <si>
    <t>Konstrukce klempířské</t>
  </si>
  <si>
    <t>45</t>
  </si>
  <si>
    <t>764004801</t>
  </si>
  <si>
    <t>Demontáž klempířských konstrukcí žlabu podokapního do suti</t>
  </si>
  <si>
    <t>764623368</t>
  </si>
  <si>
    <t>https://podminky.urs.cz/item/CS_URS_2022_02/764004801</t>
  </si>
  <si>
    <t>46</t>
  </si>
  <si>
    <t>764004861</t>
  </si>
  <si>
    <t>Demontáž klempířských konstrukcí svodu do suti</t>
  </si>
  <si>
    <t>1402913252</t>
  </si>
  <si>
    <t>https://podminky.urs.cz/item/CS_URS_2022_02/764004861</t>
  </si>
  <si>
    <t>47</t>
  </si>
  <si>
    <t>764216601</t>
  </si>
  <si>
    <t>Oplechování parapetů z pozinkovaného plechu s povrchovou úpravou rovných mechanicky kotvené, bez rohů rš 160 mm</t>
  </si>
  <si>
    <t>363499687</t>
  </si>
  <si>
    <t>https://podminky.urs.cz/item/CS_URS_2022_02/764216601</t>
  </si>
  <si>
    <t>3,0*4</t>
  </si>
  <si>
    <t>3,3*14</t>
  </si>
  <si>
    <t>48</t>
  </si>
  <si>
    <t>764216601RO</t>
  </si>
  <si>
    <t>Oplechování nadokenní okapnice – viz tabulka klempířských prvků K/4 a K/5 rš 120 mm</t>
  </si>
  <si>
    <t>1980616562</t>
  </si>
  <si>
    <t>"K4 K5</t>
  </si>
  <si>
    <t>3*4</t>
  </si>
  <si>
    <t>49</t>
  </si>
  <si>
    <t>764216601ROH</t>
  </si>
  <si>
    <t>Oplechování hřebene prvek K/6 rš 400 mm – viz tabulka klempířských prvků a detail č.53</t>
  </si>
  <si>
    <t>73920078</t>
  </si>
  <si>
    <t>"K6</t>
  </si>
  <si>
    <t>45,2</t>
  </si>
  <si>
    <t>50</t>
  </si>
  <si>
    <t>764216601RŠ</t>
  </si>
  <si>
    <t>Oplechování lemu okraje štítu prvek K/7 rš 400 mm – viz tabulka klempířských prvků a detail č.54</t>
  </si>
  <si>
    <t>1329520495</t>
  </si>
  <si>
    <t>"K7</t>
  </si>
  <si>
    <t>4*8</t>
  </si>
  <si>
    <t>51</t>
  </si>
  <si>
    <t>764216602</t>
  </si>
  <si>
    <t>Oplechování parapetů z pozinkovaného plechu s povrchovou úpravou rovných mechanicky kotvené, bez rohů rš 200 mm</t>
  </si>
  <si>
    <t>1162965239</t>
  </si>
  <si>
    <t>https://podminky.urs.cz/item/CS_URS_2022_02/764216602</t>
  </si>
  <si>
    <t>Poznámka k položce:
celková délka je přerušena ocel. nosnými sloupy</t>
  </si>
  <si>
    <t>Tabulka klempířských prvků</t>
  </si>
  <si>
    <t>rozhraní zateplení soklu a ostatního opláštění objektu</t>
  </si>
  <si>
    <t>"K/03" 107,88</t>
  </si>
  <si>
    <t>52</t>
  </si>
  <si>
    <t>764216R01</t>
  </si>
  <si>
    <t>Příplatek za zvětšenou pracnost v místě ocelových sloupů</t>
  </si>
  <si>
    <t>-2076271636</t>
  </si>
  <si>
    <t>53</t>
  </si>
  <si>
    <t>764511602</t>
  </si>
  <si>
    <t>Žlab podokapní z pozinkovaného plechu s povrchovou úpravou včetně háků a čel půlkruhový rš 330 mm</t>
  </si>
  <si>
    <t>1818019879</t>
  </si>
  <si>
    <t>https://podminky.urs.cz/item/CS_URS_2022_02/764511602</t>
  </si>
  <si>
    <t xml:space="preserve">"K/01" 90,36 </t>
  </si>
  <si>
    <t>54</t>
  </si>
  <si>
    <t>764518623</t>
  </si>
  <si>
    <t>Svod z pozinkovaného plechu s upraveným povrchem včetně objímek, kolen a odskoků kruhový, průměru 120 mm</t>
  </si>
  <si>
    <t>-1943704854</t>
  </si>
  <si>
    <t>https://podminky.urs.cz/item/CS_URS_2022_02/764518623</t>
  </si>
  <si>
    <t>"K/02" 19,2</t>
  </si>
  <si>
    <t>55</t>
  </si>
  <si>
    <t>764900101</t>
  </si>
  <si>
    <t>Napojení dešťového svodu do stávajícího lapače střešních splavenin</t>
  </si>
  <si>
    <t>507975951</t>
  </si>
  <si>
    <t>56</t>
  </si>
  <si>
    <t>998764102</t>
  </si>
  <si>
    <t>Přesun hmot pro konstrukce klempířské stanovený z hmotnosti přesunovaného materiálu vodorovná dopravní vzdálenost do 50 m v objektech výšky přes 6 do 12 m</t>
  </si>
  <si>
    <t>-779597624</t>
  </si>
  <si>
    <t>https://podminky.urs.cz/item/CS_URS_2022_02/998764102</t>
  </si>
  <si>
    <t>766</t>
  </si>
  <si>
    <t>Konstrukce truhlářské</t>
  </si>
  <si>
    <t>57</t>
  </si>
  <si>
    <t>766622135</t>
  </si>
  <si>
    <t>Montáž oken plastových včetně montáže rámu plochy přes 1 m2 otevíravých do celostěnových panelů nebo ocelových rámů, výšky do 1,5 m</t>
  </si>
  <si>
    <t>-1730070277</t>
  </si>
  <si>
    <t>https://podminky.urs.cz/item/CS_URS_2022_02/766622135</t>
  </si>
  <si>
    <t>Tabulka výplní otvorů</t>
  </si>
  <si>
    <t>"01" 3,0*1,2*4</t>
  </si>
  <si>
    <t>"02" 3,3*1,15*14</t>
  </si>
  <si>
    <t>58</t>
  </si>
  <si>
    <t>61140051</t>
  </si>
  <si>
    <t>okno plastové otevíravé/sklopné dvojsklo přes plochu 1m2 do v 1,5m</t>
  </si>
  <si>
    <t>328087896</t>
  </si>
  <si>
    <t>Poznámka k položce:
kompletní provedení dle PD (kování, povrchová úprava atd)</t>
  </si>
  <si>
    <t>59</t>
  </si>
  <si>
    <t>766622135R</t>
  </si>
  <si>
    <t>D+M Svislé dřevěné sloupky 60/140 mm, výška 1250mm (mezi paždíky), na které bude kotveno plastové okno (svislý rám)</t>
  </si>
  <si>
    <t>572178565</t>
  </si>
  <si>
    <t>"sloupky pro montáž oken</t>
  </si>
  <si>
    <t>60</t>
  </si>
  <si>
    <t>998766102</t>
  </si>
  <si>
    <t>Přesun hmot pro konstrukce truhlářské stanovený z hmotnosti přesunovaného materiálu vodorovná dopravní vzdálenost do 50 m v objektech výšky přes 6 do 12 m</t>
  </si>
  <si>
    <t>907538380</t>
  </si>
  <si>
    <t>https://podminky.urs.cz/item/CS_URS_2022_02/998766102</t>
  </si>
  <si>
    <t>767</t>
  </si>
  <si>
    <t>Konstrukce zámečnické</t>
  </si>
  <si>
    <t>61</t>
  </si>
  <si>
    <t>767190115</t>
  </si>
  <si>
    <t>Montáž oplechování a lemování ocelových konstrukcí stěn a střech z ocelových plechů, rš přes 250 do 330 mm</t>
  </si>
  <si>
    <t>-1150727034</t>
  </si>
  <si>
    <t>https://podminky.urs.cz/item/CS_URS_2022_02/767190115</t>
  </si>
  <si>
    <t>kolem oken</t>
  </si>
  <si>
    <t>(3,0+1,2)*2*4</t>
  </si>
  <si>
    <t>(3,3+1,15)*2*14</t>
  </si>
  <si>
    <t>62</t>
  </si>
  <si>
    <t>19420820</t>
  </si>
  <si>
    <t>plech Al hladký přírodní eloxovaný tl 0,8mm tabule</t>
  </si>
  <si>
    <t>CS ÚRS 2021 02</t>
  </si>
  <si>
    <t>115866735</t>
  </si>
  <si>
    <t>158,200*0,3</t>
  </si>
  <si>
    <t>63</t>
  </si>
  <si>
    <t>767651114</t>
  </si>
  <si>
    <t>Montáž vrat garážových nebo průmyslových sekčních zajížděcích pod strop, plochy přes 13 m2</t>
  </si>
  <si>
    <t>kus</t>
  </si>
  <si>
    <t>1948178593</t>
  </si>
  <si>
    <t>https://podminky.urs.cz/item/CS_URS_2022_02/767651114</t>
  </si>
  <si>
    <t>Tabulka vyplní otvorů</t>
  </si>
  <si>
    <t>"01/L" 2</t>
  </si>
  <si>
    <t>64</t>
  </si>
  <si>
    <t>55345802</t>
  </si>
  <si>
    <t>vrata průmyslová sekční z ocelových lamel, zateplená PUR tl 67mm</t>
  </si>
  <si>
    <t>592050240</t>
  </si>
  <si>
    <t>Poznámka k položce:
kompletní provedení dle PD (kování, povrchová úprava, integrované dveře atd)</t>
  </si>
  <si>
    <t>3,6*4,0*2</t>
  </si>
  <si>
    <t>65</t>
  </si>
  <si>
    <t>767651114RPV</t>
  </si>
  <si>
    <t>Příplatek k montáži sekčních vrat - doplnit ocelový rám (dle dodavatele) pro kotvení ke stávajícím ocelovým sloupům</t>
  </si>
  <si>
    <t>762179842</t>
  </si>
  <si>
    <t>66</t>
  </si>
  <si>
    <t>767651126</t>
  </si>
  <si>
    <t>Montáž vrat garážových nebo průmyslových příslušenství sekčních vrat elektrického pohonu</t>
  </si>
  <si>
    <t>1494702509</t>
  </si>
  <si>
    <t>https://podminky.urs.cz/item/CS_URS_2022_02/767651126</t>
  </si>
  <si>
    <t>67</t>
  </si>
  <si>
    <t>55345878</t>
  </si>
  <si>
    <t>pohon garážových sekčních a výklopných vrat o síle 1000N max. 50 cyklů denně</t>
  </si>
  <si>
    <t>-641312440</t>
  </si>
  <si>
    <t>68</t>
  </si>
  <si>
    <t>767651814</t>
  </si>
  <si>
    <t>Demontáž garážových a průmyslových vrat sekčních zajížděcích pod strop, plochy přes 13 m2</t>
  </si>
  <si>
    <t>-840064502</t>
  </si>
  <si>
    <t>https://podminky.urs.cz/item/CS_URS_2022_02/767651814</t>
  </si>
  <si>
    <t>69</t>
  </si>
  <si>
    <t>998767102</t>
  </si>
  <si>
    <t>Přesun hmot pro zámečnické konstrukce stanovený z hmotnosti přesunovaného materiálu vodorovná dopravní vzdálenost do 50 m v objektech výšky přes 6 do 12 m</t>
  </si>
  <si>
    <t>-908979409</t>
  </si>
  <si>
    <t>https://podminky.urs.cz/item/CS_URS_2022_02/998767102</t>
  </si>
  <si>
    <t>783</t>
  </si>
  <si>
    <t>Dokončovací práce - nátěry</t>
  </si>
  <si>
    <t>70</t>
  </si>
  <si>
    <t>783306801</t>
  </si>
  <si>
    <t>Odstranění nátěrů ze zámečnických konstrukcí obroušením</t>
  </si>
  <si>
    <t>1820184511</t>
  </si>
  <si>
    <t>https://podminky.urs.cz/item/CS_URS_2022_02/783306801</t>
  </si>
  <si>
    <t>ocelové sloupy vystupující z fasády</t>
  </si>
  <si>
    <t>(0,2*2+0,185)*4,1*22</t>
  </si>
  <si>
    <t>(0,2+0,185+0,4)*4,78*4</t>
  </si>
  <si>
    <t>71</t>
  </si>
  <si>
    <t>783314203</t>
  </si>
  <si>
    <t>Základní antikorozní nátěr zámečnických konstrukcí jednonásobný syntetický samozákladující</t>
  </si>
  <si>
    <t>-1897194937</t>
  </si>
  <si>
    <t>https://podminky.urs.cz/item/CS_URS_2022_02/783314203</t>
  </si>
  <si>
    <t>67,776*2 "Přepočtené koeficientem množství</t>
  </si>
  <si>
    <t>72</t>
  </si>
  <si>
    <t>783315103</t>
  </si>
  <si>
    <t>Mezinátěr zámečnických konstrukcí jednonásobný syntetický samozákladující</t>
  </si>
  <si>
    <t>-1424138349</t>
  </si>
  <si>
    <t>https://podminky.urs.cz/item/CS_URS_2022_02/783315103</t>
  </si>
  <si>
    <t>73</t>
  </si>
  <si>
    <t>783317105</t>
  </si>
  <si>
    <t>Krycí nátěr (email) zámečnických konstrukcí jednonásobný syntetický samozákladující</t>
  </si>
  <si>
    <t>139072151</t>
  </si>
  <si>
    <t>https://podminky.urs.cz/item/CS_URS_2022_02/783317105</t>
  </si>
  <si>
    <t>Poznámka k položce:
RAL 7015 - Schiefergrau</t>
  </si>
  <si>
    <t>Soupis:</t>
  </si>
  <si>
    <t>EL-01 - Výkaz výměr hala č.1</t>
  </si>
  <si>
    <t>D1 - Rozpojovací pojistková skříň</t>
  </si>
  <si>
    <t>D2 - Rozváděč RH1</t>
  </si>
  <si>
    <t>D3 - Kabely</t>
  </si>
  <si>
    <t>D4 - Ovladače, zásuvky, ostatní</t>
  </si>
  <si>
    <t>D5 - Svítidla</t>
  </si>
  <si>
    <t>D6 - Hromosvod a uzemnění</t>
  </si>
  <si>
    <t>D7 - Struturovaná kabeláž</t>
  </si>
  <si>
    <t>D8 - Montáže</t>
  </si>
  <si>
    <t>D1</t>
  </si>
  <si>
    <t>Rozpojovací pojistková skříň</t>
  </si>
  <si>
    <t>Pol1</t>
  </si>
  <si>
    <t>Rozpojovací pojistková skříň SR402</t>
  </si>
  <si>
    <t>ks</t>
  </si>
  <si>
    <t>903890118</t>
  </si>
  <si>
    <t>Pol2</t>
  </si>
  <si>
    <t>Nožové pojistky 100A</t>
  </si>
  <si>
    <t>-824899707</t>
  </si>
  <si>
    <t>Pol3</t>
  </si>
  <si>
    <t>Vodiče, drobný montážní materiál</t>
  </si>
  <si>
    <t>-357037321</t>
  </si>
  <si>
    <t>Pol4</t>
  </si>
  <si>
    <t>Deinstalace stávající rozpojovací skříně</t>
  </si>
  <si>
    <t>1097724480</t>
  </si>
  <si>
    <t>Pol5</t>
  </si>
  <si>
    <t>Instalace a připojení nové ropojovací skříně</t>
  </si>
  <si>
    <t>1543840952</t>
  </si>
  <si>
    <t>D2</t>
  </si>
  <si>
    <t>Rozváděč RH1</t>
  </si>
  <si>
    <t>Pol6</t>
  </si>
  <si>
    <t>Oceloplechový rozváděč 3A-33 vestavěný pomocí systému vestavby M2000 do skříňového rozvaděče š.800 x v.2000 x hl. 400</t>
  </si>
  <si>
    <t>283384453</t>
  </si>
  <si>
    <t>Pol7</t>
  </si>
  <si>
    <t>Přepěťová ochrana třídy B+C, 3 moduly</t>
  </si>
  <si>
    <t>1181302150</t>
  </si>
  <si>
    <t>Pol8</t>
  </si>
  <si>
    <t>Elektroměr DIZ-G pro napřímé měření, 3f.</t>
  </si>
  <si>
    <t>-235063310</t>
  </si>
  <si>
    <t>Pol9</t>
  </si>
  <si>
    <t>Měřící transformátor proudu 100A/5A</t>
  </si>
  <si>
    <t>-920623603</t>
  </si>
  <si>
    <t>Pol10</t>
  </si>
  <si>
    <t>Vypínač 3x125A</t>
  </si>
  <si>
    <t>1318775104</t>
  </si>
  <si>
    <t>Pol11</t>
  </si>
  <si>
    <t>Jistič B10/1 10kA</t>
  </si>
  <si>
    <t>459507288</t>
  </si>
  <si>
    <t>Pol12</t>
  </si>
  <si>
    <t>Jistič B16/1 10kA</t>
  </si>
  <si>
    <t>561588265</t>
  </si>
  <si>
    <t>Pol13</t>
  </si>
  <si>
    <t>Jistič B16/3 10kA</t>
  </si>
  <si>
    <t>1151546568</t>
  </si>
  <si>
    <t>Pol14</t>
  </si>
  <si>
    <t>Jistič C16/1 10kA</t>
  </si>
  <si>
    <t>1624814059</t>
  </si>
  <si>
    <t>Pol15</t>
  </si>
  <si>
    <t>Jistič C16/3 10kA</t>
  </si>
  <si>
    <t>417354423</t>
  </si>
  <si>
    <t>Pol16</t>
  </si>
  <si>
    <t>Jistič B32/3 10kA</t>
  </si>
  <si>
    <t>-2093937215</t>
  </si>
  <si>
    <t>Pol17</t>
  </si>
  <si>
    <t>Chránič s jističem B10/1N/0.03</t>
  </si>
  <si>
    <t>-1434143061</t>
  </si>
  <si>
    <t>Pol18</t>
  </si>
  <si>
    <t>Proudový chránič 25/4/0.03</t>
  </si>
  <si>
    <t>2072901964</t>
  </si>
  <si>
    <t>Pol19</t>
  </si>
  <si>
    <t>Proudový chránič 40/4/0.03</t>
  </si>
  <si>
    <t>-1350075905</t>
  </si>
  <si>
    <t>Pol20</t>
  </si>
  <si>
    <t>Proudový chránič 63/4/0.03</t>
  </si>
  <si>
    <t>-178362150</t>
  </si>
  <si>
    <t>Pol21</t>
  </si>
  <si>
    <t>Proudový chránič 80/4/0.03</t>
  </si>
  <si>
    <t>-1061706806</t>
  </si>
  <si>
    <t>Pol22</t>
  </si>
  <si>
    <t>Lišta N,PE 16mm2</t>
  </si>
  <si>
    <t>-1813804544</t>
  </si>
  <si>
    <t>Pol23</t>
  </si>
  <si>
    <t>Lišta propojovací 3pólová, 16mm2, 1m</t>
  </si>
  <si>
    <t>646275481</t>
  </si>
  <si>
    <t>Pol24</t>
  </si>
  <si>
    <t>Impulzní relé na DIN lištu</t>
  </si>
  <si>
    <t>-95511653</t>
  </si>
  <si>
    <t>Pol25</t>
  </si>
  <si>
    <t>Stykač 2Z/20A, 230V</t>
  </si>
  <si>
    <t>641015310</t>
  </si>
  <si>
    <t>Pol26</t>
  </si>
  <si>
    <t>Tlačítko na dveřích rozvaděče</t>
  </si>
  <si>
    <t>-18416219</t>
  </si>
  <si>
    <t>Pol27</t>
  </si>
  <si>
    <t>Svorka Wago 6 mm2 šedá</t>
  </si>
  <si>
    <t>-1592701239</t>
  </si>
  <si>
    <t>Pol28</t>
  </si>
  <si>
    <t>Svorka Wago 6 mm2 modrá</t>
  </si>
  <si>
    <t>1316357623</t>
  </si>
  <si>
    <t>Pol29</t>
  </si>
  <si>
    <t>Svorka Wago 2,5mm2 šedá</t>
  </si>
  <si>
    <t>-739671006</t>
  </si>
  <si>
    <t>Pol30</t>
  </si>
  <si>
    <t>Svorka Wago 2,5mm2 modrá</t>
  </si>
  <si>
    <t>412403</t>
  </si>
  <si>
    <t>Pol31</t>
  </si>
  <si>
    <t>Servisní zásuvka</t>
  </si>
  <si>
    <t>-224316094</t>
  </si>
  <si>
    <t>Pol32</t>
  </si>
  <si>
    <t>Montážní deska</t>
  </si>
  <si>
    <t>214113852</t>
  </si>
  <si>
    <t>Pol33</t>
  </si>
  <si>
    <t>Zaslepovací pás 1000 mm</t>
  </si>
  <si>
    <t>-200103867</t>
  </si>
  <si>
    <t>1048261965</t>
  </si>
  <si>
    <t>Pol34</t>
  </si>
  <si>
    <t>Výroba rozváděče</t>
  </si>
  <si>
    <t>-2082648577</t>
  </si>
  <si>
    <t>Pol35</t>
  </si>
  <si>
    <t>Výchozí revize rozváděče</t>
  </si>
  <si>
    <t>-1567421036</t>
  </si>
  <si>
    <t>D3</t>
  </si>
  <si>
    <t>Kabely</t>
  </si>
  <si>
    <t>Pol36</t>
  </si>
  <si>
    <t>Kabel CYKY 4x50</t>
  </si>
  <si>
    <t>-1151354705</t>
  </si>
  <si>
    <t>Pol37</t>
  </si>
  <si>
    <t>Kabel CYKY -J 5 x 6</t>
  </si>
  <si>
    <t>856143307</t>
  </si>
  <si>
    <t>Pol38</t>
  </si>
  <si>
    <t>Kabel CYKY-J 3 x 2,5</t>
  </si>
  <si>
    <t>-1562400743</t>
  </si>
  <si>
    <t>Pol39</t>
  </si>
  <si>
    <t>Kabel CYKY -J 5 x 1,5</t>
  </si>
  <si>
    <t>267132524</t>
  </si>
  <si>
    <t>Pol40</t>
  </si>
  <si>
    <t>Kabel CYKY-J 3 x 1,5</t>
  </si>
  <si>
    <t>-2048984378</t>
  </si>
  <si>
    <t>Pol41</t>
  </si>
  <si>
    <t>Ochranné pospojování CY 16</t>
  </si>
  <si>
    <t>-404627799</t>
  </si>
  <si>
    <t>D4</t>
  </si>
  <si>
    <t>Ovladače, zásuvky, ostatní</t>
  </si>
  <si>
    <t>Pol42</t>
  </si>
  <si>
    <t>Zásuvka 230V/16A, ABB VARIANT, bílá</t>
  </si>
  <si>
    <t>-1518424380</t>
  </si>
  <si>
    <t>Pol43</t>
  </si>
  <si>
    <t>Dvojzásuvka 230V/16A , ABB VARIANT bílá</t>
  </si>
  <si>
    <t>-2132899714</t>
  </si>
  <si>
    <t>Pol44</t>
  </si>
  <si>
    <t>Vypínač jednoduchý, řaz. 1, ABB VARIANT, bílá</t>
  </si>
  <si>
    <t>578933053</t>
  </si>
  <si>
    <t>Pol45</t>
  </si>
  <si>
    <t>Jednorámeček, ABB VARIANT, bílá</t>
  </si>
  <si>
    <t>2146280876</t>
  </si>
  <si>
    <t>Pol46</t>
  </si>
  <si>
    <t>Zísuvkový box (2x 230V/16A, 1x 400V/16A, 1x 400V/32A)</t>
  </si>
  <si>
    <t>-1781411763</t>
  </si>
  <si>
    <t>Pol47</t>
  </si>
  <si>
    <t>Instalační krabice KU68</t>
  </si>
  <si>
    <t>1001643916</t>
  </si>
  <si>
    <t>Pol48</t>
  </si>
  <si>
    <t>Rošt z niedax lišt včetně úchytek</t>
  </si>
  <si>
    <t>694933664</t>
  </si>
  <si>
    <t>Pol49</t>
  </si>
  <si>
    <t>Kovový žlab MARS 150x50 včetně úchytů</t>
  </si>
  <si>
    <t>-746152427</t>
  </si>
  <si>
    <t>Pol50</t>
  </si>
  <si>
    <t>Drobný instalační materiál</t>
  </si>
  <si>
    <t>-1007951697</t>
  </si>
  <si>
    <t>D5</t>
  </si>
  <si>
    <t>Svítidla</t>
  </si>
  <si>
    <t>Pol51</t>
  </si>
  <si>
    <t>S1 -zavěšené LED svítidlo, 63W/865, IP54, L90B50</t>
  </si>
  <si>
    <t>1323688336</t>
  </si>
  <si>
    <t>Pol52</t>
  </si>
  <si>
    <t>S2 - néstěnné LED svítidlo 18W</t>
  </si>
  <si>
    <t>1430964072</t>
  </si>
  <si>
    <t>Pol53</t>
  </si>
  <si>
    <t>S3 - Venkovní LED reflektor</t>
  </si>
  <si>
    <t>-462619858</t>
  </si>
  <si>
    <t>Pol54</t>
  </si>
  <si>
    <t>N - nouzové svítidlo s vlastním akumulátorem</t>
  </si>
  <si>
    <t>-2056897684</t>
  </si>
  <si>
    <t>D6</t>
  </si>
  <si>
    <t>Hromosvod a uzemnění</t>
  </si>
  <si>
    <t>Pol55</t>
  </si>
  <si>
    <t>Kontrola a proměření, případná oprava uzemnění</t>
  </si>
  <si>
    <t>-1015468909</t>
  </si>
  <si>
    <t>Pol56</t>
  </si>
  <si>
    <t>Pásek FeZn 30/4</t>
  </si>
  <si>
    <t>-577405867</t>
  </si>
  <si>
    <t>Pol57</t>
  </si>
  <si>
    <t>Hromosvod vodič AlMgSi 8mm</t>
  </si>
  <si>
    <t>2115084310</t>
  </si>
  <si>
    <t>Pol58</t>
  </si>
  <si>
    <t>Svorka křížová</t>
  </si>
  <si>
    <t>1310954375</t>
  </si>
  <si>
    <t>Pol59</t>
  </si>
  <si>
    <t>Svorka jímačová</t>
  </si>
  <si>
    <t>-1909595438</t>
  </si>
  <si>
    <t>Pol60</t>
  </si>
  <si>
    <t>Svorka pro zemní pásek</t>
  </si>
  <si>
    <t>724904404</t>
  </si>
  <si>
    <t>Pol61</t>
  </si>
  <si>
    <t>Zkušební svorka na fasádě</t>
  </si>
  <si>
    <t>-2094826104</t>
  </si>
  <si>
    <t>Pol62</t>
  </si>
  <si>
    <t>Ochranná trubka OT 1,7</t>
  </si>
  <si>
    <t>-1698598521</t>
  </si>
  <si>
    <t>Pol63</t>
  </si>
  <si>
    <t>Držák jímací tyče</t>
  </si>
  <si>
    <t>99548006</t>
  </si>
  <si>
    <t>Pol64</t>
  </si>
  <si>
    <t>Jímací tyč</t>
  </si>
  <si>
    <t>854087362</t>
  </si>
  <si>
    <t>Pol65</t>
  </si>
  <si>
    <t>Podpěra vedení</t>
  </si>
  <si>
    <t>-739134043</t>
  </si>
  <si>
    <t>Pol66</t>
  </si>
  <si>
    <t>Instalace hromosvodu</t>
  </si>
  <si>
    <t>757653414</t>
  </si>
  <si>
    <t>1743812774</t>
  </si>
  <si>
    <t>Pol67</t>
  </si>
  <si>
    <t>Revize hromosvodu</t>
  </si>
  <si>
    <t>1312328764</t>
  </si>
  <si>
    <t>D7</t>
  </si>
  <si>
    <t>Struturovaná kabeláž</t>
  </si>
  <si>
    <t>Pol68</t>
  </si>
  <si>
    <t>Datový rozvaděč 24U 800 x 800 x 1200 mm, skleněné dveře</t>
  </si>
  <si>
    <t>-1775594948</t>
  </si>
  <si>
    <t>Pol69</t>
  </si>
  <si>
    <t>Připojení datového racku</t>
  </si>
  <si>
    <t>1567289274</t>
  </si>
  <si>
    <t>D8</t>
  </si>
  <si>
    <t>Montáže</t>
  </si>
  <si>
    <t>Pol70</t>
  </si>
  <si>
    <t>Deinstalace sxtávající kabeláže a svítidel</t>
  </si>
  <si>
    <t>1389931682</t>
  </si>
  <si>
    <t>Pol71</t>
  </si>
  <si>
    <t>Instalace kabeláže</t>
  </si>
  <si>
    <t>1780564525</t>
  </si>
  <si>
    <t>Pol72</t>
  </si>
  <si>
    <t>Kompletace zásuvek a ovkadačú</t>
  </si>
  <si>
    <t>-1101792568</t>
  </si>
  <si>
    <t>Pol73</t>
  </si>
  <si>
    <t>Stavební přípomoce</t>
  </si>
  <si>
    <t>1632574919</t>
  </si>
  <si>
    <t>Pol74</t>
  </si>
  <si>
    <t>Připojení rozváděče RH1</t>
  </si>
  <si>
    <t>1392701989</t>
  </si>
  <si>
    <t>Pol75</t>
  </si>
  <si>
    <t>Instalace a připojení svítidel</t>
  </si>
  <si>
    <t>-1880644498</t>
  </si>
  <si>
    <t>Pol76</t>
  </si>
  <si>
    <t>Projekt skutečného stavu</t>
  </si>
  <si>
    <t>2120123283</t>
  </si>
  <si>
    <t>Pol77</t>
  </si>
  <si>
    <t>Doprava</t>
  </si>
  <si>
    <t>-892754300</t>
  </si>
  <si>
    <t>Pol78</t>
  </si>
  <si>
    <t>Revize</t>
  </si>
  <si>
    <t>-518620803</t>
  </si>
  <si>
    <t>Pol79</t>
  </si>
  <si>
    <t>Předání, zaškolení</t>
  </si>
  <si>
    <t>-1069715964</t>
  </si>
  <si>
    <t>SO-02 - Hala č. 2</t>
  </si>
  <si>
    <t>-394891551</t>
  </si>
  <si>
    <t>-(3,6*(4,0-1,15)*4)</t>
  </si>
  <si>
    <t>-(0,9*(2,05-1,15))</t>
  </si>
  <si>
    <t>330366217</t>
  </si>
  <si>
    <t>369,793*1,1 "Přepočtené koeficientem množství</t>
  </si>
  <si>
    <t>-1996149654</t>
  </si>
  <si>
    <t>-1667073830</t>
  </si>
  <si>
    <t>-1135358978</t>
  </si>
  <si>
    <t>-1925602259</t>
  </si>
  <si>
    <t>-1133272864</t>
  </si>
  <si>
    <t>-1733577411</t>
  </si>
  <si>
    <t>369,793*1,05 "Přepočtené koeficientem množství</t>
  </si>
  <si>
    <t>-819978273</t>
  </si>
  <si>
    <t>-(3,6*1,35*4)</t>
  </si>
  <si>
    <t>-(0,9*1,35)</t>
  </si>
  <si>
    <t>471801772</t>
  </si>
  <si>
    <t>142,117*1,05 "Přepočtené koeficientem množství</t>
  </si>
  <si>
    <t>2116830610</t>
  </si>
  <si>
    <t>1583635779</t>
  </si>
  <si>
    <t>-3,6*4</t>
  </si>
  <si>
    <t>-0,9*1</t>
  </si>
  <si>
    <t>-853200484</t>
  </si>
  <si>
    <t>105,272*1,05 "Přepočtené koeficientem množství</t>
  </si>
  <si>
    <t>1133739839</t>
  </si>
  <si>
    <t>1,35*2*4</t>
  </si>
  <si>
    <t>1,35*2</t>
  </si>
  <si>
    <t>13,5*2 "Přepočtené koeficientem množství</t>
  </si>
  <si>
    <t>-1512334482</t>
  </si>
  <si>
    <t>13,5*1,05 "Přepočtené koeficientem množství</t>
  </si>
  <si>
    <t>-903310537</t>
  </si>
  <si>
    <t>-2101216618</t>
  </si>
  <si>
    <t>-614742893</t>
  </si>
  <si>
    <t>-634383458</t>
  </si>
  <si>
    <t>184192860</t>
  </si>
  <si>
    <t>654653350</t>
  </si>
  <si>
    <t>864768274</t>
  </si>
  <si>
    <t>-1596691394</t>
  </si>
  <si>
    <t>1860485726</t>
  </si>
  <si>
    <t>262,4+191,5+184,1</t>
  </si>
  <si>
    <t>-1692423940</t>
  </si>
  <si>
    <t>683683738</t>
  </si>
  <si>
    <t>931581913</t>
  </si>
  <si>
    <t>-1015958228</t>
  </si>
  <si>
    <t>968082021</t>
  </si>
  <si>
    <t>Vybourání plastových rámů oken s křídly, dveřních zárubní, vrat dveřních zárubní, plochy do 2 m2</t>
  </si>
  <si>
    <t>-139510162</t>
  </si>
  <si>
    <t>https://podminky.urs.cz/item/CS_URS_2022_02/968082021</t>
  </si>
  <si>
    <t>0,9*2,05</t>
  </si>
  <si>
    <t>-1620412122</t>
  </si>
  <si>
    <t>1256323857</t>
  </si>
  <si>
    <t>806044280</t>
  </si>
  <si>
    <t>14,83*19 "Přepočtené koeficientem množství</t>
  </si>
  <si>
    <t>-1522747691</t>
  </si>
  <si>
    <t>210499531</t>
  </si>
  <si>
    <t>-809792366</t>
  </si>
  <si>
    <t>-1520712911</t>
  </si>
  <si>
    <t>-1773010561</t>
  </si>
  <si>
    <t>-1038828670</t>
  </si>
  <si>
    <t>-1956132847</t>
  </si>
  <si>
    <t>1988268231</t>
  </si>
  <si>
    <t>-1334606203</t>
  </si>
  <si>
    <t>2068968534</t>
  </si>
  <si>
    <t>1,331*1,08 "Přepočtené koeficientem množství</t>
  </si>
  <si>
    <t>-1403733538</t>
  </si>
  <si>
    <t>369,793</t>
  </si>
  <si>
    <t>843450932</t>
  </si>
  <si>
    <t>-1523255989</t>
  </si>
  <si>
    <t>1671298872</t>
  </si>
  <si>
    <t>-558878173</t>
  </si>
  <si>
    <t>81324149</t>
  </si>
  <si>
    <t>221996863</t>
  </si>
  <si>
    <t>636096723</t>
  </si>
  <si>
    <t>2127250980</t>
  </si>
  <si>
    <t>"K/03" 99,78</t>
  </si>
  <si>
    <t>-37182459</t>
  </si>
  <si>
    <t>1849412563</t>
  </si>
  <si>
    <t>1131875350</t>
  </si>
  <si>
    <t>-1782442726</t>
  </si>
  <si>
    <t>1487927527</t>
  </si>
  <si>
    <t>-1502994546</t>
  </si>
  <si>
    <t>1701183798</t>
  </si>
  <si>
    <t>1863412158</t>
  </si>
  <si>
    <t>766660611</t>
  </si>
  <si>
    <t>Montáž dveřních křídel dřevěných nebo plastových vchodových dveří včetně rámu do betonové konstrukce jednokřídlových bez nadsvětlíku</t>
  </si>
  <si>
    <t>463309135</t>
  </si>
  <si>
    <t>https://podminky.urs.cz/item/CS_URS_2022_02/766660611</t>
  </si>
  <si>
    <t>"02/P" 1</t>
  </si>
  <si>
    <t>61140500</t>
  </si>
  <si>
    <t>dveře jednokřídlé plastové bílé plné max rozměru otvoru 2,42m2 bezpečnostní třídy RC2</t>
  </si>
  <si>
    <t>192690201</t>
  </si>
  <si>
    <t>0,8*1,97</t>
  </si>
  <si>
    <t>477449099</t>
  </si>
  <si>
    <t>-936144599</t>
  </si>
  <si>
    <t>-105366440</t>
  </si>
  <si>
    <t>767651113</t>
  </si>
  <si>
    <t>Montáž vrat garážových nebo průmyslových sekčních zajížděcích pod strop, plochy přes 9 do 13 m2</t>
  </si>
  <si>
    <t>-1093800357</t>
  </si>
  <si>
    <t>https://podminky.urs.cz/item/CS_URS_2022_02/767651113</t>
  </si>
  <si>
    <t>"01/L" 4</t>
  </si>
  <si>
    <t>-805188657</t>
  </si>
  <si>
    <t>3,6*3,6*4</t>
  </si>
  <si>
    <t>1045304069</t>
  </si>
  <si>
    <t>2062512234</t>
  </si>
  <si>
    <t>-838478881</t>
  </si>
  <si>
    <t>1148075277</t>
  </si>
  <si>
    <t>1331441114</t>
  </si>
  <si>
    <t>150481344</t>
  </si>
  <si>
    <t>2044812979</t>
  </si>
  <si>
    <t>74</t>
  </si>
  <si>
    <t>-1893044509</t>
  </si>
  <si>
    <t>75</t>
  </si>
  <si>
    <t>-262658132</t>
  </si>
  <si>
    <t>EL-02 - Výkaz výměr hala č.2</t>
  </si>
  <si>
    <t>D1 - Rozváděč RH2</t>
  </si>
  <si>
    <t>D2 - Kabely</t>
  </si>
  <si>
    <t>D3 - Ovladače, zásuvky, ostatní</t>
  </si>
  <si>
    <t>D4 - Svítidla</t>
  </si>
  <si>
    <t>D5 - Hromosvod a uzemnění</t>
  </si>
  <si>
    <t>D6 - Struturovaná kabeláž</t>
  </si>
  <si>
    <t>D7 - Montáže</t>
  </si>
  <si>
    <t>Rozváděč RH2</t>
  </si>
  <si>
    <t>-217521062</t>
  </si>
  <si>
    <t>1134403297</t>
  </si>
  <si>
    <t>-2145668523</t>
  </si>
  <si>
    <t>Pol80</t>
  </si>
  <si>
    <t>Elektroměr DIZ-G pro nepřímé měření, 3f.</t>
  </si>
  <si>
    <t>-1617464192</t>
  </si>
  <si>
    <t>1158861801</t>
  </si>
  <si>
    <t>Pol81</t>
  </si>
  <si>
    <t>1975877280</t>
  </si>
  <si>
    <t>Pol82</t>
  </si>
  <si>
    <t>-994098028</t>
  </si>
  <si>
    <t>Pol83</t>
  </si>
  <si>
    <t>-620087397</t>
  </si>
  <si>
    <t>Pol84</t>
  </si>
  <si>
    <t>-1573912599</t>
  </si>
  <si>
    <t>Pol85</t>
  </si>
  <si>
    <t>-427846189</t>
  </si>
  <si>
    <t>1433272808</t>
  </si>
  <si>
    <t>Pol86</t>
  </si>
  <si>
    <t>Chránič s jističem B16/1N/0.03</t>
  </si>
  <si>
    <t>1472325906</t>
  </si>
  <si>
    <t>878190027</t>
  </si>
  <si>
    <t>2947</t>
  </si>
  <si>
    <t>-1318554739</t>
  </si>
  <si>
    <t>1581553026</t>
  </si>
  <si>
    <t>-216736911</t>
  </si>
  <si>
    <t>-1608858375</t>
  </si>
  <si>
    <t>-1682985439</t>
  </si>
  <si>
    <t>2105748137</t>
  </si>
  <si>
    <t>-336387602</t>
  </si>
  <si>
    <t>-1779189064</t>
  </si>
  <si>
    <t>-641233933</t>
  </si>
  <si>
    <t>1243391926</t>
  </si>
  <si>
    <t>Pol87</t>
  </si>
  <si>
    <t>1515133916</t>
  </si>
  <si>
    <t>-1110718606</t>
  </si>
  <si>
    <t>1722253442</t>
  </si>
  <si>
    <t>-1887639522</t>
  </si>
  <si>
    <t>Pol88</t>
  </si>
  <si>
    <t>Kabel CYKY 4 x 50</t>
  </si>
  <si>
    <t>1846575258</t>
  </si>
  <si>
    <t>-792932994</t>
  </si>
  <si>
    <t>1256076169</t>
  </si>
  <si>
    <t>-1575355784</t>
  </si>
  <si>
    <t>40051156</t>
  </si>
  <si>
    <t>Pol89</t>
  </si>
  <si>
    <t>Kabel CYKY-O 3 x 1,5</t>
  </si>
  <si>
    <t>396830331</t>
  </si>
  <si>
    <t>Pol90</t>
  </si>
  <si>
    <t>Vypínač sériový řaz. 5, ABB VARIANT, bílá</t>
  </si>
  <si>
    <t>-1315466912</t>
  </si>
  <si>
    <t>Pol91</t>
  </si>
  <si>
    <t>Vypínač střídavý dvojitý, řaz. 6+6, ABB VARIANT, bílá</t>
  </si>
  <si>
    <t>-749443669</t>
  </si>
  <si>
    <t>1423457894</t>
  </si>
  <si>
    <t>451983380</t>
  </si>
  <si>
    <t>-1904117511</t>
  </si>
  <si>
    <t>1990188501</t>
  </si>
  <si>
    <t>1778651220</t>
  </si>
  <si>
    <t>1690183992</t>
  </si>
  <si>
    <t>431287055</t>
  </si>
  <si>
    <t>-1478533743</t>
  </si>
  <si>
    <t>611231305</t>
  </si>
  <si>
    <t>-1372953588</t>
  </si>
  <si>
    <t>-1194127300</t>
  </si>
  <si>
    <t>-717102083</t>
  </si>
  <si>
    <t>-1737606458</t>
  </si>
  <si>
    <t>-1488078491</t>
  </si>
  <si>
    <t>343658876</t>
  </si>
  <si>
    <t>Pol92</t>
  </si>
  <si>
    <t>Ochranný úhelník</t>
  </si>
  <si>
    <t>1539655303</t>
  </si>
  <si>
    <t>-1752069364</t>
  </si>
  <si>
    <t>1656724442</t>
  </si>
  <si>
    <t>-808370340</t>
  </si>
  <si>
    <t>2060864643</t>
  </si>
  <si>
    <t>-1094696993</t>
  </si>
  <si>
    <t>491646814</t>
  </si>
  <si>
    <t>399528032</t>
  </si>
  <si>
    <t>280949705</t>
  </si>
  <si>
    <t>-878147346</t>
  </si>
  <si>
    <t>-271037867</t>
  </si>
  <si>
    <t>-1032590747</t>
  </si>
  <si>
    <t>Pol93</t>
  </si>
  <si>
    <t>Kompletace ovladařů</t>
  </si>
  <si>
    <t>-1903703020</t>
  </si>
  <si>
    <t>Pol94</t>
  </si>
  <si>
    <t>Připojení rozváděče RH2</t>
  </si>
  <si>
    <t>346487778</t>
  </si>
  <si>
    <t>-283445704</t>
  </si>
  <si>
    <t>-1060325152</t>
  </si>
  <si>
    <t>1736112923</t>
  </si>
  <si>
    <t>1330517391</t>
  </si>
  <si>
    <t>1472549209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</si>
  <si>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</si>
  <si>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</si>
  <si>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</si>
  <si>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</si>
  <si>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</si>
  <si>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</si>
  <si>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VRN1</t>
  </si>
  <si>
    <t>Průzkumné, geodetické a projektové práce</t>
  </si>
  <si>
    <t>010001000</t>
  </si>
  <si>
    <t>1024</t>
  </si>
  <si>
    <t>1720594912</t>
  </si>
  <si>
    <t>https://podminky.urs.cz/item/CS_URS_2021_02/010001000</t>
  </si>
  <si>
    <t>VRN3</t>
  </si>
  <si>
    <t>Zařízení staveniště</t>
  </si>
  <si>
    <t>030001000</t>
  </si>
  <si>
    <t>521233399</t>
  </si>
  <si>
    <t>https://podminky.urs.cz/item/CS_URS_2021_02/030001000</t>
  </si>
  <si>
    <t>VRN4</t>
  </si>
  <si>
    <t>Inženýrská činnost</t>
  </si>
  <si>
    <t>045002000</t>
  </si>
  <si>
    <t>Kompletační a koordinační činnost</t>
  </si>
  <si>
    <t>-656507867</t>
  </si>
  <si>
    <t>https://podminky.urs.cz/item/CS_URS_2021_02/045002000</t>
  </si>
  <si>
    <t>VRN6</t>
  </si>
  <si>
    <t>Územní vlivy</t>
  </si>
  <si>
    <t>065002000</t>
  </si>
  <si>
    <t>Mimostaveništní doprava materiálů</t>
  </si>
  <si>
    <t>1155757588</t>
  </si>
  <si>
    <t>https://podminky.urs.cz/item/CS_URS_2021_02/065002000</t>
  </si>
  <si>
    <t>VRN7</t>
  </si>
  <si>
    <t>Provozní vlivy</t>
  </si>
  <si>
    <t>070001000</t>
  </si>
  <si>
    <t>-1449067119</t>
  </si>
  <si>
    <t>https://podminky.urs.cz/item/CS_URS_2021_02/070001000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</si>
  <si>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</si>
  <si>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</si>
  <si>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</si>
  <si>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</si>
  <si>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</si>
  <si>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</si>
  <si>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</si>
  <si>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</si>
  <si>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</si>
  <si>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</si>
  <si>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</si>
  <si>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</si>
  <si>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</si>
  <si>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</si>
  <si>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</si>
  <si>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</si>
  <si>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</si>
  <si>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</si>
  <si>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</si>
  <si>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</si>
  <si>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</si>
  <si>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</si>
  <si>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</si>
  <si>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</si>
  <si>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</si>
  <si>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</si>
  <si>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</si>
  <si>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</si>
  <si>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</si>
  <si>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</si>
  <si>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</si>
  <si>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</si>
  <si>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</si>
  <si>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</si>
  <si>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</si>
  <si>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</si>
  <si>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</si>
  <si>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</si>
  <si>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</si>
  <si>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</si>
  <si>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</si>
  <si>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</si>
  <si>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</si>
  <si>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</si>
  <si>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</si>
  <si>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</si>
  <si>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</si>
  <si>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</si>
  <si>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</si>
  <si>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</si>
  <si>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</si>
  <si>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</si>
  <si>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</si>
  <si>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</si>
  <si>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</si>
  <si>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</si>
  <si>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</si>
  <si>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</si>
  <si>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</si>
  <si>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</si>
  <si>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</si>
  <si>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</si>
  <si>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</si>
  <si>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</si>
  <si>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</si>
  <si>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</si>
  <si>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</si>
  <si>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</si>
  <si>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</si>
  <si>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</si>
  <si>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</si>
  <si>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</si>
  <si>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</si>
  <si>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</si>
  <si>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</si>
  <si>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</si>
  <si>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</si>
  <si>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</si>
  <si>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</si>
  <si>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</si>
  <si>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</si>
  <si>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</si>
  <si>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</si>
  <si>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</si>
  <si>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</si>
  <si>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</si>
  <si>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</si>
  <si>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</si>
  <si>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</si>
  <si>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</si>
  <si>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</si>
  <si>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</si>
  <si>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</si>
  <si>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</si>
  <si>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</si>
  <si>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</si>
  <si>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</si>
  <si>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</si>
  <si>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</si>
  <si>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</si>
  <si>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</si>
  <si>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</si>
  <si>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</si>
  <si>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</si>
  <si>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</si>
  <si>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</si>
  <si>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</si>
  <si>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</si>
  <si>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</si>
  <si>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</si>
  <si>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</si>
  <si>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</si>
  <si>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</si>
  <si>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</si>
  <si>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</si>
  <si>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</si>
  <si>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</si>
  <si>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</si>
  <si>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</si>
  <si>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</si>
  <si>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</si>
  <si>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</si>
  <si>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</si>
  <si>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</si>
  <si>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</si>
  <si>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</si>
  <si>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</si>
  <si>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</si>
  <si>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</si>
  <si>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</si>
  <si>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</si>
  <si>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</si>
  <si>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</si>
  <si>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</si>
  <si>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</si>
  <si>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</si>
  <si>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</si>
  <si>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</si>
  <si>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</si>
  <si>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</si>
  <si>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</si>
  <si>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</si>
  <si>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</si>
  <si>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</si>
  <si>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</si>
  <si>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</si>
  <si>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</si>
  <si>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</si>
  <si>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</si>
  <si>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</si>
  <si>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</si>
  <si>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</si>
  <si>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</si>
  <si>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</si>
  <si>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</si>
  <si>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</si>
  <si>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</si>
  <si>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</si>
  <si>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</si>
  <si>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</si>
  <si>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</si>
  <si>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</si>
  <si>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</si>
  <si>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</si>
  <si>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</si>
  <si>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</si>
  <si>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</si>
  <si>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</si>
  <si>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</si>
  <si>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</si>
  <si>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</si>
  <si>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</si>
  <si>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</si>
  <si>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</si>
  <si>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</si>
  <si>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</si>
  <si>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</si>
  <si>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</si>
  <si>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</si>
  <si>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</si>
  <si>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</si>
  <si>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</si>
  <si>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</si>
  <si>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</si>
  <si>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</si>
  <si>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2*18*1,25</t>
  </si>
  <si>
    <t>pomocný rošt pro tepelnou izolaci - předpoklad cca 2,0bm/m2</t>
  </si>
  <si>
    <t>391,123*2,0</t>
  </si>
  <si>
    <t>782,246*(0,06*0,04)</t>
  </si>
  <si>
    <t>1,877*1,08 "Přepočtené koeficientem množství</t>
  </si>
  <si>
    <t>369,793*2,0</t>
  </si>
  <si>
    <t>739,586*(0,06*0,04)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</si>
</sst>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342171112" TargetMode="External" /><Relationship Id="rId2" Type="http://schemas.openxmlformats.org/officeDocument/2006/relationships/hyperlink" Target="https://podminky.urs.cz/item/CS_URS_2022_02/444171112" TargetMode="External" /><Relationship Id="rId3" Type="http://schemas.openxmlformats.org/officeDocument/2006/relationships/hyperlink" Target="https://podminky.urs.cz/item/CS_URS_2022_02/622211011" TargetMode="External" /><Relationship Id="rId4" Type="http://schemas.openxmlformats.org/officeDocument/2006/relationships/hyperlink" Target="https://podminky.urs.cz/item/CS_URS_2022_02/622251101" TargetMode="External" /><Relationship Id="rId5" Type="http://schemas.openxmlformats.org/officeDocument/2006/relationships/hyperlink" Target="https://podminky.urs.cz/item/CS_URS_2022_02/622252001" TargetMode="External" /><Relationship Id="rId6" Type="http://schemas.openxmlformats.org/officeDocument/2006/relationships/hyperlink" Target="https://podminky.urs.cz/item/CS_URS_2022_02/622252002" TargetMode="External" /><Relationship Id="rId7" Type="http://schemas.openxmlformats.org/officeDocument/2006/relationships/hyperlink" Target="https://podminky.urs.cz/item/CS_URS_2022_02/622511112" TargetMode="External" /><Relationship Id="rId8" Type="http://schemas.openxmlformats.org/officeDocument/2006/relationships/hyperlink" Target="https://podminky.urs.cz/item/CS_URS_2022_02/941111121" TargetMode="External" /><Relationship Id="rId9" Type="http://schemas.openxmlformats.org/officeDocument/2006/relationships/hyperlink" Target="https://podminky.urs.cz/item/CS_URS_2022_02/941111221" TargetMode="External" /><Relationship Id="rId10" Type="http://schemas.openxmlformats.org/officeDocument/2006/relationships/hyperlink" Target="https://podminky.urs.cz/item/CS_URS_2022_02/941111821" TargetMode="External" /><Relationship Id="rId11" Type="http://schemas.openxmlformats.org/officeDocument/2006/relationships/hyperlink" Target="https://podminky.urs.cz/item/CS_URS_2022_02/944511111" TargetMode="External" /><Relationship Id="rId12" Type="http://schemas.openxmlformats.org/officeDocument/2006/relationships/hyperlink" Target="https://podminky.urs.cz/item/CS_URS_2022_02/944511211" TargetMode="External" /><Relationship Id="rId13" Type="http://schemas.openxmlformats.org/officeDocument/2006/relationships/hyperlink" Target="https://podminky.urs.cz/item/CS_URS_2022_02/944511811" TargetMode="External" /><Relationship Id="rId14" Type="http://schemas.openxmlformats.org/officeDocument/2006/relationships/hyperlink" Target="https://podminky.urs.cz/item/CS_URS_2022_02/949101111" TargetMode="External" /><Relationship Id="rId15" Type="http://schemas.openxmlformats.org/officeDocument/2006/relationships/hyperlink" Target="https://podminky.urs.cz/item/CS_URS_2022_02/952901221" TargetMode="External" /><Relationship Id="rId16" Type="http://schemas.openxmlformats.org/officeDocument/2006/relationships/hyperlink" Target="https://podminky.urs.cz/item/CS_URS_2022_02/966072122" TargetMode="External" /><Relationship Id="rId17" Type="http://schemas.openxmlformats.org/officeDocument/2006/relationships/hyperlink" Target="https://podminky.urs.cz/item/CS_URS_2022_02/966073122" TargetMode="External" /><Relationship Id="rId18" Type="http://schemas.openxmlformats.org/officeDocument/2006/relationships/hyperlink" Target="https://podminky.urs.cz/item/CS_URS_2022_02/968082017" TargetMode="External" /><Relationship Id="rId19" Type="http://schemas.openxmlformats.org/officeDocument/2006/relationships/hyperlink" Target="https://podminky.urs.cz/item/CS_URS_2022_02/997013153" TargetMode="External" /><Relationship Id="rId20" Type="http://schemas.openxmlformats.org/officeDocument/2006/relationships/hyperlink" Target="https://podminky.urs.cz/item/CS_URS_2022_02/997013501" TargetMode="External" /><Relationship Id="rId21" Type="http://schemas.openxmlformats.org/officeDocument/2006/relationships/hyperlink" Target="https://podminky.urs.cz/item/CS_URS_2022_02/997013509" TargetMode="External" /><Relationship Id="rId22" Type="http://schemas.openxmlformats.org/officeDocument/2006/relationships/hyperlink" Target="https://podminky.urs.cz/item/CS_URS_2022_02/997013631" TargetMode="External" /><Relationship Id="rId23" Type="http://schemas.openxmlformats.org/officeDocument/2006/relationships/hyperlink" Target="https://podminky.urs.cz/item/CS_URS_2022_02/998014211" TargetMode="External" /><Relationship Id="rId24" Type="http://schemas.openxmlformats.org/officeDocument/2006/relationships/hyperlink" Target="https://podminky.urs.cz/item/CS_URS_2022_02/713131171" TargetMode="External" /><Relationship Id="rId25" Type="http://schemas.openxmlformats.org/officeDocument/2006/relationships/hyperlink" Target="https://podminky.urs.cz/item/CS_URS_2022_02/713132312" TargetMode="External" /><Relationship Id="rId26" Type="http://schemas.openxmlformats.org/officeDocument/2006/relationships/hyperlink" Target="https://podminky.urs.cz/item/CS_URS_2022_02/998713102" TargetMode="External" /><Relationship Id="rId27" Type="http://schemas.openxmlformats.org/officeDocument/2006/relationships/hyperlink" Target="https://podminky.urs.cz/item/CS_URS_2022_02/762083111" TargetMode="External" /><Relationship Id="rId28" Type="http://schemas.openxmlformats.org/officeDocument/2006/relationships/hyperlink" Target="https://podminky.urs.cz/item/CS_URS_2022_02/762439001" TargetMode="External" /><Relationship Id="rId29" Type="http://schemas.openxmlformats.org/officeDocument/2006/relationships/hyperlink" Target="https://podminky.urs.cz/item/CS_URS_2022_02/762495000" TargetMode="External" /><Relationship Id="rId30" Type="http://schemas.openxmlformats.org/officeDocument/2006/relationships/hyperlink" Target="https://podminky.urs.cz/item/CS_URS_2022_02/998762102" TargetMode="External" /><Relationship Id="rId31" Type="http://schemas.openxmlformats.org/officeDocument/2006/relationships/hyperlink" Target="https://podminky.urs.cz/item/CS_URS_2022_02/764004801" TargetMode="External" /><Relationship Id="rId32" Type="http://schemas.openxmlformats.org/officeDocument/2006/relationships/hyperlink" Target="https://podminky.urs.cz/item/CS_URS_2022_02/764004861" TargetMode="External" /><Relationship Id="rId33" Type="http://schemas.openxmlformats.org/officeDocument/2006/relationships/hyperlink" Target="https://podminky.urs.cz/item/CS_URS_2022_02/764216601" TargetMode="External" /><Relationship Id="rId34" Type="http://schemas.openxmlformats.org/officeDocument/2006/relationships/hyperlink" Target="https://podminky.urs.cz/item/CS_URS_2022_02/764216602" TargetMode="External" /><Relationship Id="rId35" Type="http://schemas.openxmlformats.org/officeDocument/2006/relationships/hyperlink" Target="https://podminky.urs.cz/item/CS_URS_2022_02/764511602" TargetMode="External" /><Relationship Id="rId36" Type="http://schemas.openxmlformats.org/officeDocument/2006/relationships/hyperlink" Target="https://podminky.urs.cz/item/CS_URS_2022_02/764518623" TargetMode="External" /><Relationship Id="rId37" Type="http://schemas.openxmlformats.org/officeDocument/2006/relationships/hyperlink" Target="https://podminky.urs.cz/item/CS_URS_2022_02/998764102" TargetMode="External" /><Relationship Id="rId38" Type="http://schemas.openxmlformats.org/officeDocument/2006/relationships/hyperlink" Target="https://podminky.urs.cz/item/CS_URS_2022_02/766622135" TargetMode="External" /><Relationship Id="rId39" Type="http://schemas.openxmlformats.org/officeDocument/2006/relationships/hyperlink" Target="https://podminky.urs.cz/item/CS_URS_2022_02/998766102" TargetMode="External" /><Relationship Id="rId40" Type="http://schemas.openxmlformats.org/officeDocument/2006/relationships/hyperlink" Target="https://podminky.urs.cz/item/CS_URS_2022_02/767190115" TargetMode="External" /><Relationship Id="rId41" Type="http://schemas.openxmlformats.org/officeDocument/2006/relationships/hyperlink" Target="https://podminky.urs.cz/item/CS_URS_2022_02/767651114" TargetMode="External" /><Relationship Id="rId42" Type="http://schemas.openxmlformats.org/officeDocument/2006/relationships/hyperlink" Target="https://podminky.urs.cz/item/CS_URS_2022_02/767651126" TargetMode="External" /><Relationship Id="rId43" Type="http://schemas.openxmlformats.org/officeDocument/2006/relationships/hyperlink" Target="https://podminky.urs.cz/item/CS_URS_2022_02/767651814" TargetMode="External" /><Relationship Id="rId44" Type="http://schemas.openxmlformats.org/officeDocument/2006/relationships/hyperlink" Target="https://podminky.urs.cz/item/CS_URS_2022_02/998767102" TargetMode="External" /><Relationship Id="rId45" Type="http://schemas.openxmlformats.org/officeDocument/2006/relationships/hyperlink" Target="https://podminky.urs.cz/item/CS_URS_2022_02/783306801" TargetMode="External" /><Relationship Id="rId46" Type="http://schemas.openxmlformats.org/officeDocument/2006/relationships/hyperlink" Target="https://podminky.urs.cz/item/CS_URS_2022_02/783314203" TargetMode="External" /><Relationship Id="rId47" Type="http://schemas.openxmlformats.org/officeDocument/2006/relationships/hyperlink" Target="https://podminky.urs.cz/item/CS_URS_2022_02/783315103" TargetMode="External" /><Relationship Id="rId48" Type="http://schemas.openxmlformats.org/officeDocument/2006/relationships/hyperlink" Target="https://podminky.urs.cz/item/CS_URS_2022_02/783317105" TargetMode="External" /><Relationship Id="rId4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342171112" TargetMode="External" /><Relationship Id="rId2" Type="http://schemas.openxmlformats.org/officeDocument/2006/relationships/hyperlink" Target="https://podminky.urs.cz/item/CS_URS_2022_02/444171112" TargetMode="External" /><Relationship Id="rId3" Type="http://schemas.openxmlformats.org/officeDocument/2006/relationships/hyperlink" Target="https://podminky.urs.cz/item/CS_URS_2022_02/622211011" TargetMode="External" /><Relationship Id="rId4" Type="http://schemas.openxmlformats.org/officeDocument/2006/relationships/hyperlink" Target="https://podminky.urs.cz/item/CS_URS_2022_02/622251101" TargetMode="External" /><Relationship Id="rId5" Type="http://schemas.openxmlformats.org/officeDocument/2006/relationships/hyperlink" Target="https://podminky.urs.cz/item/CS_URS_2022_02/622252001" TargetMode="External" /><Relationship Id="rId6" Type="http://schemas.openxmlformats.org/officeDocument/2006/relationships/hyperlink" Target="https://podminky.urs.cz/item/CS_URS_2022_02/622252002" TargetMode="External" /><Relationship Id="rId7" Type="http://schemas.openxmlformats.org/officeDocument/2006/relationships/hyperlink" Target="https://podminky.urs.cz/item/CS_URS_2022_02/622511112" TargetMode="External" /><Relationship Id="rId8" Type="http://schemas.openxmlformats.org/officeDocument/2006/relationships/hyperlink" Target="https://podminky.urs.cz/item/CS_URS_2022_02/941111121" TargetMode="External" /><Relationship Id="rId9" Type="http://schemas.openxmlformats.org/officeDocument/2006/relationships/hyperlink" Target="https://podminky.urs.cz/item/CS_URS_2022_02/941111221" TargetMode="External" /><Relationship Id="rId10" Type="http://schemas.openxmlformats.org/officeDocument/2006/relationships/hyperlink" Target="https://podminky.urs.cz/item/CS_URS_2022_02/941111821" TargetMode="External" /><Relationship Id="rId11" Type="http://schemas.openxmlformats.org/officeDocument/2006/relationships/hyperlink" Target="https://podminky.urs.cz/item/CS_URS_2022_02/944511111" TargetMode="External" /><Relationship Id="rId12" Type="http://schemas.openxmlformats.org/officeDocument/2006/relationships/hyperlink" Target="https://podminky.urs.cz/item/CS_URS_2022_02/944511211" TargetMode="External" /><Relationship Id="rId13" Type="http://schemas.openxmlformats.org/officeDocument/2006/relationships/hyperlink" Target="https://podminky.urs.cz/item/CS_URS_2022_02/944511811" TargetMode="External" /><Relationship Id="rId14" Type="http://schemas.openxmlformats.org/officeDocument/2006/relationships/hyperlink" Target="https://podminky.urs.cz/item/CS_URS_2022_02/949101111" TargetMode="External" /><Relationship Id="rId15" Type="http://schemas.openxmlformats.org/officeDocument/2006/relationships/hyperlink" Target="https://podminky.urs.cz/item/CS_URS_2022_02/952901221" TargetMode="External" /><Relationship Id="rId16" Type="http://schemas.openxmlformats.org/officeDocument/2006/relationships/hyperlink" Target="https://podminky.urs.cz/item/CS_URS_2022_02/966072122" TargetMode="External" /><Relationship Id="rId17" Type="http://schemas.openxmlformats.org/officeDocument/2006/relationships/hyperlink" Target="https://podminky.urs.cz/item/CS_URS_2022_02/966073122" TargetMode="External" /><Relationship Id="rId18" Type="http://schemas.openxmlformats.org/officeDocument/2006/relationships/hyperlink" Target="https://podminky.urs.cz/item/CS_URS_2022_02/968082017" TargetMode="External" /><Relationship Id="rId19" Type="http://schemas.openxmlformats.org/officeDocument/2006/relationships/hyperlink" Target="https://podminky.urs.cz/item/CS_URS_2022_02/968082021" TargetMode="External" /><Relationship Id="rId20" Type="http://schemas.openxmlformats.org/officeDocument/2006/relationships/hyperlink" Target="https://podminky.urs.cz/item/CS_URS_2022_02/997013153" TargetMode="External" /><Relationship Id="rId21" Type="http://schemas.openxmlformats.org/officeDocument/2006/relationships/hyperlink" Target="https://podminky.urs.cz/item/CS_URS_2022_02/997013501" TargetMode="External" /><Relationship Id="rId22" Type="http://schemas.openxmlformats.org/officeDocument/2006/relationships/hyperlink" Target="https://podminky.urs.cz/item/CS_URS_2022_02/997013509" TargetMode="External" /><Relationship Id="rId23" Type="http://schemas.openxmlformats.org/officeDocument/2006/relationships/hyperlink" Target="https://podminky.urs.cz/item/CS_URS_2022_02/997013631" TargetMode="External" /><Relationship Id="rId24" Type="http://schemas.openxmlformats.org/officeDocument/2006/relationships/hyperlink" Target="https://podminky.urs.cz/item/CS_URS_2022_02/998014211" TargetMode="External" /><Relationship Id="rId25" Type="http://schemas.openxmlformats.org/officeDocument/2006/relationships/hyperlink" Target="https://podminky.urs.cz/item/CS_URS_2022_02/713131171" TargetMode="External" /><Relationship Id="rId26" Type="http://schemas.openxmlformats.org/officeDocument/2006/relationships/hyperlink" Target="https://podminky.urs.cz/item/CS_URS_2022_02/713132312" TargetMode="External" /><Relationship Id="rId27" Type="http://schemas.openxmlformats.org/officeDocument/2006/relationships/hyperlink" Target="https://podminky.urs.cz/item/CS_URS_2022_02/998713102" TargetMode="External" /><Relationship Id="rId28" Type="http://schemas.openxmlformats.org/officeDocument/2006/relationships/hyperlink" Target="https://podminky.urs.cz/item/CS_URS_2022_02/762083111" TargetMode="External" /><Relationship Id="rId29" Type="http://schemas.openxmlformats.org/officeDocument/2006/relationships/hyperlink" Target="https://podminky.urs.cz/item/CS_URS_2022_02/762439001" TargetMode="External" /><Relationship Id="rId30" Type="http://schemas.openxmlformats.org/officeDocument/2006/relationships/hyperlink" Target="https://podminky.urs.cz/item/CS_URS_2022_02/762495000" TargetMode="External" /><Relationship Id="rId31" Type="http://schemas.openxmlformats.org/officeDocument/2006/relationships/hyperlink" Target="https://podminky.urs.cz/item/CS_URS_2022_02/998762102" TargetMode="External" /><Relationship Id="rId32" Type="http://schemas.openxmlformats.org/officeDocument/2006/relationships/hyperlink" Target="https://podminky.urs.cz/item/CS_URS_2022_02/764004801" TargetMode="External" /><Relationship Id="rId33" Type="http://schemas.openxmlformats.org/officeDocument/2006/relationships/hyperlink" Target="https://podminky.urs.cz/item/CS_URS_2022_02/764004861" TargetMode="External" /><Relationship Id="rId34" Type="http://schemas.openxmlformats.org/officeDocument/2006/relationships/hyperlink" Target="https://podminky.urs.cz/item/CS_URS_2022_02/764216601" TargetMode="External" /><Relationship Id="rId35" Type="http://schemas.openxmlformats.org/officeDocument/2006/relationships/hyperlink" Target="https://podminky.urs.cz/item/CS_URS_2022_02/764216602" TargetMode="External" /><Relationship Id="rId36" Type="http://schemas.openxmlformats.org/officeDocument/2006/relationships/hyperlink" Target="https://podminky.urs.cz/item/CS_URS_2022_02/764511602" TargetMode="External" /><Relationship Id="rId37" Type="http://schemas.openxmlformats.org/officeDocument/2006/relationships/hyperlink" Target="https://podminky.urs.cz/item/CS_URS_2022_02/764518623" TargetMode="External" /><Relationship Id="rId38" Type="http://schemas.openxmlformats.org/officeDocument/2006/relationships/hyperlink" Target="https://podminky.urs.cz/item/CS_URS_2022_02/998764102" TargetMode="External" /><Relationship Id="rId39" Type="http://schemas.openxmlformats.org/officeDocument/2006/relationships/hyperlink" Target="https://podminky.urs.cz/item/CS_URS_2022_02/766622135" TargetMode="External" /><Relationship Id="rId40" Type="http://schemas.openxmlformats.org/officeDocument/2006/relationships/hyperlink" Target="https://podminky.urs.cz/item/CS_URS_2022_02/766660611" TargetMode="External" /><Relationship Id="rId41" Type="http://schemas.openxmlformats.org/officeDocument/2006/relationships/hyperlink" Target="https://podminky.urs.cz/item/CS_URS_2022_02/998766102" TargetMode="External" /><Relationship Id="rId42" Type="http://schemas.openxmlformats.org/officeDocument/2006/relationships/hyperlink" Target="https://podminky.urs.cz/item/CS_URS_2022_02/767190115" TargetMode="External" /><Relationship Id="rId43" Type="http://schemas.openxmlformats.org/officeDocument/2006/relationships/hyperlink" Target="https://podminky.urs.cz/item/CS_URS_2022_02/767651113" TargetMode="External" /><Relationship Id="rId44" Type="http://schemas.openxmlformats.org/officeDocument/2006/relationships/hyperlink" Target="https://podminky.urs.cz/item/CS_URS_2022_02/767651126" TargetMode="External" /><Relationship Id="rId45" Type="http://schemas.openxmlformats.org/officeDocument/2006/relationships/hyperlink" Target="https://podminky.urs.cz/item/CS_URS_2022_02/767651814" TargetMode="External" /><Relationship Id="rId46" Type="http://schemas.openxmlformats.org/officeDocument/2006/relationships/hyperlink" Target="https://podminky.urs.cz/item/CS_URS_2022_02/998767102" TargetMode="External" /><Relationship Id="rId47" Type="http://schemas.openxmlformats.org/officeDocument/2006/relationships/hyperlink" Target="https://podminky.urs.cz/item/CS_URS_2022_02/783306801" TargetMode="External" /><Relationship Id="rId48" Type="http://schemas.openxmlformats.org/officeDocument/2006/relationships/hyperlink" Target="https://podminky.urs.cz/item/CS_URS_2022_02/783314203" TargetMode="External" /><Relationship Id="rId49" Type="http://schemas.openxmlformats.org/officeDocument/2006/relationships/hyperlink" Target="https://podminky.urs.cz/item/CS_URS_2022_02/783315103" TargetMode="External" /><Relationship Id="rId50" Type="http://schemas.openxmlformats.org/officeDocument/2006/relationships/hyperlink" Target="https://podminky.urs.cz/item/CS_URS_2022_02/783317105" TargetMode="External" /><Relationship Id="rId5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0001000" TargetMode="External" /><Relationship Id="rId2" Type="http://schemas.openxmlformats.org/officeDocument/2006/relationships/hyperlink" Target="https://podminky.urs.cz/item/CS_URS_2021_02/030001000" TargetMode="External" /><Relationship Id="rId3" Type="http://schemas.openxmlformats.org/officeDocument/2006/relationships/hyperlink" Target="https://podminky.urs.cz/item/CS_URS_2021_02/045002000" TargetMode="External" /><Relationship Id="rId4" Type="http://schemas.openxmlformats.org/officeDocument/2006/relationships/hyperlink" Target="https://podminky.urs.cz/item/CS_URS_2021_02/065002000" TargetMode="External" /><Relationship Id="rId5" Type="http://schemas.openxmlformats.org/officeDocument/2006/relationships/hyperlink" Target="https://podminky.urs.cz/item/CS_URS_2021_02/070001000" TargetMode="External" /><Relationship Id="rId6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workbookViewId="0" topLeftCell="A58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" customHeight="1"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5"/>
      <c r="BC2" s="385"/>
      <c r="BD2" s="385"/>
      <c r="BE2" s="385"/>
      <c r="BS2" s="19" t="s">
        <v>6</v>
      </c>
      <c r="BT2" s="19" t="s">
        <v>7</v>
      </c>
    </row>
    <row r="3" spans="2:72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69" t="s">
        <v>14</v>
      </c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24"/>
      <c r="AQ5" s="24"/>
      <c r="AR5" s="22"/>
      <c r="BE5" s="366" t="s">
        <v>15</v>
      </c>
      <c r="BS5" s="19" t="s">
        <v>6</v>
      </c>
    </row>
    <row r="6" spans="2:71" s="1" customFormat="1" ht="36.9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71" t="s">
        <v>17</v>
      </c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24"/>
      <c r="AQ6" s="24"/>
      <c r="AR6" s="22"/>
      <c r="BE6" s="367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67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67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67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67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67"/>
      <c r="BS11" s="19" t="s">
        <v>6</v>
      </c>
    </row>
    <row r="12" spans="2:71" s="1" customFormat="1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67"/>
      <c r="BS12" s="19" t="s">
        <v>6</v>
      </c>
    </row>
    <row r="13" spans="2:71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67"/>
      <c r="BS13" s="19" t="s">
        <v>6</v>
      </c>
    </row>
    <row r="14" spans="2:71" ht="13.2">
      <c r="B14" s="23"/>
      <c r="C14" s="24"/>
      <c r="D14" s="24"/>
      <c r="E14" s="372" t="s">
        <v>30</v>
      </c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67"/>
      <c r="BS14" s="19" t="s">
        <v>6</v>
      </c>
    </row>
    <row r="15" spans="2:71" s="1" customFormat="1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67"/>
      <c r="BS15" s="19" t="s">
        <v>4</v>
      </c>
    </row>
    <row r="16" spans="2:71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67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67"/>
      <c r="BS17" s="19" t="s">
        <v>33</v>
      </c>
    </row>
    <row r="18" spans="2:71" s="1" customFormat="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67"/>
      <c r="BS18" s="19" t="s">
        <v>6</v>
      </c>
    </row>
    <row r="19" spans="2:71" s="1" customFormat="1" ht="12" customHeight="1">
      <c r="B19" s="23"/>
      <c r="C19" s="24"/>
      <c r="D19" s="31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67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67"/>
      <c r="BS20" s="19" t="s">
        <v>4</v>
      </c>
    </row>
    <row r="21" spans="2:57" s="1" customFormat="1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67"/>
    </row>
    <row r="22" spans="2:57" s="1" customFormat="1" ht="12" customHeight="1">
      <c r="B22" s="23"/>
      <c r="C22" s="24"/>
      <c r="D22" s="31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67"/>
    </row>
    <row r="23" spans="2:57" s="1" customFormat="1" ht="47.25" customHeight="1">
      <c r="B23" s="23"/>
      <c r="C23" s="24"/>
      <c r="D23" s="24"/>
      <c r="E23" s="374" t="s">
        <v>37</v>
      </c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24"/>
      <c r="AP23" s="24"/>
      <c r="AQ23" s="24"/>
      <c r="AR23" s="22"/>
      <c r="BE23" s="367"/>
    </row>
    <row r="24" spans="2:57" s="1" customFormat="1" ht="6.9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67"/>
    </row>
    <row r="25" spans="2:57" s="1" customFormat="1" ht="6.9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67"/>
    </row>
    <row r="26" spans="1:57" s="2" customFormat="1" ht="25.95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5">
        <f>ROUND(AG54,2)</f>
        <v>0</v>
      </c>
      <c r="AL26" s="376"/>
      <c r="AM26" s="376"/>
      <c r="AN26" s="376"/>
      <c r="AO26" s="376"/>
      <c r="AP26" s="38"/>
      <c r="AQ26" s="38"/>
      <c r="AR26" s="41"/>
      <c r="BE26" s="367"/>
    </row>
    <row r="27" spans="1:57" s="2" customFormat="1" ht="6.9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67"/>
    </row>
    <row r="28" spans="1:57" s="2" customFormat="1" ht="13.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77" t="s">
        <v>39</v>
      </c>
      <c r="M28" s="377"/>
      <c r="N28" s="377"/>
      <c r="O28" s="377"/>
      <c r="P28" s="377"/>
      <c r="Q28" s="38"/>
      <c r="R28" s="38"/>
      <c r="S28" s="38"/>
      <c r="T28" s="38"/>
      <c r="U28" s="38"/>
      <c r="V28" s="38"/>
      <c r="W28" s="377" t="s">
        <v>40</v>
      </c>
      <c r="X28" s="377"/>
      <c r="Y28" s="377"/>
      <c r="Z28" s="377"/>
      <c r="AA28" s="377"/>
      <c r="AB28" s="377"/>
      <c r="AC28" s="377"/>
      <c r="AD28" s="377"/>
      <c r="AE28" s="377"/>
      <c r="AF28" s="38"/>
      <c r="AG28" s="38"/>
      <c r="AH28" s="38"/>
      <c r="AI28" s="38"/>
      <c r="AJ28" s="38"/>
      <c r="AK28" s="377" t="s">
        <v>41</v>
      </c>
      <c r="AL28" s="377"/>
      <c r="AM28" s="377"/>
      <c r="AN28" s="377"/>
      <c r="AO28" s="377"/>
      <c r="AP28" s="38"/>
      <c r="AQ28" s="38"/>
      <c r="AR28" s="41"/>
      <c r="BE28" s="367"/>
    </row>
    <row r="29" spans="2:57" s="3" customFormat="1" ht="14.4" customHeight="1">
      <c r="B29" s="42"/>
      <c r="C29" s="43"/>
      <c r="D29" s="31" t="s">
        <v>42</v>
      </c>
      <c r="E29" s="43"/>
      <c r="F29" s="31" t="s">
        <v>43</v>
      </c>
      <c r="G29" s="43"/>
      <c r="H29" s="43"/>
      <c r="I29" s="43"/>
      <c r="J29" s="43"/>
      <c r="K29" s="43"/>
      <c r="L29" s="380">
        <v>0.21</v>
      </c>
      <c r="M29" s="379"/>
      <c r="N29" s="379"/>
      <c r="O29" s="379"/>
      <c r="P29" s="379"/>
      <c r="Q29" s="43"/>
      <c r="R29" s="43"/>
      <c r="S29" s="43"/>
      <c r="T29" s="43"/>
      <c r="U29" s="43"/>
      <c r="V29" s="43"/>
      <c r="W29" s="378">
        <f>ROUND(AZ54,2)</f>
        <v>0</v>
      </c>
      <c r="X29" s="379"/>
      <c r="Y29" s="379"/>
      <c r="Z29" s="379"/>
      <c r="AA29" s="379"/>
      <c r="AB29" s="379"/>
      <c r="AC29" s="379"/>
      <c r="AD29" s="379"/>
      <c r="AE29" s="379"/>
      <c r="AF29" s="43"/>
      <c r="AG29" s="43"/>
      <c r="AH29" s="43"/>
      <c r="AI29" s="43"/>
      <c r="AJ29" s="43"/>
      <c r="AK29" s="378">
        <f>ROUND(AV54,2)</f>
        <v>0</v>
      </c>
      <c r="AL29" s="379"/>
      <c r="AM29" s="379"/>
      <c r="AN29" s="379"/>
      <c r="AO29" s="379"/>
      <c r="AP29" s="43"/>
      <c r="AQ29" s="43"/>
      <c r="AR29" s="44"/>
      <c r="BE29" s="368"/>
    </row>
    <row r="30" spans="2:57" s="3" customFormat="1" ht="14.4" customHeight="1">
      <c r="B30" s="42"/>
      <c r="C30" s="43"/>
      <c r="D30" s="43"/>
      <c r="E30" s="43"/>
      <c r="F30" s="31" t="s">
        <v>44</v>
      </c>
      <c r="G30" s="43"/>
      <c r="H30" s="43"/>
      <c r="I30" s="43"/>
      <c r="J30" s="43"/>
      <c r="K30" s="43"/>
      <c r="L30" s="380">
        <v>0.15</v>
      </c>
      <c r="M30" s="379"/>
      <c r="N30" s="379"/>
      <c r="O30" s="379"/>
      <c r="P30" s="379"/>
      <c r="Q30" s="43"/>
      <c r="R30" s="43"/>
      <c r="S30" s="43"/>
      <c r="T30" s="43"/>
      <c r="U30" s="43"/>
      <c r="V30" s="43"/>
      <c r="W30" s="378">
        <f>ROUND(BA54,2)</f>
        <v>0</v>
      </c>
      <c r="X30" s="379"/>
      <c r="Y30" s="379"/>
      <c r="Z30" s="379"/>
      <c r="AA30" s="379"/>
      <c r="AB30" s="379"/>
      <c r="AC30" s="379"/>
      <c r="AD30" s="379"/>
      <c r="AE30" s="379"/>
      <c r="AF30" s="43"/>
      <c r="AG30" s="43"/>
      <c r="AH30" s="43"/>
      <c r="AI30" s="43"/>
      <c r="AJ30" s="43"/>
      <c r="AK30" s="378">
        <f>ROUND(AW54,2)</f>
        <v>0</v>
      </c>
      <c r="AL30" s="379"/>
      <c r="AM30" s="379"/>
      <c r="AN30" s="379"/>
      <c r="AO30" s="379"/>
      <c r="AP30" s="43"/>
      <c r="AQ30" s="43"/>
      <c r="AR30" s="44"/>
      <c r="BE30" s="368"/>
    </row>
    <row r="31" spans="2:57" s="3" customFormat="1" ht="14.4" customHeight="1" hidden="1">
      <c r="B31" s="42"/>
      <c r="C31" s="43"/>
      <c r="D31" s="43"/>
      <c r="E31" s="43"/>
      <c r="F31" s="31" t="s">
        <v>45</v>
      </c>
      <c r="G31" s="43"/>
      <c r="H31" s="43"/>
      <c r="I31" s="43"/>
      <c r="J31" s="43"/>
      <c r="K31" s="43"/>
      <c r="L31" s="380">
        <v>0.21</v>
      </c>
      <c r="M31" s="379"/>
      <c r="N31" s="379"/>
      <c r="O31" s="379"/>
      <c r="P31" s="379"/>
      <c r="Q31" s="43"/>
      <c r="R31" s="43"/>
      <c r="S31" s="43"/>
      <c r="T31" s="43"/>
      <c r="U31" s="43"/>
      <c r="V31" s="43"/>
      <c r="W31" s="378">
        <f>ROUND(BB54,2)</f>
        <v>0</v>
      </c>
      <c r="X31" s="379"/>
      <c r="Y31" s="379"/>
      <c r="Z31" s="379"/>
      <c r="AA31" s="379"/>
      <c r="AB31" s="379"/>
      <c r="AC31" s="379"/>
      <c r="AD31" s="379"/>
      <c r="AE31" s="379"/>
      <c r="AF31" s="43"/>
      <c r="AG31" s="43"/>
      <c r="AH31" s="43"/>
      <c r="AI31" s="43"/>
      <c r="AJ31" s="43"/>
      <c r="AK31" s="378">
        <v>0</v>
      </c>
      <c r="AL31" s="379"/>
      <c r="AM31" s="379"/>
      <c r="AN31" s="379"/>
      <c r="AO31" s="379"/>
      <c r="AP31" s="43"/>
      <c r="AQ31" s="43"/>
      <c r="AR31" s="44"/>
      <c r="BE31" s="368"/>
    </row>
    <row r="32" spans="2:57" s="3" customFormat="1" ht="14.4" customHeight="1" hidden="1">
      <c r="B32" s="42"/>
      <c r="C32" s="43"/>
      <c r="D32" s="43"/>
      <c r="E32" s="43"/>
      <c r="F32" s="31" t="s">
        <v>46</v>
      </c>
      <c r="G32" s="43"/>
      <c r="H32" s="43"/>
      <c r="I32" s="43"/>
      <c r="J32" s="43"/>
      <c r="K32" s="43"/>
      <c r="L32" s="380">
        <v>0.15</v>
      </c>
      <c r="M32" s="379"/>
      <c r="N32" s="379"/>
      <c r="O32" s="379"/>
      <c r="P32" s="379"/>
      <c r="Q32" s="43"/>
      <c r="R32" s="43"/>
      <c r="S32" s="43"/>
      <c r="T32" s="43"/>
      <c r="U32" s="43"/>
      <c r="V32" s="43"/>
      <c r="W32" s="378">
        <f>ROUND(BC54,2)</f>
        <v>0</v>
      </c>
      <c r="X32" s="379"/>
      <c r="Y32" s="379"/>
      <c r="Z32" s="379"/>
      <c r="AA32" s="379"/>
      <c r="AB32" s="379"/>
      <c r="AC32" s="379"/>
      <c r="AD32" s="379"/>
      <c r="AE32" s="379"/>
      <c r="AF32" s="43"/>
      <c r="AG32" s="43"/>
      <c r="AH32" s="43"/>
      <c r="AI32" s="43"/>
      <c r="AJ32" s="43"/>
      <c r="AK32" s="378">
        <v>0</v>
      </c>
      <c r="AL32" s="379"/>
      <c r="AM32" s="379"/>
      <c r="AN32" s="379"/>
      <c r="AO32" s="379"/>
      <c r="AP32" s="43"/>
      <c r="AQ32" s="43"/>
      <c r="AR32" s="44"/>
      <c r="BE32" s="368"/>
    </row>
    <row r="33" spans="2:44" s="3" customFormat="1" ht="14.4" customHeight="1" hidden="1">
      <c r="B33" s="42"/>
      <c r="C33" s="43"/>
      <c r="D33" s="43"/>
      <c r="E33" s="43"/>
      <c r="F33" s="31" t="s">
        <v>47</v>
      </c>
      <c r="G33" s="43"/>
      <c r="H33" s="43"/>
      <c r="I33" s="43"/>
      <c r="J33" s="43"/>
      <c r="K33" s="43"/>
      <c r="L33" s="380">
        <v>0</v>
      </c>
      <c r="M33" s="379"/>
      <c r="N33" s="379"/>
      <c r="O33" s="379"/>
      <c r="P33" s="379"/>
      <c r="Q33" s="43"/>
      <c r="R33" s="43"/>
      <c r="S33" s="43"/>
      <c r="T33" s="43"/>
      <c r="U33" s="43"/>
      <c r="V33" s="43"/>
      <c r="W33" s="378">
        <f>ROUND(BD54,2)</f>
        <v>0</v>
      </c>
      <c r="X33" s="379"/>
      <c r="Y33" s="379"/>
      <c r="Z33" s="379"/>
      <c r="AA33" s="379"/>
      <c r="AB33" s="379"/>
      <c r="AC33" s="379"/>
      <c r="AD33" s="379"/>
      <c r="AE33" s="379"/>
      <c r="AF33" s="43"/>
      <c r="AG33" s="43"/>
      <c r="AH33" s="43"/>
      <c r="AI33" s="43"/>
      <c r="AJ33" s="43"/>
      <c r="AK33" s="378">
        <v>0</v>
      </c>
      <c r="AL33" s="379"/>
      <c r="AM33" s="379"/>
      <c r="AN33" s="379"/>
      <c r="AO33" s="379"/>
      <c r="AP33" s="43"/>
      <c r="AQ33" s="43"/>
      <c r="AR33" s="44"/>
    </row>
    <row r="34" spans="1:57" s="2" customFormat="1" ht="6.9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5" customHeight="1">
      <c r="A35" s="36"/>
      <c r="B35" s="37"/>
      <c r="C35" s="45"/>
      <c r="D35" s="46" t="s">
        <v>48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49</v>
      </c>
      <c r="U35" s="47"/>
      <c r="V35" s="47"/>
      <c r="W35" s="47"/>
      <c r="X35" s="384" t="s">
        <v>50</v>
      </c>
      <c r="Y35" s="382"/>
      <c r="Z35" s="382"/>
      <c r="AA35" s="382"/>
      <c r="AB35" s="382"/>
      <c r="AC35" s="47"/>
      <c r="AD35" s="47"/>
      <c r="AE35" s="47"/>
      <c r="AF35" s="47"/>
      <c r="AG35" s="47"/>
      <c r="AH35" s="47"/>
      <c r="AI35" s="47"/>
      <c r="AJ35" s="47"/>
      <c r="AK35" s="381">
        <f>SUM(AK26:AK33)</f>
        <v>0</v>
      </c>
      <c r="AL35" s="382"/>
      <c r="AM35" s="382"/>
      <c r="AN35" s="382"/>
      <c r="AO35" s="383"/>
      <c r="AP35" s="45"/>
      <c r="AQ35" s="45"/>
      <c r="AR35" s="41"/>
      <c r="BE35" s="36"/>
    </row>
    <row r="36" spans="1:57" s="2" customFormat="1" ht="6.9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" customHeight="1">
      <c r="A42" s="36"/>
      <c r="B42" s="37"/>
      <c r="C42" s="25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2021-041-A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42" t="str">
        <f>K6</f>
        <v>Stavební úpravy - modernizace obvodového pláště</v>
      </c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58"/>
      <c r="AQ45" s="58"/>
      <c r="AR45" s="59"/>
    </row>
    <row r="46" spans="1:57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parc. č. 1627/24 a 1627/25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44" t="str">
        <f>IF(AN8="","",AN8)</f>
        <v>30. 9. 2022</v>
      </c>
      <c r="AN47" s="344"/>
      <c r="AO47" s="38"/>
      <c r="AP47" s="38"/>
      <c r="AQ47" s="38"/>
      <c r="AR47" s="41"/>
      <c r="BE47" s="36"/>
    </row>
    <row r="48" spans="1:57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15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ČZU v Praze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351" t="str">
        <f>IF(E17="","",E17)</f>
        <v>RH-ARCHITEKTI s.r.o.</v>
      </c>
      <c r="AN49" s="352"/>
      <c r="AO49" s="352"/>
      <c r="AP49" s="352"/>
      <c r="AQ49" s="38"/>
      <c r="AR49" s="41"/>
      <c r="AS49" s="345" t="s">
        <v>52</v>
      </c>
      <c r="AT49" s="346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15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351" t="str">
        <f>IF(E20="","",E20)</f>
        <v xml:space="preserve"> </v>
      </c>
      <c r="AN50" s="352"/>
      <c r="AO50" s="352"/>
      <c r="AP50" s="352"/>
      <c r="AQ50" s="38"/>
      <c r="AR50" s="41"/>
      <c r="AS50" s="347"/>
      <c r="AT50" s="348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49"/>
      <c r="AT51" s="350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53" t="s">
        <v>53</v>
      </c>
      <c r="D52" s="354"/>
      <c r="E52" s="354"/>
      <c r="F52" s="354"/>
      <c r="G52" s="354"/>
      <c r="H52" s="68"/>
      <c r="I52" s="356" t="s">
        <v>54</v>
      </c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5" t="s">
        <v>55</v>
      </c>
      <c r="AH52" s="354"/>
      <c r="AI52" s="354"/>
      <c r="AJ52" s="354"/>
      <c r="AK52" s="354"/>
      <c r="AL52" s="354"/>
      <c r="AM52" s="354"/>
      <c r="AN52" s="356" t="s">
        <v>56</v>
      </c>
      <c r="AO52" s="354"/>
      <c r="AP52" s="354"/>
      <c r="AQ52" s="69" t="s">
        <v>57</v>
      </c>
      <c r="AR52" s="41"/>
      <c r="AS52" s="70" t="s">
        <v>58</v>
      </c>
      <c r="AT52" s="71" t="s">
        <v>59</v>
      </c>
      <c r="AU52" s="71" t="s">
        <v>60</v>
      </c>
      <c r="AV52" s="71" t="s">
        <v>61</v>
      </c>
      <c r="AW52" s="71" t="s">
        <v>62</v>
      </c>
      <c r="AX52" s="71" t="s">
        <v>63</v>
      </c>
      <c r="AY52" s="71" t="s">
        <v>64</v>
      </c>
      <c r="AZ52" s="71" t="s">
        <v>65</v>
      </c>
      <c r="BA52" s="71" t="s">
        <v>66</v>
      </c>
      <c r="BB52" s="71" t="s">
        <v>67</v>
      </c>
      <c r="BC52" s="71" t="s">
        <v>68</v>
      </c>
      <c r="BD52" s="72" t="s">
        <v>69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" customHeight="1">
      <c r="B54" s="76"/>
      <c r="C54" s="77" t="s">
        <v>70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4">
        <f>ROUND(AG55+AG58+AG61,2)</f>
        <v>0</v>
      </c>
      <c r="AH54" s="364"/>
      <c r="AI54" s="364"/>
      <c r="AJ54" s="364"/>
      <c r="AK54" s="364"/>
      <c r="AL54" s="364"/>
      <c r="AM54" s="364"/>
      <c r="AN54" s="365">
        <f aca="true" t="shared" si="0" ref="AN54:AN61">SUM(AG54,AT54)</f>
        <v>0</v>
      </c>
      <c r="AO54" s="365"/>
      <c r="AP54" s="365"/>
      <c r="AQ54" s="80" t="s">
        <v>19</v>
      </c>
      <c r="AR54" s="81"/>
      <c r="AS54" s="82">
        <f>ROUND(AS55+AS58+AS61,2)</f>
        <v>0</v>
      </c>
      <c r="AT54" s="83">
        <f aca="true" t="shared" si="1" ref="AT54:AT61">ROUND(SUM(AV54:AW54),2)</f>
        <v>0</v>
      </c>
      <c r="AU54" s="84">
        <f>ROUND(AU55+AU58+AU61,5)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ROUND(AZ55+AZ58+AZ61,2)</f>
        <v>0</v>
      </c>
      <c r="BA54" s="83">
        <f>ROUND(BA55+BA58+BA61,2)</f>
        <v>0</v>
      </c>
      <c r="BB54" s="83">
        <f>ROUND(BB55+BB58+BB61,2)</f>
        <v>0</v>
      </c>
      <c r="BC54" s="83">
        <f>ROUND(BC55+BC58+BC61,2)</f>
        <v>0</v>
      </c>
      <c r="BD54" s="85">
        <f>ROUND(BD55+BD58+BD61,2)</f>
        <v>0</v>
      </c>
      <c r="BS54" s="86" t="s">
        <v>71</v>
      </c>
      <c r="BT54" s="86" t="s">
        <v>72</v>
      </c>
      <c r="BU54" s="87" t="s">
        <v>73</v>
      </c>
      <c r="BV54" s="86" t="s">
        <v>74</v>
      </c>
      <c r="BW54" s="86" t="s">
        <v>5</v>
      </c>
      <c r="BX54" s="86" t="s">
        <v>75</v>
      </c>
      <c r="CL54" s="86" t="s">
        <v>19</v>
      </c>
    </row>
    <row r="55" spans="2:91" s="7" customFormat="1" ht="16.5" customHeight="1">
      <c r="B55" s="88"/>
      <c r="C55" s="89"/>
      <c r="D55" s="360" t="s">
        <v>76</v>
      </c>
      <c r="E55" s="360"/>
      <c r="F55" s="360"/>
      <c r="G55" s="360"/>
      <c r="H55" s="360"/>
      <c r="I55" s="90"/>
      <c r="J55" s="360" t="s">
        <v>77</v>
      </c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57">
        <f>ROUND(SUM(AG56:AG57),2)</f>
        <v>0</v>
      </c>
      <c r="AH55" s="358"/>
      <c r="AI55" s="358"/>
      <c r="AJ55" s="358"/>
      <c r="AK55" s="358"/>
      <c r="AL55" s="358"/>
      <c r="AM55" s="358"/>
      <c r="AN55" s="359">
        <f t="shared" si="0"/>
        <v>0</v>
      </c>
      <c r="AO55" s="358"/>
      <c r="AP55" s="358"/>
      <c r="AQ55" s="91" t="s">
        <v>78</v>
      </c>
      <c r="AR55" s="92"/>
      <c r="AS55" s="93">
        <f>ROUND(SUM(AS56:AS57),2)</f>
        <v>0</v>
      </c>
      <c r="AT55" s="94">
        <f t="shared" si="1"/>
        <v>0</v>
      </c>
      <c r="AU55" s="95">
        <f>ROUND(SUM(AU56:AU57),5)</f>
        <v>0</v>
      </c>
      <c r="AV55" s="94">
        <f>ROUND(AZ55*L29,2)</f>
        <v>0</v>
      </c>
      <c r="AW55" s="94">
        <f>ROUND(BA55*L30,2)</f>
        <v>0</v>
      </c>
      <c r="AX55" s="94">
        <f>ROUND(BB55*L29,2)</f>
        <v>0</v>
      </c>
      <c r="AY55" s="94">
        <f>ROUND(BC55*L30,2)</f>
        <v>0</v>
      </c>
      <c r="AZ55" s="94">
        <f>ROUND(SUM(AZ56:AZ57),2)</f>
        <v>0</v>
      </c>
      <c r="BA55" s="94">
        <f>ROUND(SUM(BA56:BA57),2)</f>
        <v>0</v>
      </c>
      <c r="BB55" s="94">
        <f>ROUND(SUM(BB56:BB57),2)</f>
        <v>0</v>
      </c>
      <c r="BC55" s="94">
        <f>ROUND(SUM(BC56:BC57),2)</f>
        <v>0</v>
      </c>
      <c r="BD55" s="96">
        <f>ROUND(SUM(BD56:BD57),2)</f>
        <v>0</v>
      </c>
      <c r="BS55" s="97" t="s">
        <v>71</v>
      </c>
      <c r="BT55" s="97" t="s">
        <v>79</v>
      </c>
      <c r="BV55" s="97" t="s">
        <v>74</v>
      </c>
      <c r="BW55" s="97" t="s">
        <v>80</v>
      </c>
      <c r="BX55" s="97" t="s">
        <v>5</v>
      </c>
      <c r="CL55" s="97" t="s">
        <v>19</v>
      </c>
      <c r="CM55" s="97" t="s">
        <v>81</v>
      </c>
    </row>
    <row r="56" spans="1:91" s="4" customFormat="1" ht="16.5" customHeight="1">
      <c r="A56" s="98" t="s">
        <v>82</v>
      </c>
      <c r="B56" s="53"/>
      <c r="C56" s="99"/>
      <c r="D56" s="99"/>
      <c r="E56" s="363" t="s">
        <v>76</v>
      </c>
      <c r="F56" s="363"/>
      <c r="G56" s="363"/>
      <c r="H56" s="363"/>
      <c r="I56" s="363"/>
      <c r="J56" s="99"/>
      <c r="K56" s="363" t="s">
        <v>77</v>
      </c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1">
        <f>'SO-01 - Hala č. 1'!J30</f>
        <v>0</v>
      </c>
      <c r="AH56" s="362"/>
      <c r="AI56" s="362"/>
      <c r="AJ56" s="362"/>
      <c r="AK56" s="362"/>
      <c r="AL56" s="362"/>
      <c r="AM56" s="362"/>
      <c r="AN56" s="361">
        <f t="shared" si="0"/>
        <v>0</v>
      </c>
      <c r="AO56" s="362"/>
      <c r="AP56" s="362"/>
      <c r="AQ56" s="100" t="s">
        <v>83</v>
      </c>
      <c r="AR56" s="55"/>
      <c r="AS56" s="101">
        <v>0</v>
      </c>
      <c r="AT56" s="102">
        <f t="shared" si="1"/>
        <v>0</v>
      </c>
      <c r="AU56" s="103">
        <f>'SO-01 - Hala č. 1'!P93</f>
        <v>0</v>
      </c>
      <c r="AV56" s="102">
        <f>'SO-01 - Hala č. 1'!J33</f>
        <v>0</v>
      </c>
      <c r="AW56" s="102">
        <f>'SO-01 - Hala č. 1'!J34</f>
        <v>0</v>
      </c>
      <c r="AX56" s="102">
        <f>'SO-01 - Hala č. 1'!J35</f>
        <v>0</v>
      </c>
      <c r="AY56" s="102">
        <f>'SO-01 - Hala č. 1'!J36</f>
        <v>0</v>
      </c>
      <c r="AZ56" s="102">
        <f>'SO-01 - Hala č. 1'!F33</f>
        <v>0</v>
      </c>
      <c r="BA56" s="102">
        <f>'SO-01 - Hala č. 1'!F34</f>
        <v>0</v>
      </c>
      <c r="BB56" s="102">
        <f>'SO-01 - Hala č. 1'!F35</f>
        <v>0</v>
      </c>
      <c r="BC56" s="102">
        <f>'SO-01 - Hala č. 1'!F36</f>
        <v>0</v>
      </c>
      <c r="BD56" s="104">
        <f>'SO-01 - Hala č. 1'!F37</f>
        <v>0</v>
      </c>
      <c r="BT56" s="105" t="s">
        <v>81</v>
      </c>
      <c r="BU56" s="105" t="s">
        <v>84</v>
      </c>
      <c r="BV56" s="105" t="s">
        <v>74</v>
      </c>
      <c r="BW56" s="105" t="s">
        <v>80</v>
      </c>
      <c r="BX56" s="105" t="s">
        <v>5</v>
      </c>
      <c r="CL56" s="105" t="s">
        <v>19</v>
      </c>
      <c r="CM56" s="105" t="s">
        <v>81</v>
      </c>
    </row>
    <row r="57" spans="1:90" s="4" customFormat="1" ht="16.5" customHeight="1">
      <c r="A57" s="98" t="s">
        <v>82</v>
      </c>
      <c r="B57" s="53"/>
      <c r="C57" s="99"/>
      <c r="D57" s="99"/>
      <c r="E57" s="363" t="s">
        <v>85</v>
      </c>
      <c r="F57" s="363"/>
      <c r="G57" s="363"/>
      <c r="H57" s="363"/>
      <c r="I57" s="363"/>
      <c r="J57" s="99"/>
      <c r="K57" s="363" t="s">
        <v>86</v>
      </c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1">
        <f>'EL-01 - Výkaz výměr hala č.1'!J32</f>
        <v>0</v>
      </c>
      <c r="AH57" s="362"/>
      <c r="AI57" s="362"/>
      <c r="AJ57" s="362"/>
      <c r="AK57" s="362"/>
      <c r="AL57" s="362"/>
      <c r="AM57" s="362"/>
      <c r="AN57" s="361">
        <f t="shared" si="0"/>
        <v>0</v>
      </c>
      <c r="AO57" s="362"/>
      <c r="AP57" s="362"/>
      <c r="AQ57" s="100" t="s">
        <v>83</v>
      </c>
      <c r="AR57" s="55"/>
      <c r="AS57" s="101">
        <v>0</v>
      </c>
      <c r="AT57" s="102">
        <f t="shared" si="1"/>
        <v>0</v>
      </c>
      <c r="AU57" s="103">
        <f>'EL-01 - Výkaz výměr hala č.1'!P93</f>
        <v>0</v>
      </c>
      <c r="AV57" s="102">
        <f>'EL-01 - Výkaz výměr hala č.1'!J35</f>
        <v>0</v>
      </c>
      <c r="AW57" s="102">
        <f>'EL-01 - Výkaz výměr hala č.1'!J36</f>
        <v>0</v>
      </c>
      <c r="AX57" s="102">
        <f>'EL-01 - Výkaz výměr hala č.1'!J37</f>
        <v>0</v>
      </c>
      <c r="AY57" s="102">
        <f>'EL-01 - Výkaz výměr hala č.1'!J38</f>
        <v>0</v>
      </c>
      <c r="AZ57" s="102">
        <f>'EL-01 - Výkaz výměr hala č.1'!F35</f>
        <v>0</v>
      </c>
      <c r="BA57" s="102">
        <f>'EL-01 - Výkaz výměr hala č.1'!F36</f>
        <v>0</v>
      </c>
      <c r="BB57" s="102">
        <f>'EL-01 - Výkaz výměr hala č.1'!F37</f>
        <v>0</v>
      </c>
      <c r="BC57" s="102">
        <f>'EL-01 - Výkaz výměr hala č.1'!F38</f>
        <v>0</v>
      </c>
      <c r="BD57" s="104">
        <f>'EL-01 - Výkaz výměr hala č.1'!F39</f>
        <v>0</v>
      </c>
      <c r="BT57" s="105" t="s">
        <v>81</v>
      </c>
      <c r="BV57" s="105" t="s">
        <v>74</v>
      </c>
      <c r="BW57" s="105" t="s">
        <v>87</v>
      </c>
      <c r="BX57" s="105" t="s">
        <v>80</v>
      </c>
      <c r="CL57" s="105" t="s">
        <v>19</v>
      </c>
    </row>
    <row r="58" spans="2:91" s="7" customFormat="1" ht="16.5" customHeight="1">
      <c r="B58" s="88"/>
      <c r="C58" s="89"/>
      <c r="D58" s="360" t="s">
        <v>88</v>
      </c>
      <c r="E58" s="360"/>
      <c r="F58" s="360"/>
      <c r="G58" s="360"/>
      <c r="H58" s="360"/>
      <c r="I58" s="90"/>
      <c r="J58" s="360" t="s">
        <v>89</v>
      </c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57">
        <f>ROUND(SUM(AG59:AG60),2)</f>
        <v>0</v>
      </c>
      <c r="AH58" s="358"/>
      <c r="AI58" s="358"/>
      <c r="AJ58" s="358"/>
      <c r="AK58" s="358"/>
      <c r="AL58" s="358"/>
      <c r="AM58" s="358"/>
      <c r="AN58" s="359">
        <f t="shared" si="0"/>
        <v>0</v>
      </c>
      <c r="AO58" s="358"/>
      <c r="AP58" s="358"/>
      <c r="AQ58" s="91" t="s">
        <v>78</v>
      </c>
      <c r="AR58" s="92"/>
      <c r="AS58" s="93">
        <f>ROUND(SUM(AS59:AS60),2)</f>
        <v>0</v>
      </c>
      <c r="AT58" s="94">
        <f t="shared" si="1"/>
        <v>0</v>
      </c>
      <c r="AU58" s="95">
        <f>ROUND(SUM(AU59:AU60),5)</f>
        <v>0</v>
      </c>
      <c r="AV58" s="94">
        <f>ROUND(AZ58*L29,2)</f>
        <v>0</v>
      </c>
      <c r="AW58" s="94">
        <f>ROUND(BA58*L30,2)</f>
        <v>0</v>
      </c>
      <c r="AX58" s="94">
        <f>ROUND(BB58*L29,2)</f>
        <v>0</v>
      </c>
      <c r="AY58" s="94">
        <f>ROUND(BC58*L30,2)</f>
        <v>0</v>
      </c>
      <c r="AZ58" s="94">
        <f>ROUND(SUM(AZ59:AZ60),2)</f>
        <v>0</v>
      </c>
      <c r="BA58" s="94">
        <f>ROUND(SUM(BA59:BA60),2)</f>
        <v>0</v>
      </c>
      <c r="BB58" s="94">
        <f>ROUND(SUM(BB59:BB60),2)</f>
        <v>0</v>
      </c>
      <c r="BC58" s="94">
        <f>ROUND(SUM(BC59:BC60),2)</f>
        <v>0</v>
      </c>
      <c r="BD58" s="96">
        <f>ROUND(SUM(BD59:BD60),2)</f>
        <v>0</v>
      </c>
      <c r="BS58" s="97" t="s">
        <v>71</v>
      </c>
      <c r="BT58" s="97" t="s">
        <v>79</v>
      </c>
      <c r="BV58" s="97" t="s">
        <v>74</v>
      </c>
      <c r="BW58" s="97" t="s">
        <v>90</v>
      </c>
      <c r="BX58" s="97" t="s">
        <v>5</v>
      </c>
      <c r="CL58" s="97" t="s">
        <v>19</v>
      </c>
      <c r="CM58" s="97" t="s">
        <v>81</v>
      </c>
    </row>
    <row r="59" spans="1:91" s="4" customFormat="1" ht="16.5" customHeight="1">
      <c r="A59" s="98" t="s">
        <v>82</v>
      </c>
      <c r="B59" s="53"/>
      <c r="C59" s="99"/>
      <c r="D59" s="99"/>
      <c r="E59" s="363" t="s">
        <v>88</v>
      </c>
      <c r="F59" s="363"/>
      <c r="G59" s="363"/>
      <c r="H59" s="363"/>
      <c r="I59" s="363"/>
      <c r="J59" s="99"/>
      <c r="K59" s="363" t="s">
        <v>89</v>
      </c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1">
        <f>'SO-02 - Hala č. 2'!J30</f>
        <v>0</v>
      </c>
      <c r="AH59" s="362"/>
      <c r="AI59" s="362"/>
      <c r="AJ59" s="362"/>
      <c r="AK59" s="362"/>
      <c r="AL59" s="362"/>
      <c r="AM59" s="362"/>
      <c r="AN59" s="361">
        <f t="shared" si="0"/>
        <v>0</v>
      </c>
      <c r="AO59" s="362"/>
      <c r="AP59" s="362"/>
      <c r="AQ59" s="100" t="s">
        <v>83</v>
      </c>
      <c r="AR59" s="55"/>
      <c r="AS59" s="101">
        <v>0</v>
      </c>
      <c r="AT59" s="102">
        <f t="shared" si="1"/>
        <v>0</v>
      </c>
      <c r="AU59" s="103">
        <f>'SO-02 - Hala č. 2'!P93</f>
        <v>0</v>
      </c>
      <c r="AV59" s="102">
        <f>'SO-02 - Hala č. 2'!J33</f>
        <v>0</v>
      </c>
      <c r="AW59" s="102">
        <f>'SO-02 - Hala č. 2'!J34</f>
        <v>0</v>
      </c>
      <c r="AX59" s="102">
        <f>'SO-02 - Hala č. 2'!J35</f>
        <v>0</v>
      </c>
      <c r="AY59" s="102">
        <f>'SO-02 - Hala č. 2'!J36</f>
        <v>0</v>
      </c>
      <c r="AZ59" s="102">
        <f>'SO-02 - Hala č. 2'!F33</f>
        <v>0</v>
      </c>
      <c r="BA59" s="102">
        <f>'SO-02 - Hala č. 2'!F34</f>
        <v>0</v>
      </c>
      <c r="BB59" s="102">
        <f>'SO-02 - Hala č. 2'!F35</f>
        <v>0</v>
      </c>
      <c r="BC59" s="102">
        <f>'SO-02 - Hala č. 2'!F36</f>
        <v>0</v>
      </c>
      <c r="BD59" s="104">
        <f>'SO-02 - Hala č. 2'!F37</f>
        <v>0</v>
      </c>
      <c r="BT59" s="105" t="s">
        <v>81</v>
      </c>
      <c r="BU59" s="105" t="s">
        <v>84</v>
      </c>
      <c r="BV59" s="105" t="s">
        <v>74</v>
      </c>
      <c r="BW59" s="105" t="s">
        <v>90</v>
      </c>
      <c r="BX59" s="105" t="s">
        <v>5</v>
      </c>
      <c r="CL59" s="105" t="s">
        <v>19</v>
      </c>
      <c r="CM59" s="105" t="s">
        <v>81</v>
      </c>
    </row>
    <row r="60" spans="1:90" s="4" customFormat="1" ht="16.5" customHeight="1">
      <c r="A60" s="98" t="s">
        <v>82</v>
      </c>
      <c r="B60" s="53"/>
      <c r="C60" s="99"/>
      <c r="D60" s="99"/>
      <c r="E60" s="363" t="s">
        <v>91</v>
      </c>
      <c r="F60" s="363"/>
      <c r="G60" s="363"/>
      <c r="H60" s="363"/>
      <c r="I60" s="363"/>
      <c r="J60" s="99"/>
      <c r="K60" s="363" t="s">
        <v>92</v>
      </c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363"/>
      <c r="AG60" s="361">
        <f>'EL-02 - Výkaz výměr hala č.2'!J32</f>
        <v>0</v>
      </c>
      <c r="AH60" s="362"/>
      <c r="AI60" s="362"/>
      <c r="AJ60" s="362"/>
      <c r="AK60" s="362"/>
      <c r="AL60" s="362"/>
      <c r="AM60" s="362"/>
      <c r="AN60" s="361">
        <f t="shared" si="0"/>
        <v>0</v>
      </c>
      <c r="AO60" s="362"/>
      <c r="AP60" s="362"/>
      <c r="AQ60" s="100" t="s">
        <v>83</v>
      </c>
      <c r="AR60" s="55"/>
      <c r="AS60" s="101">
        <v>0</v>
      </c>
      <c r="AT60" s="102">
        <f t="shared" si="1"/>
        <v>0</v>
      </c>
      <c r="AU60" s="103">
        <f>'EL-02 - Výkaz výměr hala č.2'!P92</f>
        <v>0</v>
      </c>
      <c r="AV60" s="102">
        <f>'EL-02 - Výkaz výměr hala č.2'!J35</f>
        <v>0</v>
      </c>
      <c r="AW60" s="102">
        <f>'EL-02 - Výkaz výměr hala č.2'!J36</f>
        <v>0</v>
      </c>
      <c r="AX60" s="102">
        <f>'EL-02 - Výkaz výměr hala č.2'!J37</f>
        <v>0</v>
      </c>
      <c r="AY60" s="102">
        <f>'EL-02 - Výkaz výměr hala č.2'!J38</f>
        <v>0</v>
      </c>
      <c r="AZ60" s="102">
        <f>'EL-02 - Výkaz výměr hala č.2'!F35</f>
        <v>0</v>
      </c>
      <c r="BA60" s="102">
        <f>'EL-02 - Výkaz výměr hala č.2'!F36</f>
        <v>0</v>
      </c>
      <c r="BB60" s="102">
        <f>'EL-02 - Výkaz výměr hala č.2'!F37</f>
        <v>0</v>
      </c>
      <c r="BC60" s="102">
        <f>'EL-02 - Výkaz výměr hala č.2'!F38</f>
        <v>0</v>
      </c>
      <c r="BD60" s="104">
        <f>'EL-02 - Výkaz výměr hala č.2'!F39</f>
        <v>0</v>
      </c>
      <c r="BT60" s="105" t="s">
        <v>81</v>
      </c>
      <c r="BV60" s="105" t="s">
        <v>74</v>
      </c>
      <c r="BW60" s="105" t="s">
        <v>93</v>
      </c>
      <c r="BX60" s="105" t="s">
        <v>90</v>
      </c>
      <c r="CL60" s="105" t="s">
        <v>19</v>
      </c>
    </row>
    <row r="61" spans="1:91" s="7" customFormat="1" ht="16.5" customHeight="1">
      <c r="A61" s="98" t="s">
        <v>82</v>
      </c>
      <c r="B61" s="88"/>
      <c r="C61" s="89"/>
      <c r="D61" s="360" t="s">
        <v>94</v>
      </c>
      <c r="E61" s="360"/>
      <c r="F61" s="360"/>
      <c r="G61" s="360"/>
      <c r="H61" s="360"/>
      <c r="I61" s="90"/>
      <c r="J61" s="360" t="s">
        <v>95</v>
      </c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59">
        <f>'VRN - Vedlejší rozpočtové...'!J30</f>
        <v>0</v>
      </c>
      <c r="AH61" s="358"/>
      <c r="AI61" s="358"/>
      <c r="AJ61" s="358"/>
      <c r="AK61" s="358"/>
      <c r="AL61" s="358"/>
      <c r="AM61" s="358"/>
      <c r="AN61" s="359">
        <f t="shared" si="0"/>
        <v>0</v>
      </c>
      <c r="AO61" s="358"/>
      <c r="AP61" s="358"/>
      <c r="AQ61" s="91" t="s">
        <v>78</v>
      </c>
      <c r="AR61" s="92"/>
      <c r="AS61" s="106">
        <v>0</v>
      </c>
      <c r="AT61" s="107">
        <f t="shared" si="1"/>
        <v>0</v>
      </c>
      <c r="AU61" s="108">
        <f>'VRN - Vedlejší rozpočtové...'!P85</f>
        <v>0</v>
      </c>
      <c r="AV61" s="107">
        <f>'VRN - Vedlejší rozpočtové...'!J33</f>
        <v>0</v>
      </c>
      <c r="AW61" s="107">
        <f>'VRN - Vedlejší rozpočtové...'!J34</f>
        <v>0</v>
      </c>
      <c r="AX61" s="107">
        <f>'VRN - Vedlejší rozpočtové...'!J35</f>
        <v>0</v>
      </c>
      <c r="AY61" s="107">
        <f>'VRN - Vedlejší rozpočtové...'!J36</f>
        <v>0</v>
      </c>
      <c r="AZ61" s="107">
        <f>'VRN - Vedlejší rozpočtové...'!F33</f>
        <v>0</v>
      </c>
      <c r="BA61" s="107">
        <f>'VRN - Vedlejší rozpočtové...'!F34</f>
        <v>0</v>
      </c>
      <c r="BB61" s="107">
        <f>'VRN - Vedlejší rozpočtové...'!F35</f>
        <v>0</v>
      </c>
      <c r="BC61" s="107">
        <f>'VRN - Vedlejší rozpočtové...'!F36</f>
        <v>0</v>
      </c>
      <c r="BD61" s="109">
        <f>'VRN - Vedlejší rozpočtové...'!F37</f>
        <v>0</v>
      </c>
      <c r="BT61" s="97" t="s">
        <v>79</v>
      </c>
      <c r="BV61" s="97" t="s">
        <v>74</v>
      </c>
      <c r="BW61" s="97" t="s">
        <v>96</v>
      </c>
      <c r="BX61" s="97" t="s">
        <v>5</v>
      </c>
      <c r="CL61" s="97" t="s">
        <v>19</v>
      </c>
      <c r="CM61" s="97" t="s">
        <v>81</v>
      </c>
    </row>
    <row r="62" spans="1:57" s="2" customFormat="1" ht="30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41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s="2" customFormat="1" ht="6.9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41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</sheetData>
  <sheetProtection algorithmName="SHA-512" hashValue="ej9/CIknYrxnfxiHf7M1SvZfo6ORLZyZGQHsvxb656taWPO1etndWQ9VUY5GSjWV5Mb72xUqwD9UncOAiugdQA==" saltValue="DNtE2WcX3vloxchxYyoVHAb6w7x81KYHSClh41BznppWVxQF5SoPL33GklOwOXUldMIF/FB7FvazGO7tOSUQeg==" spinCount="100000" sheet="1" objects="1" scenarios="1" formatColumns="0" formatRows="0"/>
  <mergeCells count="66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60:AP60"/>
    <mergeCell ref="AG60:AM60"/>
    <mergeCell ref="E60:I60"/>
    <mergeCell ref="K60:AF60"/>
    <mergeCell ref="AN61:AP61"/>
    <mergeCell ref="AG61:AM61"/>
    <mergeCell ref="D61:H61"/>
    <mergeCell ref="J61:AF61"/>
    <mergeCell ref="AG58:AM58"/>
    <mergeCell ref="AN58:AP58"/>
    <mergeCell ref="D58:H58"/>
    <mergeCell ref="J58:AF58"/>
    <mergeCell ref="AN59:AP59"/>
    <mergeCell ref="AG59:AM59"/>
    <mergeCell ref="E59:I59"/>
    <mergeCell ref="K59:AF59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G54:AM54"/>
    <mergeCell ref="AN54:AP54"/>
    <mergeCell ref="L45:AO45"/>
    <mergeCell ref="AM47:AN47"/>
    <mergeCell ref="AS49:AT51"/>
    <mergeCell ref="AM49:AP49"/>
    <mergeCell ref="AM50:AP50"/>
  </mergeCells>
  <hyperlinks>
    <hyperlink ref="A56" location="'SO-01 - Hala č. 1'!C2" display="/"/>
    <hyperlink ref="A57" location="'EL-01 - Výkaz výměr hala č.1'!C2" display="/"/>
    <hyperlink ref="A59" location="'SO-02 - Hala č. 2'!C2" display="/"/>
    <hyperlink ref="A60" location="'EL-02 - Výkaz výměr hala č.2'!C2" display="/"/>
    <hyperlink ref="A61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81"/>
  <sheetViews>
    <sheetView showGridLines="0" tabSelected="1" workbookViewId="0" topLeftCell="A303">
      <selection activeCell="I266" sqref="I26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80</v>
      </c>
    </row>
    <row r="3" spans="2:46" s="1" customFormat="1" ht="6.9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81</v>
      </c>
    </row>
    <row r="4" spans="2:46" s="1" customFormat="1" ht="24.9" customHeight="1">
      <c r="B4" s="22"/>
      <c r="D4" s="112" t="s">
        <v>97</v>
      </c>
      <c r="L4" s="22"/>
      <c r="M4" s="113" t="s">
        <v>10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Stavební úpravy - modernizace obvodového pláště</v>
      </c>
      <c r="F7" s="387"/>
      <c r="G7" s="387"/>
      <c r="H7" s="387"/>
      <c r="L7" s="22"/>
    </row>
    <row r="8" spans="1:31" s="2" customFormat="1" ht="12" customHeight="1">
      <c r="A8" s="36"/>
      <c r="B8" s="41"/>
      <c r="C8" s="36"/>
      <c r="D8" s="114" t="s">
        <v>98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8" t="s">
        <v>99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22</v>
      </c>
      <c r="G12" s="36"/>
      <c r="H12" s="36"/>
      <c r="I12" s="114" t="s">
        <v>23</v>
      </c>
      <c r="J12" s="116" t="str">
        <f>'Rekapitulace stavby'!AN8</f>
        <v>30. 9. 2022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25</v>
      </c>
      <c r="E14" s="36"/>
      <c r="F14" s="36"/>
      <c r="G14" s="36"/>
      <c r="H14" s="36"/>
      <c r="I14" s="114" t="s">
        <v>26</v>
      </c>
      <c r="J14" s="105" t="s">
        <v>19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27</v>
      </c>
      <c r="F15" s="36"/>
      <c r="G15" s="36"/>
      <c r="H15" s="36"/>
      <c r="I15" s="114" t="s">
        <v>28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29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14" t="s">
        <v>28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31</v>
      </c>
      <c r="E20" s="36"/>
      <c r="F20" s="36"/>
      <c r="G20" s="36"/>
      <c r="H20" s="36"/>
      <c r="I20" s="114" t="s">
        <v>26</v>
      </c>
      <c r="J20" s="105" t="s">
        <v>19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32</v>
      </c>
      <c r="F21" s="36"/>
      <c r="G21" s="36"/>
      <c r="H21" s="36"/>
      <c r="I21" s="114" t="s">
        <v>28</v>
      </c>
      <c r="J21" s="105" t="s">
        <v>19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34</v>
      </c>
      <c r="E23" s="36"/>
      <c r="F23" s="36"/>
      <c r="G23" s="36"/>
      <c r="H23" s="36"/>
      <c r="I23" s="114" t="s">
        <v>26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35</v>
      </c>
      <c r="F24" s="36"/>
      <c r="G24" s="36"/>
      <c r="H24" s="36"/>
      <c r="I24" s="114" t="s">
        <v>28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36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7"/>
      <c r="B27" s="118"/>
      <c r="C27" s="117"/>
      <c r="D27" s="117"/>
      <c r="E27" s="392" t="s">
        <v>37</v>
      </c>
      <c r="F27" s="392"/>
      <c r="G27" s="392"/>
      <c r="H27" s="392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38</v>
      </c>
      <c r="E30" s="36"/>
      <c r="F30" s="36"/>
      <c r="G30" s="36"/>
      <c r="H30" s="36"/>
      <c r="I30" s="36"/>
      <c r="J30" s="122">
        <f>ROUND(J93,2)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3" t="s">
        <v>40</v>
      </c>
      <c r="G32" s="36"/>
      <c r="H32" s="36"/>
      <c r="I32" s="123" t="s">
        <v>39</v>
      </c>
      <c r="J32" s="123" t="s">
        <v>41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24" t="s">
        <v>42</v>
      </c>
      <c r="E33" s="114" t="s">
        <v>43</v>
      </c>
      <c r="F33" s="125">
        <f>ROUND((SUM(BE93:BE380)),2)</f>
        <v>0</v>
      </c>
      <c r="G33" s="36"/>
      <c r="H33" s="36"/>
      <c r="I33" s="126">
        <v>0.21</v>
      </c>
      <c r="J33" s="125">
        <f>ROUND(((SUM(BE93:BE380))*I33),2)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4" t="s">
        <v>44</v>
      </c>
      <c r="F34" s="125">
        <f>ROUND((SUM(BF93:BF380)),2)</f>
        <v>0</v>
      </c>
      <c r="G34" s="36"/>
      <c r="H34" s="36"/>
      <c r="I34" s="126">
        <v>0.15</v>
      </c>
      <c r="J34" s="125">
        <f>ROUND(((SUM(BF93:BF380))*I34),2)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4" t="s">
        <v>45</v>
      </c>
      <c r="F35" s="125">
        <f>ROUND((SUM(BG93:BG380)),2)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4" t="s">
        <v>46</v>
      </c>
      <c r="F36" s="125">
        <f>ROUND((SUM(BH93:BH380)),2)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4" t="s">
        <v>47</v>
      </c>
      <c r="F37" s="125">
        <f>ROUND((SUM(BI93:BI380)),2)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48</v>
      </c>
      <c r="E39" s="129"/>
      <c r="F39" s="129"/>
      <c r="G39" s="130" t="s">
        <v>49</v>
      </c>
      <c r="H39" s="131" t="s">
        <v>50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100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3" t="str">
        <f>E7</f>
        <v>Stavební úpravy - modernizace obvodového pláště</v>
      </c>
      <c r="F48" s="394"/>
      <c r="G48" s="394"/>
      <c r="H48" s="394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98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2" t="str">
        <f>E9</f>
        <v>SO-01 - Hala č. 1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parc. č. 1627/24 a 1627/25</v>
      </c>
      <c r="G52" s="38"/>
      <c r="H52" s="38"/>
      <c r="I52" s="31" t="s">
        <v>23</v>
      </c>
      <c r="J52" s="61" t="str">
        <f>IF(J12="","",J12)</f>
        <v>30. 9. 2022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1" t="s">
        <v>25</v>
      </c>
      <c r="D54" s="38"/>
      <c r="E54" s="38"/>
      <c r="F54" s="29" t="str">
        <f>E15</f>
        <v>ČZU v Praze</v>
      </c>
      <c r="G54" s="38"/>
      <c r="H54" s="38"/>
      <c r="I54" s="31" t="s">
        <v>31</v>
      </c>
      <c r="J54" s="34" t="str">
        <f>E21</f>
        <v>RH-ARCHITEKTI s.r.o.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 xml:space="preserve"> 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101</v>
      </c>
      <c r="D57" s="139"/>
      <c r="E57" s="139"/>
      <c r="F57" s="139"/>
      <c r="G57" s="139"/>
      <c r="H57" s="139"/>
      <c r="I57" s="139"/>
      <c r="J57" s="140" t="s">
        <v>102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41" t="s">
        <v>70</v>
      </c>
      <c r="D59" s="38"/>
      <c r="E59" s="38"/>
      <c r="F59" s="38"/>
      <c r="G59" s="38"/>
      <c r="H59" s="38"/>
      <c r="I59" s="38"/>
      <c r="J59" s="79">
        <f>J93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103</v>
      </c>
    </row>
    <row r="60" spans="2:12" s="9" customFormat="1" ht="24.9" customHeight="1">
      <c r="B60" s="142"/>
      <c r="C60" s="143"/>
      <c r="D60" s="144" t="s">
        <v>104</v>
      </c>
      <c r="E60" s="145"/>
      <c r="F60" s="145"/>
      <c r="G60" s="145"/>
      <c r="H60" s="145"/>
      <c r="I60" s="145"/>
      <c r="J60" s="146">
        <f>J94</f>
        <v>0</v>
      </c>
      <c r="K60" s="143"/>
      <c r="L60" s="147"/>
    </row>
    <row r="61" spans="2:12" s="10" customFormat="1" ht="19.95" customHeight="1">
      <c r="B61" s="148"/>
      <c r="C61" s="99"/>
      <c r="D61" s="149" t="s">
        <v>105</v>
      </c>
      <c r="E61" s="150"/>
      <c r="F61" s="150"/>
      <c r="G61" s="150"/>
      <c r="H61" s="150"/>
      <c r="I61" s="150"/>
      <c r="J61" s="151">
        <f>J95</f>
        <v>0</v>
      </c>
      <c r="K61" s="99"/>
      <c r="L61" s="152"/>
    </row>
    <row r="62" spans="2:12" s="10" customFormat="1" ht="19.95" customHeight="1">
      <c r="B62" s="148"/>
      <c r="C62" s="99"/>
      <c r="D62" s="149" t="s">
        <v>106</v>
      </c>
      <c r="E62" s="150"/>
      <c r="F62" s="150"/>
      <c r="G62" s="150"/>
      <c r="H62" s="150"/>
      <c r="I62" s="150"/>
      <c r="J62" s="151">
        <f>J112</f>
        <v>0</v>
      </c>
      <c r="K62" s="99"/>
      <c r="L62" s="152"/>
    </row>
    <row r="63" spans="2:12" s="10" customFormat="1" ht="19.95" customHeight="1">
      <c r="B63" s="148"/>
      <c r="C63" s="99"/>
      <c r="D63" s="149" t="s">
        <v>107</v>
      </c>
      <c r="E63" s="150"/>
      <c r="F63" s="150"/>
      <c r="G63" s="150"/>
      <c r="H63" s="150"/>
      <c r="I63" s="150"/>
      <c r="J63" s="151">
        <f>J121</f>
        <v>0</v>
      </c>
      <c r="K63" s="99"/>
      <c r="L63" s="152"/>
    </row>
    <row r="64" spans="2:12" s="10" customFormat="1" ht="19.95" customHeight="1">
      <c r="B64" s="148"/>
      <c r="C64" s="99"/>
      <c r="D64" s="149" t="s">
        <v>108</v>
      </c>
      <c r="E64" s="150"/>
      <c r="F64" s="150"/>
      <c r="G64" s="150"/>
      <c r="H64" s="150"/>
      <c r="I64" s="150"/>
      <c r="J64" s="151">
        <f>J173</f>
        <v>0</v>
      </c>
      <c r="K64" s="99"/>
      <c r="L64" s="152"/>
    </row>
    <row r="65" spans="2:12" s="10" customFormat="1" ht="19.95" customHeight="1">
      <c r="B65" s="148"/>
      <c r="C65" s="99"/>
      <c r="D65" s="149" t="s">
        <v>109</v>
      </c>
      <c r="E65" s="150"/>
      <c r="F65" s="150"/>
      <c r="G65" s="150"/>
      <c r="H65" s="150"/>
      <c r="I65" s="150"/>
      <c r="J65" s="151">
        <f>J218</f>
        <v>0</v>
      </c>
      <c r="K65" s="99"/>
      <c r="L65" s="152"/>
    </row>
    <row r="66" spans="2:12" s="10" customFormat="1" ht="19.95" customHeight="1">
      <c r="B66" s="148"/>
      <c r="C66" s="99"/>
      <c r="D66" s="149" t="s">
        <v>110</v>
      </c>
      <c r="E66" s="150"/>
      <c r="F66" s="150"/>
      <c r="G66" s="150"/>
      <c r="H66" s="150"/>
      <c r="I66" s="150"/>
      <c r="J66" s="151">
        <f>J228</f>
        <v>0</v>
      </c>
      <c r="K66" s="99"/>
      <c r="L66" s="152"/>
    </row>
    <row r="67" spans="2:12" s="9" customFormat="1" ht="24.9" customHeight="1">
      <c r="B67" s="142"/>
      <c r="C67" s="143"/>
      <c r="D67" s="144" t="s">
        <v>111</v>
      </c>
      <c r="E67" s="145"/>
      <c r="F67" s="145"/>
      <c r="G67" s="145"/>
      <c r="H67" s="145"/>
      <c r="I67" s="145"/>
      <c r="J67" s="146">
        <f>J231</f>
        <v>0</v>
      </c>
      <c r="K67" s="143"/>
      <c r="L67" s="147"/>
    </row>
    <row r="68" spans="2:12" s="10" customFormat="1" ht="19.95" customHeight="1">
      <c r="B68" s="148"/>
      <c r="C68" s="99"/>
      <c r="D68" s="149" t="s">
        <v>112</v>
      </c>
      <c r="E68" s="150"/>
      <c r="F68" s="150"/>
      <c r="G68" s="150"/>
      <c r="H68" s="150"/>
      <c r="I68" s="150"/>
      <c r="J68" s="151">
        <f>J232</f>
        <v>0</v>
      </c>
      <c r="K68" s="99"/>
      <c r="L68" s="152"/>
    </row>
    <row r="69" spans="2:12" s="10" customFormat="1" ht="19.95" customHeight="1">
      <c r="B69" s="148"/>
      <c r="C69" s="99"/>
      <c r="D69" s="149" t="s">
        <v>113</v>
      </c>
      <c r="E69" s="150"/>
      <c r="F69" s="150"/>
      <c r="G69" s="150"/>
      <c r="H69" s="150"/>
      <c r="I69" s="150"/>
      <c r="J69" s="151">
        <f>J263</f>
        <v>0</v>
      </c>
      <c r="K69" s="99"/>
      <c r="L69" s="152"/>
    </row>
    <row r="70" spans="2:12" s="10" customFormat="1" ht="19.95" customHeight="1">
      <c r="B70" s="148"/>
      <c r="C70" s="99"/>
      <c r="D70" s="149" t="s">
        <v>114</v>
      </c>
      <c r="E70" s="150"/>
      <c r="F70" s="150"/>
      <c r="G70" s="150"/>
      <c r="H70" s="150"/>
      <c r="I70" s="150"/>
      <c r="J70" s="151">
        <f>J279</f>
        <v>0</v>
      </c>
      <c r="K70" s="99"/>
      <c r="L70" s="152"/>
    </row>
    <row r="71" spans="2:12" s="10" customFormat="1" ht="19.95" customHeight="1">
      <c r="B71" s="148"/>
      <c r="C71" s="99"/>
      <c r="D71" s="149" t="s">
        <v>115</v>
      </c>
      <c r="E71" s="150"/>
      <c r="F71" s="150"/>
      <c r="G71" s="150"/>
      <c r="H71" s="150"/>
      <c r="I71" s="150"/>
      <c r="J71" s="151">
        <f>J321</f>
        <v>0</v>
      </c>
      <c r="K71" s="99"/>
      <c r="L71" s="152"/>
    </row>
    <row r="72" spans="2:12" s="10" customFormat="1" ht="19.95" customHeight="1">
      <c r="B72" s="148"/>
      <c r="C72" s="99"/>
      <c r="D72" s="149" t="s">
        <v>116</v>
      </c>
      <c r="E72" s="150"/>
      <c r="F72" s="150"/>
      <c r="G72" s="150"/>
      <c r="H72" s="150"/>
      <c r="I72" s="150"/>
      <c r="J72" s="151">
        <f>J336</f>
        <v>0</v>
      </c>
      <c r="K72" s="99"/>
      <c r="L72" s="152"/>
    </row>
    <row r="73" spans="2:12" s="10" customFormat="1" ht="19.95" customHeight="1">
      <c r="B73" s="148"/>
      <c r="C73" s="99"/>
      <c r="D73" s="149" t="s">
        <v>117</v>
      </c>
      <c r="E73" s="150"/>
      <c r="F73" s="150"/>
      <c r="G73" s="150"/>
      <c r="H73" s="150"/>
      <c r="I73" s="150"/>
      <c r="J73" s="151">
        <f>J362</f>
        <v>0</v>
      </c>
      <c r="K73" s="99"/>
      <c r="L73" s="152"/>
    </row>
    <row r="74" spans="1:31" s="2" customFormat="1" ht="21.7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" customHeight="1">
      <c r="A75" s="36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6.9" customHeight="1">
      <c r="A79" s="36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" customHeight="1">
      <c r="A80" s="36"/>
      <c r="B80" s="37"/>
      <c r="C80" s="25" t="s">
        <v>118</v>
      </c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16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93" t="str">
        <f>E7</f>
        <v>Stavební úpravy - modernizace obvodového pláště</v>
      </c>
      <c r="F83" s="394"/>
      <c r="G83" s="394"/>
      <c r="H83" s="394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98</v>
      </c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42" t="str">
        <f>E9</f>
        <v>SO-01 - Hala č. 1</v>
      </c>
      <c r="F85" s="395"/>
      <c r="G85" s="395"/>
      <c r="H85" s="395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21</v>
      </c>
      <c r="D87" s="38"/>
      <c r="E87" s="38"/>
      <c r="F87" s="29" t="str">
        <f>F12</f>
        <v>parc. č. 1627/24 a 1627/25</v>
      </c>
      <c r="G87" s="38"/>
      <c r="H87" s="38"/>
      <c r="I87" s="31" t="s">
        <v>23</v>
      </c>
      <c r="J87" s="61" t="str">
        <f>IF(J12="","",J12)</f>
        <v>30. 9. 2022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25.65" customHeight="1">
      <c r="A89" s="36"/>
      <c r="B89" s="37"/>
      <c r="C89" s="31" t="s">
        <v>25</v>
      </c>
      <c r="D89" s="38"/>
      <c r="E89" s="38"/>
      <c r="F89" s="29" t="str">
        <f>E15</f>
        <v>ČZU v Praze</v>
      </c>
      <c r="G89" s="38"/>
      <c r="H89" s="38"/>
      <c r="I89" s="31" t="s">
        <v>31</v>
      </c>
      <c r="J89" s="34" t="str">
        <f>E21</f>
        <v>RH-ARCHITEKTI s.r.o.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15" customHeight="1">
      <c r="A90" s="36"/>
      <c r="B90" s="37"/>
      <c r="C90" s="31" t="s">
        <v>29</v>
      </c>
      <c r="D90" s="38"/>
      <c r="E90" s="38"/>
      <c r="F90" s="29" t="str">
        <f>IF(E18="","",E18)</f>
        <v>Vyplň údaj</v>
      </c>
      <c r="G90" s="38"/>
      <c r="H90" s="38"/>
      <c r="I90" s="31" t="s">
        <v>34</v>
      </c>
      <c r="J90" s="34" t="str">
        <f>E24</f>
        <v xml:space="preserve"> 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53"/>
      <c r="B92" s="154"/>
      <c r="C92" s="155" t="s">
        <v>119</v>
      </c>
      <c r="D92" s="156" t="s">
        <v>57</v>
      </c>
      <c r="E92" s="156" t="s">
        <v>53</v>
      </c>
      <c r="F92" s="156" t="s">
        <v>54</v>
      </c>
      <c r="G92" s="156" t="s">
        <v>120</v>
      </c>
      <c r="H92" s="156" t="s">
        <v>121</v>
      </c>
      <c r="I92" s="156" t="s">
        <v>122</v>
      </c>
      <c r="J92" s="156" t="s">
        <v>102</v>
      </c>
      <c r="K92" s="157" t="s">
        <v>123</v>
      </c>
      <c r="L92" s="158"/>
      <c r="M92" s="70" t="s">
        <v>19</v>
      </c>
      <c r="N92" s="71" t="s">
        <v>42</v>
      </c>
      <c r="O92" s="71" t="s">
        <v>124</v>
      </c>
      <c r="P92" s="71" t="s">
        <v>125</v>
      </c>
      <c r="Q92" s="71" t="s">
        <v>126</v>
      </c>
      <c r="R92" s="71" t="s">
        <v>127</v>
      </c>
      <c r="S92" s="71" t="s">
        <v>128</v>
      </c>
      <c r="T92" s="72" t="s">
        <v>129</v>
      </c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</row>
    <row r="93" spans="1:63" s="2" customFormat="1" ht="22.8" customHeight="1">
      <c r="A93" s="36"/>
      <c r="B93" s="37"/>
      <c r="C93" s="77" t="s">
        <v>130</v>
      </c>
      <c r="D93" s="38"/>
      <c r="E93" s="38"/>
      <c r="F93" s="38"/>
      <c r="G93" s="38"/>
      <c r="H93" s="38"/>
      <c r="I93" s="38"/>
      <c r="J93" s="159">
        <f>BK93</f>
        <v>0</v>
      </c>
      <c r="K93" s="38"/>
      <c r="L93" s="41"/>
      <c r="M93" s="73"/>
      <c r="N93" s="160"/>
      <c r="O93" s="74"/>
      <c r="P93" s="161">
        <f>P94+P231</f>
        <v>0</v>
      </c>
      <c r="Q93" s="74"/>
      <c r="R93" s="161">
        <f>R94+R231</f>
        <v>19.114981280000002</v>
      </c>
      <c r="S93" s="74"/>
      <c r="T93" s="162">
        <f>T94+T231</f>
        <v>14.329064999999998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71</v>
      </c>
      <c r="AU93" s="19" t="s">
        <v>103</v>
      </c>
      <c r="BK93" s="163">
        <f>BK94+BK231</f>
        <v>0</v>
      </c>
    </row>
    <row r="94" spans="2:63" s="12" customFormat="1" ht="25.95" customHeight="1">
      <c r="B94" s="164"/>
      <c r="C94" s="165"/>
      <c r="D94" s="166" t="s">
        <v>71</v>
      </c>
      <c r="E94" s="167" t="s">
        <v>131</v>
      </c>
      <c r="F94" s="167" t="s">
        <v>132</v>
      </c>
      <c r="G94" s="165"/>
      <c r="H94" s="165"/>
      <c r="I94" s="168"/>
      <c r="J94" s="169">
        <f>BK94</f>
        <v>0</v>
      </c>
      <c r="K94" s="165"/>
      <c r="L94" s="170"/>
      <c r="M94" s="171"/>
      <c r="N94" s="172"/>
      <c r="O94" s="172"/>
      <c r="P94" s="173">
        <f>P95+P112+P121+P173+P218+P228</f>
        <v>0</v>
      </c>
      <c r="Q94" s="172"/>
      <c r="R94" s="173">
        <f>R95+R112+R121+R173+R218+R228</f>
        <v>11.23730336</v>
      </c>
      <c r="S94" s="172"/>
      <c r="T94" s="174">
        <f>T95+T112+T121+T173+T218+T228</f>
        <v>13.478480999999999</v>
      </c>
      <c r="AR94" s="175" t="s">
        <v>79</v>
      </c>
      <c r="AT94" s="176" t="s">
        <v>71</v>
      </c>
      <c r="AU94" s="176" t="s">
        <v>72</v>
      </c>
      <c r="AY94" s="175" t="s">
        <v>133</v>
      </c>
      <c r="BK94" s="177">
        <f>BK95+BK112+BK121+BK173+BK218+BK228</f>
        <v>0</v>
      </c>
    </row>
    <row r="95" spans="2:63" s="12" customFormat="1" ht="22.8" customHeight="1">
      <c r="B95" s="164"/>
      <c r="C95" s="165"/>
      <c r="D95" s="166" t="s">
        <v>71</v>
      </c>
      <c r="E95" s="178" t="s">
        <v>134</v>
      </c>
      <c r="F95" s="178" t="s">
        <v>135</v>
      </c>
      <c r="G95" s="165"/>
      <c r="H95" s="165"/>
      <c r="I95" s="168"/>
      <c r="J95" s="179">
        <f>BK95</f>
        <v>0</v>
      </c>
      <c r="K95" s="165"/>
      <c r="L95" s="170"/>
      <c r="M95" s="171"/>
      <c r="N95" s="172"/>
      <c r="O95" s="172"/>
      <c r="P95" s="173">
        <f>SUM(P96:P111)</f>
        <v>0</v>
      </c>
      <c r="Q95" s="172"/>
      <c r="R95" s="173">
        <f>SUM(R96:R111)</f>
        <v>3.011645</v>
      </c>
      <c r="S95" s="172"/>
      <c r="T95" s="174">
        <f>SUM(T96:T111)</f>
        <v>0</v>
      </c>
      <c r="AR95" s="175" t="s">
        <v>79</v>
      </c>
      <c r="AT95" s="176" t="s">
        <v>71</v>
      </c>
      <c r="AU95" s="176" t="s">
        <v>79</v>
      </c>
      <c r="AY95" s="175" t="s">
        <v>133</v>
      </c>
      <c r="BK95" s="177">
        <f>SUM(BK96:BK111)</f>
        <v>0</v>
      </c>
    </row>
    <row r="96" spans="1:65" s="2" customFormat="1" ht="24.15" customHeight="1">
      <c r="A96" s="36"/>
      <c r="B96" s="37"/>
      <c r="C96" s="180" t="s">
        <v>79</v>
      </c>
      <c r="D96" s="180" t="s">
        <v>136</v>
      </c>
      <c r="E96" s="181" t="s">
        <v>137</v>
      </c>
      <c r="F96" s="182" t="s">
        <v>138</v>
      </c>
      <c r="G96" s="183" t="s">
        <v>139</v>
      </c>
      <c r="H96" s="184">
        <v>391.123</v>
      </c>
      <c r="I96" s="185"/>
      <c r="J96" s="186">
        <f>ROUND(I96*H96,2)</f>
        <v>0</v>
      </c>
      <c r="K96" s="182" t="s">
        <v>140</v>
      </c>
      <c r="L96" s="41"/>
      <c r="M96" s="187" t="s">
        <v>19</v>
      </c>
      <c r="N96" s="188" t="s">
        <v>43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141</v>
      </c>
      <c r="AT96" s="191" t="s">
        <v>136</v>
      </c>
      <c r="AU96" s="191" t="s">
        <v>81</v>
      </c>
      <c r="AY96" s="19" t="s">
        <v>133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79</v>
      </c>
      <c r="BK96" s="192">
        <f>ROUND(I96*H96,2)</f>
        <v>0</v>
      </c>
      <c r="BL96" s="19" t="s">
        <v>141</v>
      </c>
      <c r="BM96" s="191" t="s">
        <v>142</v>
      </c>
    </row>
    <row r="97" spans="1:47" s="2" customFormat="1" ht="10.2">
      <c r="A97" s="36"/>
      <c r="B97" s="37"/>
      <c r="C97" s="38"/>
      <c r="D97" s="193" t="s">
        <v>143</v>
      </c>
      <c r="E97" s="38"/>
      <c r="F97" s="194" t="s">
        <v>144</v>
      </c>
      <c r="G97" s="38"/>
      <c r="H97" s="38"/>
      <c r="I97" s="195"/>
      <c r="J97" s="38"/>
      <c r="K97" s="38"/>
      <c r="L97" s="41"/>
      <c r="M97" s="196"/>
      <c r="N97" s="197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143</v>
      </c>
      <c r="AU97" s="19" t="s">
        <v>81</v>
      </c>
    </row>
    <row r="98" spans="1:47" s="2" customFormat="1" ht="19.2">
      <c r="A98" s="36"/>
      <c r="B98" s="37"/>
      <c r="C98" s="38"/>
      <c r="D98" s="198" t="s">
        <v>145</v>
      </c>
      <c r="E98" s="38"/>
      <c r="F98" s="199" t="s">
        <v>146</v>
      </c>
      <c r="G98" s="38"/>
      <c r="H98" s="38"/>
      <c r="I98" s="195"/>
      <c r="J98" s="38"/>
      <c r="K98" s="38"/>
      <c r="L98" s="41"/>
      <c r="M98" s="196"/>
      <c r="N98" s="197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145</v>
      </c>
      <c r="AU98" s="19" t="s">
        <v>81</v>
      </c>
    </row>
    <row r="99" spans="2:51" s="13" customFormat="1" ht="10.2">
      <c r="B99" s="200"/>
      <c r="C99" s="201"/>
      <c r="D99" s="198" t="s">
        <v>147</v>
      </c>
      <c r="E99" s="202" t="s">
        <v>19</v>
      </c>
      <c r="F99" s="203" t="s">
        <v>148</v>
      </c>
      <c r="G99" s="201"/>
      <c r="H99" s="204">
        <v>341.576</v>
      </c>
      <c r="I99" s="205"/>
      <c r="J99" s="201"/>
      <c r="K99" s="201"/>
      <c r="L99" s="206"/>
      <c r="M99" s="207"/>
      <c r="N99" s="208"/>
      <c r="O99" s="208"/>
      <c r="P99" s="208"/>
      <c r="Q99" s="208"/>
      <c r="R99" s="208"/>
      <c r="S99" s="208"/>
      <c r="T99" s="209"/>
      <c r="AT99" s="210" t="s">
        <v>147</v>
      </c>
      <c r="AU99" s="210" t="s">
        <v>81</v>
      </c>
      <c r="AV99" s="13" t="s">
        <v>81</v>
      </c>
      <c r="AW99" s="13" t="s">
        <v>33</v>
      </c>
      <c r="AX99" s="13" t="s">
        <v>72</v>
      </c>
      <c r="AY99" s="210" t="s">
        <v>133</v>
      </c>
    </row>
    <row r="100" spans="2:51" s="13" customFormat="1" ht="10.2">
      <c r="B100" s="200"/>
      <c r="C100" s="201"/>
      <c r="D100" s="198" t="s">
        <v>147</v>
      </c>
      <c r="E100" s="202" t="s">
        <v>19</v>
      </c>
      <c r="F100" s="203" t="s">
        <v>149</v>
      </c>
      <c r="G100" s="201"/>
      <c r="H100" s="204">
        <v>-53.13</v>
      </c>
      <c r="I100" s="205"/>
      <c r="J100" s="201"/>
      <c r="K100" s="201"/>
      <c r="L100" s="206"/>
      <c r="M100" s="207"/>
      <c r="N100" s="208"/>
      <c r="O100" s="208"/>
      <c r="P100" s="208"/>
      <c r="Q100" s="208"/>
      <c r="R100" s="208"/>
      <c r="S100" s="208"/>
      <c r="T100" s="209"/>
      <c r="AT100" s="210" t="s">
        <v>147</v>
      </c>
      <c r="AU100" s="210" t="s">
        <v>81</v>
      </c>
      <c r="AV100" s="13" t="s">
        <v>81</v>
      </c>
      <c r="AW100" s="13" t="s">
        <v>33</v>
      </c>
      <c r="AX100" s="13" t="s">
        <v>72</v>
      </c>
      <c r="AY100" s="210" t="s">
        <v>133</v>
      </c>
    </row>
    <row r="101" spans="2:51" s="13" customFormat="1" ht="10.2">
      <c r="B101" s="200"/>
      <c r="C101" s="201"/>
      <c r="D101" s="198" t="s">
        <v>147</v>
      </c>
      <c r="E101" s="202" t="s">
        <v>19</v>
      </c>
      <c r="F101" s="203" t="s">
        <v>150</v>
      </c>
      <c r="G101" s="201"/>
      <c r="H101" s="204">
        <v>23.411</v>
      </c>
      <c r="I101" s="205"/>
      <c r="J101" s="201"/>
      <c r="K101" s="201"/>
      <c r="L101" s="206"/>
      <c r="M101" s="207"/>
      <c r="N101" s="208"/>
      <c r="O101" s="208"/>
      <c r="P101" s="208"/>
      <c r="Q101" s="208"/>
      <c r="R101" s="208"/>
      <c r="S101" s="208"/>
      <c r="T101" s="209"/>
      <c r="AT101" s="210" t="s">
        <v>147</v>
      </c>
      <c r="AU101" s="210" t="s">
        <v>81</v>
      </c>
      <c r="AV101" s="13" t="s">
        <v>81</v>
      </c>
      <c r="AW101" s="13" t="s">
        <v>33</v>
      </c>
      <c r="AX101" s="13" t="s">
        <v>72</v>
      </c>
      <c r="AY101" s="210" t="s">
        <v>133</v>
      </c>
    </row>
    <row r="102" spans="2:51" s="13" customFormat="1" ht="10.2">
      <c r="B102" s="200"/>
      <c r="C102" s="201"/>
      <c r="D102" s="198" t="s">
        <v>147</v>
      </c>
      <c r="E102" s="202" t="s">
        <v>19</v>
      </c>
      <c r="F102" s="203" t="s">
        <v>151</v>
      </c>
      <c r="G102" s="201"/>
      <c r="H102" s="204">
        <v>114.186</v>
      </c>
      <c r="I102" s="205"/>
      <c r="J102" s="201"/>
      <c r="K102" s="201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147</v>
      </c>
      <c r="AU102" s="210" t="s">
        <v>81</v>
      </c>
      <c r="AV102" s="13" t="s">
        <v>81</v>
      </c>
      <c r="AW102" s="13" t="s">
        <v>33</v>
      </c>
      <c r="AX102" s="13" t="s">
        <v>72</v>
      </c>
      <c r="AY102" s="210" t="s">
        <v>133</v>
      </c>
    </row>
    <row r="103" spans="2:51" s="13" customFormat="1" ht="10.2">
      <c r="B103" s="200"/>
      <c r="C103" s="201"/>
      <c r="D103" s="198" t="s">
        <v>147</v>
      </c>
      <c r="E103" s="202" t="s">
        <v>19</v>
      </c>
      <c r="F103" s="203" t="s">
        <v>152</v>
      </c>
      <c r="G103" s="201"/>
      <c r="H103" s="204">
        <v>-14.4</v>
      </c>
      <c r="I103" s="205"/>
      <c r="J103" s="201"/>
      <c r="K103" s="201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147</v>
      </c>
      <c r="AU103" s="210" t="s">
        <v>81</v>
      </c>
      <c r="AV103" s="13" t="s">
        <v>81</v>
      </c>
      <c r="AW103" s="13" t="s">
        <v>33</v>
      </c>
      <c r="AX103" s="13" t="s">
        <v>72</v>
      </c>
      <c r="AY103" s="210" t="s">
        <v>133</v>
      </c>
    </row>
    <row r="104" spans="2:51" s="13" customFormat="1" ht="10.2">
      <c r="B104" s="200"/>
      <c r="C104" s="201"/>
      <c r="D104" s="198" t="s">
        <v>147</v>
      </c>
      <c r="E104" s="202" t="s">
        <v>19</v>
      </c>
      <c r="F104" s="203" t="s">
        <v>153</v>
      </c>
      <c r="G104" s="201"/>
      <c r="H104" s="204">
        <v>-20.52</v>
      </c>
      <c r="I104" s="205"/>
      <c r="J104" s="201"/>
      <c r="K104" s="201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147</v>
      </c>
      <c r="AU104" s="210" t="s">
        <v>81</v>
      </c>
      <c r="AV104" s="13" t="s">
        <v>81</v>
      </c>
      <c r="AW104" s="13" t="s">
        <v>33</v>
      </c>
      <c r="AX104" s="13" t="s">
        <v>72</v>
      </c>
      <c r="AY104" s="210" t="s">
        <v>133</v>
      </c>
    </row>
    <row r="105" spans="2:51" s="14" customFormat="1" ht="10.2">
      <c r="B105" s="211"/>
      <c r="C105" s="212"/>
      <c r="D105" s="198" t="s">
        <v>147</v>
      </c>
      <c r="E105" s="213" t="s">
        <v>19</v>
      </c>
      <c r="F105" s="214" t="s">
        <v>154</v>
      </c>
      <c r="G105" s="212"/>
      <c r="H105" s="215">
        <v>391.12300000000005</v>
      </c>
      <c r="I105" s="216"/>
      <c r="J105" s="212"/>
      <c r="K105" s="212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147</v>
      </c>
      <c r="AU105" s="221" t="s">
        <v>81</v>
      </c>
      <c r="AV105" s="14" t="s">
        <v>141</v>
      </c>
      <c r="AW105" s="14" t="s">
        <v>33</v>
      </c>
      <c r="AX105" s="14" t="s">
        <v>79</v>
      </c>
      <c r="AY105" s="221" t="s">
        <v>133</v>
      </c>
    </row>
    <row r="106" spans="1:65" s="2" customFormat="1" ht="21.75" customHeight="1">
      <c r="A106" s="36"/>
      <c r="B106" s="37"/>
      <c r="C106" s="222" t="s">
        <v>81</v>
      </c>
      <c r="D106" s="222" t="s">
        <v>155</v>
      </c>
      <c r="E106" s="223" t="s">
        <v>156</v>
      </c>
      <c r="F106" s="224" t="s">
        <v>157</v>
      </c>
      <c r="G106" s="225" t="s">
        <v>139</v>
      </c>
      <c r="H106" s="226">
        <v>430.235</v>
      </c>
      <c r="I106" s="227"/>
      <c r="J106" s="228">
        <f>ROUND(I106*H106,2)</f>
        <v>0</v>
      </c>
      <c r="K106" s="224" t="s">
        <v>19</v>
      </c>
      <c r="L106" s="229"/>
      <c r="M106" s="230" t="s">
        <v>19</v>
      </c>
      <c r="N106" s="231" t="s">
        <v>43</v>
      </c>
      <c r="O106" s="66"/>
      <c r="P106" s="189">
        <f>O106*H106</f>
        <v>0</v>
      </c>
      <c r="Q106" s="189">
        <v>0.007</v>
      </c>
      <c r="R106" s="189">
        <f>Q106*H106</f>
        <v>3.011645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158</v>
      </c>
      <c r="AT106" s="191" t="s">
        <v>155</v>
      </c>
      <c r="AU106" s="191" t="s">
        <v>81</v>
      </c>
      <c r="AY106" s="19" t="s">
        <v>133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79</v>
      </c>
      <c r="BK106" s="192">
        <f>ROUND(I106*H106,2)</f>
        <v>0</v>
      </c>
      <c r="BL106" s="19" t="s">
        <v>141</v>
      </c>
      <c r="BM106" s="191" t="s">
        <v>159</v>
      </c>
    </row>
    <row r="107" spans="2:51" s="13" customFormat="1" ht="10.2">
      <c r="B107" s="200"/>
      <c r="C107" s="201"/>
      <c r="D107" s="198" t="s">
        <v>147</v>
      </c>
      <c r="E107" s="202" t="s">
        <v>19</v>
      </c>
      <c r="F107" s="203" t="s">
        <v>160</v>
      </c>
      <c r="G107" s="201"/>
      <c r="H107" s="204">
        <v>430.235</v>
      </c>
      <c r="I107" s="205"/>
      <c r="J107" s="201"/>
      <c r="K107" s="201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147</v>
      </c>
      <c r="AU107" s="210" t="s">
        <v>81</v>
      </c>
      <c r="AV107" s="13" t="s">
        <v>81</v>
      </c>
      <c r="AW107" s="13" t="s">
        <v>33</v>
      </c>
      <c r="AX107" s="13" t="s">
        <v>79</v>
      </c>
      <c r="AY107" s="210" t="s">
        <v>133</v>
      </c>
    </row>
    <row r="108" spans="1:65" s="2" customFormat="1" ht="16.5" customHeight="1">
      <c r="A108" s="36"/>
      <c r="B108" s="37"/>
      <c r="C108" s="180" t="s">
        <v>134</v>
      </c>
      <c r="D108" s="180" t="s">
        <v>136</v>
      </c>
      <c r="E108" s="181" t="s">
        <v>161</v>
      </c>
      <c r="F108" s="182" t="s">
        <v>162</v>
      </c>
      <c r="G108" s="183" t="s">
        <v>163</v>
      </c>
      <c r="H108" s="184">
        <v>100</v>
      </c>
      <c r="I108" s="185"/>
      <c r="J108" s="186">
        <f>ROUND(I108*H108,2)</f>
        <v>0</v>
      </c>
      <c r="K108" s="182" t="s">
        <v>19</v>
      </c>
      <c r="L108" s="41"/>
      <c r="M108" s="187" t="s">
        <v>19</v>
      </c>
      <c r="N108" s="188" t="s">
        <v>43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141</v>
      </c>
      <c r="AT108" s="191" t="s">
        <v>136</v>
      </c>
      <c r="AU108" s="191" t="s">
        <v>81</v>
      </c>
      <c r="AY108" s="19" t="s">
        <v>133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79</v>
      </c>
      <c r="BK108" s="192">
        <f>ROUND(I108*H108,2)</f>
        <v>0</v>
      </c>
      <c r="BL108" s="19" t="s">
        <v>141</v>
      </c>
      <c r="BM108" s="191" t="s">
        <v>164</v>
      </c>
    </row>
    <row r="109" spans="2:51" s="13" customFormat="1" ht="10.2">
      <c r="B109" s="200"/>
      <c r="C109" s="201"/>
      <c r="D109" s="198" t="s">
        <v>147</v>
      </c>
      <c r="E109" s="202" t="s">
        <v>19</v>
      </c>
      <c r="F109" s="203" t="s">
        <v>165</v>
      </c>
      <c r="G109" s="201"/>
      <c r="H109" s="204">
        <v>21.6</v>
      </c>
      <c r="I109" s="205"/>
      <c r="J109" s="201"/>
      <c r="K109" s="201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147</v>
      </c>
      <c r="AU109" s="210" t="s">
        <v>81</v>
      </c>
      <c r="AV109" s="13" t="s">
        <v>81</v>
      </c>
      <c r="AW109" s="13" t="s">
        <v>33</v>
      </c>
      <c r="AX109" s="13" t="s">
        <v>72</v>
      </c>
      <c r="AY109" s="210" t="s">
        <v>133</v>
      </c>
    </row>
    <row r="110" spans="2:51" s="13" customFormat="1" ht="10.2">
      <c r="B110" s="200"/>
      <c r="C110" s="201"/>
      <c r="D110" s="198" t="s">
        <v>147</v>
      </c>
      <c r="E110" s="202" t="s">
        <v>19</v>
      </c>
      <c r="F110" s="203" t="s">
        <v>166</v>
      </c>
      <c r="G110" s="201"/>
      <c r="H110" s="204">
        <v>78.4</v>
      </c>
      <c r="I110" s="205"/>
      <c r="J110" s="201"/>
      <c r="K110" s="201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147</v>
      </c>
      <c r="AU110" s="210" t="s">
        <v>81</v>
      </c>
      <c r="AV110" s="13" t="s">
        <v>81</v>
      </c>
      <c r="AW110" s="13" t="s">
        <v>33</v>
      </c>
      <c r="AX110" s="13" t="s">
        <v>72</v>
      </c>
      <c r="AY110" s="210" t="s">
        <v>133</v>
      </c>
    </row>
    <row r="111" spans="2:51" s="14" customFormat="1" ht="10.2">
      <c r="B111" s="211"/>
      <c r="C111" s="212"/>
      <c r="D111" s="198" t="s">
        <v>147</v>
      </c>
      <c r="E111" s="213" t="s">
        <v>19</v>
      </c>
      <c r="F111" s="214" t="s">
        <v>154</v>
      </c>
      <c r="G111" s="212"/>
      <c r="H111" s="215">
        <v>100</v>
      </c>
      <c r="I111" s="216"/>
      <c r="J111" s="212"/>
      <c r="K111" s="212"/>
      <c r="L111" s="217"/>
      <c r="M111" s="218"/>
      <c r="N111" s="219"/>
      <c r="O111" s="219"/>
      <c r="P111" s="219"/>
      <c r="Q111" s="219"/>
      <c r="R111" s="219"/>
      <c r="S111" s="219"/>
      <c r="T111" s="220"/>
      <c r="AT111" s="221" t="s">
        <v>147</v>
      </c>
      <c r="AU111" s="221" t="s">
        <v>81</v>
      </c>
      <c r="AV111" s="14" t="s">
        <v>141</v>
      </c>
      <c r="AW111" s="14" t="s">
        <v>33</v>
      </c>
      <c r="AX111" s="14" t="s">
        <v>79</v>
      </c>
      <c r="AY111" s="221" t="s">
        <v>133</v>
      </c>
    </row>
    <row r="112" spans="2:63" s="12" customFormat="1" ht="22.8" customHeight="1">
      <c r="B112" s="164"/>
      <c r="C112" s="165"/>
      <c r="D112" s="166" t="s">
        <v>71</v>
      </c>
      <c r="E112" s="178" t="s">
        <v>141</v>
      </c>
      <c r="F112" s="178" t="s">
        <v>167</v>
      </c>
      <c r="G112" s="165"/>
      <c r="H112" s="165"/>
      <c r="I112" s="168"/>
      <c r="J112" s="179">
        <f>BK112</f>
        <v>0</v>
      </c>
      <c r="K112" s="165"/>
      <c r="L112" s="170"/>
      <c r="M112" s="171"/>
      <c r="N112" s="172"/>
      <c r="O112" s="172"/>
      <c r="P112" s="173">
        <f>SUM(P113:P120)</f>
        <v>0</v>
      </c>
      <c r="Q112" s="172"/>
      <c r="R112" s="173">
        <f>SUM(R113:R120)</f>
        <v>5.573386</v>
      </c>
      <c r="S112" s="172"/>
      <c r="T112" s="174">
        <f>SUM(T113:T120)</f>
        <v>0</v>
      </c>
      <c r="AR112" s="175" t="s">
        <v>79</v>
      </c>
      <c r="AT112" s="176" t="s">
        <v>71</v>
      </c>
      <c r="AU112" s="176" t="s">
        <v>79</v>
      </c>
      <c r="AY112" s="175" t="s">
        <v>133</v>
      </c>
      <c r="BK112" s="177">
        <f>SUM(BK113:BK120)</f>
        <v>0</v>
      </c>
    </row>
    <row r="113" spans="1:65" s="2" customFormat="1" ht="24.15" customHeight="1">
      <c r="A113" s="36"/>
      <c r="B113" s="37"/>
      <c r="C113" s="180" t="s">
        <v>141</v>
      </c>
      <c r="D113" s="180" t="s">
        <v>136</v>
      </c>
      <c r="E113" s="181" t="s">
        <v>168</v>
      </c>
      <c r="F113" s="182" t="s">
        <v>169</v>
      </c>
      <c r="G113" s="183" t="s">
        <v>139</v>
      </c>
      <c r="H113" s="184">
        <v>723.816</v>
      </c>
      <c r="I113" s="185"/>
      <c r="J113" s="186">
        <f>ROUND(I113*H113,2)</f>
        <v>0</v>
      </c>
      <c r="K113" s="182" t="s">
        <v>140</v>
      </c>
      <c r="L113" s="41"/>
      <c r="M113" s="187" t="s">
        <v>19</v>
      </c>
      <c r="N113" s="188" t="s">
        <v>43</v>
      </c>
      <c r="O113" s="66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141</v>
      </c>
      <c r="AT113" s="191" t="s">
        <v>136</v>
      </c>
      <c r="AU113" s="191" t="s">
        <v>81</v>
      </c>
      <c r="AY113" s="19" t="s">
        <v>133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9" t="s">
        <v>79</v>
      </c>
      <c r="BK113" s="192">
        <f>ROUND(I113*H113,2)</f>
        <v>0</v>
      </c>
      <c r="BL113" s="19" t="s">
        <v>141</v>
      </c>
      <c r="BM113" s="191" t="s">
        <v>170</v>
      </c>
    </row>
    <row r="114" spans="1:47" s="2" customFormat="1" ht="10.2">
      <c r="A114" s="36"/>
      <c r="B114" s="37"/>
      <c r="C114" s="38"/>
      <c r="D114" s="193" t="s">
        <v>143</v>
      </c>
      <c r="E114" s="38"/>
      <c r="F114" s="194" t="s">
        <v>171</v>
      </c>
      <c r="G114" s="38"/>
      <c r="H114" s="38"/>
      <c r="I114" s="195"/>
      <c r="J114" s="38"/>
      <c r="K114" s="38"/>
      <c r="L114" s="41"/>
      <c r="M114" s="196"/>
      <c r="N114" s="197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143</v>
      </c>
      <c r="AU114" s="19" t="s">
        <v>81</v>
      </c>
    </row>
    <row r="115" spans="1:47" s="2" customFormat="1" ht="19.2">
      <c r="A115" s="36"/>
      <c r="B115" s="37"/>
      <c r="C115" s="38"/>
      <c r="D115" s="198" t="s">
        <v>145</v>
      </c>
      <c r="E115" s="38"/>
      <c r="F115" s="199" t="s">
        <v>146</v>
      </c>
      <c r="G115" s="38"/>
      <c r="H115" s="38"/>
      <c r="I115" s="195"/>
      <c r="J115" s="38"/>
      <c r="K115" s="38"/>
      <c r="L115" s="41"/>
      <c r="M115" s="196"/>
      <c r="N115" s="197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145</v>
      </c>
      <c r="AU115" s="19" t="s">
        <v>81</v>
      </c>
    </row>
    <row r="116" spans="2:51" s="13" customFormat="1" ht="10.2">
      <c r="B116" s="200"/>
      <c r="C116" s="201"/>
      <c r="D116" s="198" t="s">
        <v>147</v>
      </c>
      <c r="E116" s="202" t="s">
        <v>19</v>
      </c>
      <c r="F116" s="203" t="s">
        <v>172</v>
      </c>
      <c r="G116" s="201"/>
      <c r="H116" s="204">
        <v>723.816</v>
      </c>
      <c r="I116" s="205"/>
      <c r="J116" s="201"/>
      <c r="K116" s="201"/>
      <c r="L116" s="206"/>
      <c r="M116" s="207"/>
      <c r="N116" s="208"/>
      <c r="O116" s="208"/>
      <c r="P116" s="208"/>
      <c r="Q116" s="208"/>
      <c r="R116" s="208"/>
      <c r="S116" s="208"/>
      <c r="T116" s="209"/>
      <c r="AT116" s="210" t="s">
        <v>147</v>
      </c>
      <c r="AU116" s="210" t="s">
        <v>81</v>
      </c>
      <c r="AV116" s="13" t="s">
        <v>81</v>
      </c>
      <c r="AW116" s="13" t="s">
        <v>33</v>
      </c>
      <c r="AX116" s="13" t="s">
        <v>79</v>
      </c>
      <c r="AY116" s="210" t="s">
        <v>133</v>
      </c>
    </row>
    <row r="117" spans="1:65" s="2" customFormat="1" ht="21.75" customHeight="1">
      <c r="A117" s="36"/>
      <c r="B117" s="37"/>
      <c r="C117" s="222" t="s">
        <v>173</v>
      </c>
      <c r="D117" s="222" t="s">
        <v>155</v>
      </c>
      <c r="E117" s="223" t="s">
        <v>174</v>
      </c>
      <c r="F117" s="224" t="s">
        <v>175</v>
      </c>
      <c r="G117" s="225" t="s">
        <v>139</v>
      </c>
      <c r="H117" s="226">
        <v>796.198</v>
      </c>
      <c r="I117" s="227"/>
      <c r="J117" s="228">
        <f>ROUND(I117*H117,2)</f>
        <v>0</v>
      </c>
      <c r="K117" s="224" t="s">
        <v>19</v>
      </c>
      <c r="L117" s="229"/>
      <c r="M117" s="230" t="s">
        <v>19</v>
      </c>
      <c r="N117" s="231" t="s">
        <v>43</v>
      </c>
      <c r="O117" s="66"/>
      <c r="P117" s="189">
        <f>O117*H117</f>
        <v>0</v>
      </c>
      <c r="Q117" s="189">
        <v>0.007</v>
      </c>
      <c r="R117" s="189">
        <f>Q117*H117</f>
        <v>5.573386</v>
      </c>
      <c r="S117" s="189">
        <v>0</v>
      </c>
      <c r="T117" s="190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158</v>
      </c>
      <c r="AT117" s="191" t="s">
        <v>155</v>
      </c>
      <c r="AU117" s="191" t="s">
        <v>81</v>
      </c>
      <c r="AY117" s="19" t="s">
        <v>133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9" t="s">
        <v>79</v>
      </c>
      <c r="BK117" s="192">
        <f>ROUND(I117*H117,2)</f>
        <v>0</v>
      </c>
      <c r="BL117" s="19" t="s">
        <v>141</v>
      </c>
      <c r="BM117" s="191" t="s">
        <v>176</v>
      </c>
    </row>
    <row r="118" spans="2:51" s="13" customFormat="1" ht="10.2">
      <c r="B118" s="200"/>
      <c r="C118" s="201"/>
      <c r="D118" s="198" t="s">
        <v>147</v>
      </c>
      <c r="E118" s="202" t="s">
        <v>19</v>
      </c>
      <c r="F118" s="203" t="s">
        <v>177</v>
      </c>
      <c r="G118" s="201"/>
      <c r="H118" s="204">
        <v>796.198</v>
      </c>
      <c r="I118" s="205"/>
      <c r="J118" s="201"/>
      <c r="K118" s="201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147</v>
      </c>
      <c r="AU118" s="210" t="s">
        <v>81</v>
      </c>
      <c r="AV118" s="13" t="s">
        <v>81</v>
      </c>
      <c r="AW118" s="13" t="s">
        <v>33</v>
      </c>
      <c r="AX118" s="13" t="s">
        <v>79</v>
      </c>
      <c r="AY118" s="210" t="s">
        <v>133</v>
      </c>
    </row>
    <row r="119" spans="1:65" s="2" customFormat="1" ht="16.5" customHeight="1">
      <c r="A119" s="36"/>
      <c r="B119" s="37"/>
      <c r="C119" s="180" t="s">
        <v>178</v>
      </c>
      <c r="D119" s="180" t="s">
        <v>136</v>
      </c>
      <c r="E119" s="181" t="s">
        <v>179</v>
      </c>
      <c r="F119" s="182" t="s">
        <v>180</v>
      </c>
      <c r="G119" s="183" t="s">
        <v>163</v>
      </c>
      <c r="H119" s="184">
        <v>90</v>
      </c>
      <c r="I119" s="185"/>
      <c r="J119" s="186">
        <f>ROUND(I119*H119,2)</f>
        <v>0</v>
      </c>
      <c r="K119" s="182" t="s">
        <v>19</v>
      </c>
      <c r="L119" s="41"/>
      <c r="M119" s="187" t="s">
        <v>19</v>
      </c>
      <c r="N119" s="188" t="s">
        <v>43</v>
      </c>
      <c r="O119" s="66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141</v>
      </c>
      <c r="AT119" s="191" t="s">
        <v>136</v>
      </c>
      <c r="AU119" s="191" t="s">
        <v>81</v>
      </c>
      <c r="AY119" s="19" t="s">
        <v>133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9" t="s">
        <v>79</v>
      </c>
      <c r="BK119" s="192">
        <f>ROUND(I119*H119,2)</f>
        <v>0</v>
      </c>
      <c r="BL119" s="19" t="s">
        <v>141</v>
      </c>
      <c r="BM119" s="191" t="s">
        <v>181</v>
      </c>
    </row>
    <row r="120" spans="2:51" s="13" customFormat="1" ht="10.2">
      <c r="B120" s="200"/>
      <c r="C120" s="201"/>
      <c r="D120" s="198" t="s">
        <v>147</v>
      </c>
      <c r="E120" s="202" t="s">
        <v>19</v>
      </c>
      <c r="F120" s="203" t="s">
        <v>182</v>
      </c>
      <c r="G120" s="201"/>
      <c r="H120" s="204">
        <v>90</v>
      </c>
      <c r="I120" s="205"/>
      <c r="J120" s="201"/>
      <c r="K120" s="201"/>
      <c r="L120" s="206"/>
      <c r="M120" s="207"/>
      <c r="N120" s="208"/>
      <c r="O120" s="208"/>
      <c r="P120" s="208"/>
      <c r="Q120" s="208"/>
      <c r="R120" s="208"/>
      <c r="S120" s="208"/>
      <c r="T120" s="209"/>
      <c r="AT120" s="210" t="s">
        <v>147</v>
      </c>
      <c r="AU120" s="210" t="s">
        <v>81</v>
      </c>
      <c r="AV120" s="13" t="s">
        <v>81</v>
      </c>
      <c r="AW120" s="13" t="s">
        <v>33</v>
      </c>
      <c r="AX120" s="13" t="s">
        <v>79</v>
      </c>
      <c r="AY120" s="210" t="s">
        <v>133</v>
      </c>
    </row>
    <row r="121" spans="2:63" s="12" customFormat="1" ht="22.8" customHeight="1">
      <c r="B121" s="164"/>
      <c r="C121" s="165"/>
      <c r="D121" s="166" t="s">
        <v>71</v>
      </c>
      <c r="E121" s="178" t="s">
        <v>178</v>
      </c>
      <c r="F121" s="178" t="s">
        <v>183</v>
      </c>
      <c r="G121" s="165"/>
      <c r="H121" s="165"/>
      <c r="I121" s="168"/>
      <c r="J121" s="179">
        <f>BK121</f>
        <v>0</v>
      </c>
      <c r="K121" s="165"/>
      <c r="L121" s="170"/>
      <c r="M121" s="171"/>
      <c r="N121" s="172"/>
      <c r="O121" s="172"/>
      <c r="P121" s="173">
        <f>SUM(P122:P172)</f>
        <v>0</v>
      </c>
      <c r="Q121" s="172"/>
      <c r="R121" s="173">
        <f>SUM(R122:R172)</f>
        <v>2.54905636</v>
      </c>
      <c r="S121" s="172"/>
      <c r="T121" s="174">
        <f>SUM(T122:T172)</f>
        <v>0</v>
      </c>
      <c r="AR121" s="175" t="s">
        <v>79</v>
      </c>
      <c r="AT121" s="176" t="s">
        <v>71</v>
      </c>
      <c r="AU121" s="176" t="s">
        <v>79</v>
      </c>
      <c r="AY121" s="175" t="s">
        <v>133</v>
      </c>
      <c r="BK121" s="177">
        <f>SUM(BK122:BK172)</f>
        <v>0</v>
      </c>
    </row>
    <row r="122" spans="1:65" s="2" customFormat="1" ht="16.5" customHeight="1">
      <c r="A122" s="36"/>
      <c r="B122" s="37"/>
      <c r="C122" s="180" t="s">
        <v>184</v>
      </c>
      <c r="D122" s="180" t="s">
        <v>136</v>
      </c>
      <c r="E122" s="181" t="s">
        <v>185</v>
      </c>
      <c r="F122" s="182" t="s">
        <v>186</v>
      </c>
      <c r="G122" s="183" t="s">
        <v>139</v>
      </c>
      <c r="H122" s="184">
        <v>391.123</v>
      </c>
      <c r="I122" s="185"/>
      <c r="J122" s="186">
        <f>ROUND(I122*H122,2)</f>
        <v>0</v>
      </c>
      <c r="K122" s="182" t="s">
        <v>19</v>
      </c>
      <c r="L122" s="41"/>
      <c r="M122" s="187" t="s">
        <v>19</v>
      </c>
      <c r="N122" s="188" t="s">
        <v>43</v>
      </c>
      <c r="O122" s="66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141</v>
      </c>
      <c r="AT122" s="191" t="s">
        <v>136</v>
      </c>
      <c r="AU122" s="191" t="s">
        <v>81</v>
      </c>
      <c r="AY122" s="19" t="s">
        <v>133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79</v>
      </c>
      <c r="BK122" s="192">
        <f>ROUND(I122*H122,2)</f>
        <v>0</v>
      </c>
      <c r="BL122" s="19" t="s">
        <v>141</v>
      </c>
      <c r="BM122" s="191" t="s">
        <v>187</v>
      </c>
    </row>
    <row r="123" spans="2:51" s="13" customFormat="1" ht="10.2">
      <c r="B123" s="200"/>
      <c r="C123" s="201"/>
      <c r="D123" s="198" t="s">
        <v>147</v>
      </c>
      <c r="E123" s="202" t="s">
        <v>19</v>
      </c>
      <c r="F123" s="203" t="s">
        <v>148</v>
      </c>
      <c r="G123" s="201"/>
      <c r="H123" s="204">
        <v>341.576</v>
      </c>
      <c r="I123" s="205"/>
      <c r="J123" s="201"/>
      <c r="K123" s="201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147</v>
      </c>
      <c r="AU123" s="210" t="s">
        <v>81</v>
      </c>
      <c r="AV123" s="13" t="s">
        <v>81</v>
      </c>
      <c r="AW123" s="13" t="s">
        <v>33</v>
      </c>
      <c r="AX123" s="13" t="s">
        <v>72</v>
      </c>
      <c r="AY123" s="210" t="s">
        <v>133</v>
      </c>
    </row>
    <row r="124" spans="2:51" s="13" customFormat="1" ht="10.2">
      <c r="B124" s="200"/>
      <c r="C124" s="201"/>
      <c r="D124" s="198" t="s">
        <v>147</v>
      </c>
      <c r="E124" s="202" t="s">
        <v>19</v>
      </c>
      <c r="F124" s="203" t="s">
        <v>149</v>
      </c>
      <c r="G124" s="201"/>
      <c r="H124" s="204">
        <v>-53.13</v>
      </c>
      <c r="I124" s="205"/>
      <c r="J124" s="201"/>
      <c r="K124" s="201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147</v>
      </c>
      <c r="AU124" s="210" t="s">
        <v>81</v>
      </c>
      <c r="AV124" s="13" t="s">
        <v>81</v>
      </c>
      <c r="AW124" s="13" t="s">
        <v>33</v>
      </c>
      <c r="AX124" s="13" t="s">
        <v>72</v>
      </c>
      <c r="AY124" s="210" t="s">
        <v>133</v>
      </c>
    </row>
    <row r="125" spans="2:51" s="13" customFormat="1" ht="10.2">
      <c r="B125" s="200"/>
      <c r="C125" s="201"/>
      <c r="D125" s="198" t="s">
        <v>147</v>
      </c>
      <c r="E125" s="202" t="s">
        <v>19</v>
      </c>
      <c r="F125" s="203" t="s">
        <v>150</v>
      </c>
      <c r="G125" s="201"/>
      <c r="H125" s="204">
        <v>23.411</v>
      </c>
      <c r="I125" s="205"/>
      <c r="J125" s="201"/>
      <c r="K125" s="201"/>
      <c r="L125" s="206"/>
      <c r="M125" s="207"/>
      <c r="N125" s="208"/>
      <c r="O125" s="208"/>
      <c r="P125" s="208"/>
      <c r="Q125" s="208"/>
      <c r="R125" s="208"/>
      <c r="S125" s="208"/>
      <c r="T125" s="209"/>
      <c r="AT125" s="210" t="s">
        <v>147</v>
      </c>
      <c r="AU125" s="210" t="s">
        <v>81</v>
      </c>
      <c r="AV125" s="13" t="s">
        <v>81</v>
      </c>
      <c r="AW125" s="13" t="s">
        <v>33</v>
      </c>
      <c r="AX125" s="13" t="s">
        <v>72</v>
      </c>
      <c r="AY125" s="210" t="s">
        <v>133</v>
      </c>
    </row>
    <row r="126" spans="2:51" s="13" customFormat="1" ht="10.2">
      <c r="B126" s="200"/>
      <c r="C126" s="201"/>
      <c r="D126" s="198" t="s">
        <v>147</v>
      </c>
      <c r="E126" s="202" t="s">
        <v>19</v>
      </c>
      <c r="F126" s="203" t="s">
        <v>151</v>
      </c>
      <c r="G126" s="201"/>
      <c r="H126" s="204">
        <v>114.186</v>
      </c>
      <c r="I126" s="205"/>
      <c r="J126" s="201"/>
      <c r="K126" s="201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147</v>
      </c>
      <c r="AU126" s="210" t="s">
        <v>81</v>
      </c>
      <c r="AV126" s="13" t="s">
        <v>81</v>
      </c>
      <c r="AW126" s="13" t="s">
        <v>33</v>
      </c>
      <c r="AX126" s="13" t="s">
        <v>72</v>
      </c>
      <c r="AY126" s="210" t="s">
        <v>133</v>
      </c>
    </row>
    <row r="127" spans="2:51" s="13" customFormat="1" ht="10.2">
      <c r="B127" s="200"/>
      <c r="C127" s="201"/>
      <c r="D127" s="198" t="s">
        <v>147</v>
      </c>
      <c r="E127" s="202" t="s">
        <v>19</v>
      </c>
      <c r="F127" s="203" t="s">
        <v>152</v>
      </c>
      <c r="G127" s="201"/>
      <c r="H127" s="204">
        <v>-14.4</v>
      </c>
      <c r="I127" s="205"/>
      <c r="J127" s="201"/>
      <c r="K127" s="201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147</v>
      </c>
      <c r="AU127" s="210" t="s">
        <v>81</v>
      </c>
      <c r="AV127" s="13" t="s">
        <v>81</v>
      </c>
      <c r="AW127" s="13" t="s">
        <v>33</v>
      </c>
      <c r="AX127" s="13" t="s">
        <v>72</v>
      </c>
      <c r="AY127" s="210" t="s">
        <v>133</v>
      </c>
    </row>
    <row r="128" spans="2:51" s="13" customFormat="1" ht="10.2">
      <c r="B128" s="200"/>
      <c r="C128" s="201"/>
      <c r="D128" s="198" t="s">
        <v>147</v>
      </c>
      <c r="E128" s="202" t="s">
        <v>19</v>
      </c>
      <c r="F128" s="203" t="s">
        <v>153</v>
      </c>
      <c r="G128" s="201"/>
      <c r="H128" s="204">
        <v>-20.52</v>
      </c>
      <c r="I128" s="205"/>
      <c r="J128" s="201"/>
      <c r="K128" s="201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147</v>
      </c>
      <c r="AU128" s="210" t="s">
        <v>81</v>
      </c>
      <c r="AV128" s="13" t="s">
        <v>81</v>
      </c>
      <c r="AW128" s="13" t="s">
        <v>33</v>
      </c>
      <c r="AX128" s="13" t="s">
        <v>72</v>
      </c>
      <c r="AY128" s="210" t="s">
        <v>133</v>
      </c>
    </row>
    <row r="129" spans="2:51" s="14" customFormat="1" ht="10.2">
      <c r="B129" s="211"/>
      <c r="C129" s="212"/>
      <c r="D129" s="198" t="s">
        <v>147</v>
      </c>
      <c r="E129" s="213" t="s">
        <v>19</v>
      </c>
      <c r="F129" s="214" t="s">
        <v>154</v>
      </c>
      <c r="G129" s="212"/>
      <c r="H129" s="215">
        <v>391.12300000000005</v>
      </c>
      <c r="I129" s="216"/>
      <c r="J129" s="212"/>
      <c r="K129" s="212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147</v>
      </c>
      <c r="AU129" s="221" t="s">
        <v>81</v>
      </c>
      <c r="AV129" s="14" t="s">
        <v>141</v>
      </c>
      <c r="AW129" s="14" t="s">
        <v>33</v>
      </c>
      <c r="AX129" s="14" t="s">
        <v>79</v>
      </c>
      <c r="AY129" s="221" t="s">
        <v>133</v>
      </c>
    </row>
    <row r="130" spans="1:65" s="2" customFormat="1" ht="24.15" customHeight="1">
      <c r="A130" s="36"/>
      <c r="B130" s="37"/>
      <c r="C130" s="222" t="s">
        <v>158</v>
      </c>
      <c r="D130" s="222" t="s">
        <v>155</v>
      </c>
      <c r="E130" s="223" t="s">
        <v>188</v>
      </c>
      <c r="F130" s="224" t="s">
        <v>189</v>
      </c>
      <c r="G130" s="225" t="s">
        <v>139</v>
      </c>
      <c r="H130" s="226">
        <v>410.679</v>
      </c>
      <c r="I130" s="227"/>
      <c r="J130" s="228">
        <f>ROUND(I130*H130,2)</f>
        <v>0</v>
      </c>
      <c r="K130" s="224" t="s">
        <v>140</v>
      </c>
      <c r="L130" s="229"/>
      <c r="M130" s="230" t="s">
        <v>19</v>
      </c>
      <c r="N130" s="231" t="s">
        <v>43</v>
      </c>
      <c r="O130" s="66"/>
      <c r="P130" s="189">
        <f>O130*H130</f>
        <v>0</v>
      </c>
      <c r="Q130" s="189">
        <v>0.00028</v>
      </c>
      <c r="R130" s="189">
        <f>Q130*H130</f>
        <v>0.11499011999999999</v>
      </c>
      <c r="S130" s="189">
        <v>0</v>
      </c>
      <c r="T130" s="19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158</v>
      </c>
      <c r="AT130" s="191" t="s">
        <v>155</v>
      </c>
      <c r="AU130" s="191" t="s">
        <v>81</v>
      </c>
      <c r="AY130" s="19" t="s">
        <v>133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79</v>
      </c>
      <c r="BK130" s="192">
        <f>ROUND(I130*H130,2)</f>
        <v>0</v>
      </c>
      <c r="BL130" s="19" t="s">
        <v>141</v>
      </c>
      <c r="BM130" s="191" t="s">
        <v>190</v>
      </c>
    </row>
    <row r="131" spans="2:51" s="13" customFormat="1" ht="10.2">
      <c r="B131" s="200"/>
      <c r="C131" s="201"/>
      <c r="D131" s="198" t="s">
        <v>147</v>
      </c>
      <c r="E131" s="202" t="s">
        <v>19</v>
      </c>
      <c r="F131" s="203" t="s">
        <v>191</v>
      </c>
      <c r="G131" s="201"/>
      <c r="H131" s="204">
        <v>410.679</v>
      </c>
      <c r="I131" s="205"/>
      <c r="J131" s="201"/>
      <c r="K131" s="201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147</v>
      </c>
      <c r="AU131" s="210" t="s">
        <v>81</v>
      </c>
      <c r="AV131" s="13" t="s">
        <v>81</v>
      </c>
      <c r="AW131" s="13" t="s">
        <v>33</v>
      </c>
      <c r="AX131" s="13" t="s">
        <v>79</v>
      </c>
      <c r="AY131" s="210" t="s">
        <v>133</v>
      </c>
    </row>
    <row r="132" spans="1:65" s="2" customFormat="1" ht="37.8" customHeight="1">
      <c r="A132" s="36"/>
      <c r="B132" s="37"/>
      <c r="C132" s="180" t="s">
        <v>192</v>
      </c>
      <c r="D132" s="180" t="s">
        <v>136</v>
      </c>
      <c r="E132" s="181" t="s">
        <v>193</v>
      </c>
      <c r="F132" s="182" t="s">
        <v>194</v>
      </c>
      <c r="G132" s="183" t="s">
        <v>139</v>
      </c>
      <c r="H132" s="184">
        <v>153.052</v>
      </c>
      <c r="I132" s="185"/>
      <c r="J132" s="186">
        <f>ROUND(I132*H132,2)</f>
        <v>0</v>
      </c>
      <c r="K132" s="182" t="s">
        <v>140</v>
      </c>
      <c r="L132" s="41"/>
      <c r="M132" s="187" t="s">
        <v>19</v>
      </c>
      <c r="N132" s="188" t="s">
        <v>43</v>
      </c>
      <c r="O132" s="66"/>
      <c r="P132" s="189">
        <f>O132*H132</f>
        <v>0</v>
      </c>
      <c r="Q132" s="189">
        <v>0.00835</v>
      </c>
      <c r="R132" s="189">
        <f>Q132*H132</f>
        <v>1.2779842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141</v>
      </c>
      <c r="AT132" s="191" t="s">
        <v>136</v>
      </c>
      <c r="AU132" s="191" t="s">
        <v>81</v>
      </c>
      <c r="AY132" s="19" t="s">
        <v>133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79</v>
      </c>
      <c r="BK132" s="192">
        <f>ROUND(I132*H132,2)</f>
        <v>0</v>
      </c>
      <c r="BL132" s="19" t="s">
        <v>141</v>
      </c>
      <c r="BM132" s="191" t="s">
        <v>195</v>
      </c>
    </row>
    <row r="133" spans="1:47" s="2" customFormat="1" ht="10.2">
      <c r="A133" s="36"/>
      <c r="B133" s="37"/>
      <c r="C133" s="38"/>
      <c r="D133" s="193" t="s">
        <v>143</v>
      </c>
      <c r="E133" s="38"/>
      <c r="F133" s="194" t="s">
        <v>196</v>
      </c>
      <c r="G133" s="38"/>
      <c r="H133" s="38"/>
      <c r="I133" s="195"/>
      <c r="J133" s="38"/>
      <c r="K133" s="38"/>
      <c r="L133" s="41"/>
      <c r="M133" s="196"/>
      <c r="N133" s="197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143</v>
      </c>
      <c r="AU133" s="19" t="s">
        <v>81</v>
      </c>
    </row>
    <row r="134" spans="2:51" s="15" customFormat="1" ht="10.2">
      <c r="B134" s="232"/>
      <c r="C134" s="233"/>
      <c r="D134" s="198" t="s">
        <v>147</v>
      </c>
      <c r="E134" s="234" t="s">
        <v>19</v>
      </c>
      <c r="F134" s="235" t="s">
        <v>197</v>
      </c>
      <c r="G134" s="233"/>
      <c r="H134" s="234" t="s">
        <v>19</v>
      </c>
      <c r="I134" s="236"/>
      <c r="J134" s="233"/>
      <c r="K134" s="233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147</v>
      </c>
      <c r="AU134" s="241" t="s">
        <v>81</v>
      </c>
      <c r="AV134" s="15" t="s">
        <v>79</v>
      </c>
      <c r="AW134" s="15" t="s">
        <v>33</v>
      </c>
      <c r="AX134" s="15" t="s">
        <v>72</v>
      </c>
      <c r="AY134" s="241" t="s">
        <v>133</v>
      </c>
    </row>
    <row r="135" spans="2:51" s="13" customFormat="1" ht="10.2">
      <c r="B135" s="200"/>
      <c r="C135" s="201"/>
      <c r="D135" s="198" t="s">
        <v>147</v>
      </c>
      <c r="E135" s="202" t="s">
        <v>19</v>
      </c>
      <c r="F135" s="203" t="s">
        <v>198</v>
      </c>
      <c r="G135" s="201"/>
      <c r="H135" s="204">
        <v>121.991</v>
      </c>
      <c r="I135" s="205"/>
      <c r="J135" s="201"/>
      <c r="K135" s="201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147</v>
      </c>
      <c r="AU135" s="210" t="s">
        <v>81</v>
      </c>
      <c r="AV135" s="13" t="s">
        <v>81</v>
      </c>
      <c r="AW135" s="13" t="s">
        <v>33</v>
      </c>
      <c r="AX135" s="13" t="s">
        <v>72</v>
      </c>
      <c r="AY135" s="210" t="s">
        <v>133</v>
      </c>
    </row>
    <row r="136" spans="2:51" s="13" customFormat="1" ht="10.2">
      <c r="B136" s="200"/>
      <c r="C136" s="201"/>
      <c r="D136" s="198" t="s">
        <v>147</v>
      </c>
      <c r="E136" s="202" t="s">
        <v>19</v>
      </c>
      <c r="F136" s="203" t="s">
        <v>199</v>
      </c>
      <c r="G136" s="201"/>
      <c r="H136" s="204">
        <v>40.781</v>
      </c>
      <c r="I136" s="205"/>
      <c r="J136" s="201"/>
      <c r="K136" s="201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147</v>
      </c>
      <c r="AU136" s="210" t="s">
        <v>81</v>
      </c>
      <c r="AV136" s="13" t="s">
        <v>81</v>
      </c>
      <c r="AW136" s="13" t="s">
        <v>33</v>
      </c>
      <c r="AX136" s="13" t="s">
        <v>72</v>
      </c>
      <c r="AY136" s="210" t="s">
        <v>133</v>
      </c>
    </row>
    <row r="137" spans="2:51" s="16" customFormat="1" ht="10.2">
      <c r="B137" s="242"/>
      <c r="C137" s="243"/>
      <c r="D137" s="198" t="s">
        <v>147</v>
      </c>
      <c r="E137" s="244" t="s">
        <v>19</v>
      </c>
      <c r="F137" s="245" t="s">
        <v>200</v>
      </c>
      <c r="G137" s="243"/>
      <c r="H137" s="246">
        <v>162.772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147</v>
      </c>
      <c r="AU137" s="252" t="s">
        <v>81</v>
      </c>
      <c r="AV137" s="16" t="s">
        <v>134</v>
      </c>
      <c r="AW137" s="16" t="s">
        <v>33</v>
      </c>
      <c r="AX137" s="16" t="s">
        <v>72</v>
      </c>
      <c r="AY137" s="252" t="s">
        <v>133</v>
      </c>
    </row>
    <row r="138" spans="2:51" s="15" customFormat="1" ht="10.2">
      <c r="B138" s="232"/>
      <c r="C138" s="233"/>
      <c r="D138" s="198" t="s">
        <v>147</v>
      </c>
      <c r="E138" s="234" t="s">
        <v>19</v>
      </c>
      <c r="F138" s="235" t="s">
        <v>201</v>
      </c>
      <c r="G138" s="233"/>
      <c r="H138" s="234" t="s">
        <v>19</v>
      </c>
      <c r="I138" s="236"/>
      <c r="J138" s="233"/>
      <c r="K138" s="233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147</v>
      </c>
      <c r="AU138" s="241" t="s">
        <v>81</v>
      </c>
      <c r="AV138" s="15" t="s">
        <v>79</v>
      </c>
      <c r="AW138" s="15" t="s">
        <v>33</v>
      </c>
      <c r="AX138" s="15" t="s">
        <v>72</v>
      </c>
      <c r="AY138" s="241" t="s">
        <v>133</v>
      </c>
    </row>
    <row r="139" spans="2:51" s="13" customFormat="1" ht="10.2">
      <c r="B139" s="200"/>
      <c r="C139" s="201"/>
      <c r="D139" s="198" t="s">
        <v>147</v>
      </c>
      <c r="E139" s="202" t="s">
        <v>19</v>
      </c>
      <c r="F139" s="203" t="s">
        <v>202</v>
      </c>
      <c r="G139" s="201"/>
      <c r="H139" s="204">
        <v>-9.72</v>
      </c>
      <c r="I139" s="205"/>
      <c r="J139" s="201"/>
      <c r="K139" s="201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147</v>
      </c>
      <c r="AU139" s="210" t="s">
        <v>81</v>
      </c>
      <c r="AV139" s="13" t="s">
        <v>81</v>
      </c>
      <c r="AW139" s="13" t="s">
        <v>33</v>
      </c>
      <c r="AX139" s="13" t="s">
        <v>72</v>
      </c>
      <c r="AY139" s="210" t="s">
        <v>133</v>
      </c>
    </row>
    <row r="140" spans="2:51" s="16" customFormat="1" ht="10.2">
      <c r="B140" s="242"/>
      <c r="C140" s="243"/>
      <c r="D140" s="198" t="s">
        <v>147</v>
      </c>
      <c r="E140" s="244" t="s">
        <v>19</v>
      </c>
      <c r="F140" s="245" t="s">
        <v>200</v>
      </c>
      <c r="G140" s="243"/>
      <c r="H140" s="246">
        <v>-9.72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147</v>
      </c>
      <c r="AU140" s="252" t="s">
        <v>81</v>
      </c>
      <c r="AV140" s="16" t="s">
        <v>134</v>
      </c>
      <c r="AW140" s="16" t="s">
        <v>33</v>
      </c>
      <c r="AX140" s="16" t="s">
        <v>72</v>
      </c>
      <c r="AY140" s="252" t="s">
        <v>133</v>
      </c>
    </row>
    <row r="141" spans="2:51" s="14" customFormat="1" ht="10.2">
      <c r="B141" s="211"/>
      <c r="C141" s="212"/>
      <c r="D141" s="198" t="s">
        <v>147</v>
      </c>
      <c r="E141" s="213" t="s">
        <v>19</v>
      </c>
      <c r="F141" s="214" t="s">
        <v>154</v>
      </c>
      <c r="G141" s="212"/>
      <c r="H141" s="215">
        <v>153.052</v>
      </c>
      <c r="I141" s="216"/>
      <c r="J141" s="212"/>
      <c r="K141" s="212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147</v>
      </c>
      <c r="AU141" s="221" t="s">
        <v>81</v>
      </c>
      <c r="AV141" s="14" t="s">
        <v>141</v>
      </c>
      <c r="AW141" s="14" t="s">
        <v>33</v>
      </c>
      <c r="AX141" s="14" t="s">
        <v>79</v>
      </c>
      <c r="AY141" s="221" t="s">
        <v>133</v>
      </c>
    </row>
    <row r="142" spans="1:65" s="2" customFormat="1" ht="16.5" customHeight="1">
      <c r="A142" s="36"/>
      <c r="B142" s="37"/>
      <c r="C142" s="222" t="s">
        <v>203</v>
      </c>
      <c r="D142" s="222" t="s">
        <v>155</v>
      </c>
      <c r="E142" s="223" t="s">
        <v>204</v>
      </c>
      <c r="F142" s="224" t="s">
        <v>205</v>
      </c>
      <c r="G142" s="225" t="s">
        <v>139</v>
      </c>
      <c r="H142" s="226">
        <v>160.705</v>
      </c>
      <c r="I142" s="227"/>
      <c r="J142" s="228">
        <f>ROUND(I142*H142,2)</f>
        <v>0</v>
      </c>
      <c r="K142" s="224" t="s">
        <v>140</v>
      </c>
      <c r="L142" s="229"/>
      <c r="M142" s="230" t="s">
        <v>19</v>
      </c>
      <c r="N142" s="231" t="s">
        <v>43</v>
      </c>
      <c r="O142" s="66"/>
      <c r="P142" s="189">
        <f>O142*H142</f>
        <v>0</v>
      </c>
      <c r="Q142" s="189">
        <v>0.0015</v>
      </c>
      <c r="R142" s="189">
        <f>Q142*H142</f>
        <v>0.24105750000000004</v>
      </c>
      <c r="S142" s="189">
        <v>0</v>
      </c>
      <c r="T142" s="19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158</v>
      </c>
      <c r="AT142" s="191" t="s">
        <v>155</v>
      </c>
      <c r="AU142" s="191" t="s">
        <v>81</v>
      </c>
      <c r="AY142" s="19" t="s">
        <v>133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79</v>
      </c>
      <c r="BK142" s="192">
        <f>ROUND(I142*H142,2)</f>
        <v>0</v>
      </c>
      <c r="BL142" s="19" t="s">
        <v>141</v>
      </c>
      <c r="BM142" s="191" t="s">
        <v>206</v>
      </c>
    </row>
    <row r="143" spans="2:51" s="13" customFormat="1" ht="10.2">
      <c r="B143" s="200"/>
      <c r="C143" s="201"/>
      <c r="D143" s="198" t="s">
        <v>147</v>
      </c>
      <c r="E143" s="202" t="s">
        <v>19</v>
      </c>
      <c r="F143" s="203" t="s">
        <v>207</v>
      </c>
      <c r="G143" s="201"/>
      <c r="H143" s="204">
        <v>160.705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147</v>
      </c>
      <c r="AU143" s="210" t="s">
        <v>81</v>
      </c>
      <c r="AV143" s="13" t="s">
        <v>81</v>
      </c>
      <c r="AW143" s="13" t="s">
        <v>33</v>
      </c>
      <c r="AX143" s="13" t="s">
        <v>79</v>
      </c>
      <c r="AY143" s="210" t="s">
        <v>133</v>
      </c>
    </row>
    <row r="144" spans="1:65" s="2" customFormat="1" ht="24.15" customHeight="1">
      <c r="A144" s="36"/>
      <c r="B144" s="37"/>
      <c r="C144" s="180" t="s">
        <v>208</v>
      </c>
      <c r="D144" s="180" t="s">
        <v>136</v>
      </c>
      <c r="E144" s="181" t="s">
        <v>209</v>
      </c>
      <c r="F144" s="182" t="s">
        <v>210</v>
      </c>
      <c r="G144" s="183" t="s">
        <v>139</v>
      </c>
      <c r="H144" s="184">
        <v>153.052</v>
      </c>
      <c r="I144" s="185"/>
      <c r="J144" s="186">
        <f>ROUND(I144*H144,2)</f>
        <v>0</v>
      </c>
      <c r="K144" s="182" t="s">
        <v>140</v>
      </c>
      <c r="L144" s="41"/>
      <c r="M144" s="187" t="s">
        <v>19</v>
      </c>
      <c r="N144" s="188" t="s">
        <v>43</v>
      </c>
      <c r="O144" s="66"/>
      <c r="P144" s="189">
        <f>O144*H144</f>
        <v>0</v>
      </c>
      <c r="Q144" s="189">
        <v>8E-05</v>
      </c>
      <c r="R144" s="189">
        <f>Q144*H144</f>
        <v>0.01224416</v>
      </c>
      <c r="S144" s="189">
        <v>0</v>
      </c>
      <c r="T144" s="19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141</v>
      </c>
      <c r="AT144" s="191" t="s">
        <v>136</v>
      </c>
      <c r="AU144" s="191" t="s">
        <v>81</v>
      </c>
      <c r="AY144" s="19" t="s">
        <v>133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79</v>
      </c>
      <c r="BK144" s="192">
        <f>ROUND(I144*H144,2)</f>
        <v>0</v>
      </c>
      <c r="BL144" s="19" t="s">
        <v>141</v>
      </c>
      <c r="BM144" s="191" t="s">
        <v>211</v>
      </c>
    </row>
    <row r="145" spans="1:47" s="2" customFormat="1" ht="10.2">
      <c r="A145" s="36"/>
      <c r="B145" s="37"/>
      <c r="C145" s="38"/>
      <c r="D145" s="193" t="s">
        <v>143</v>
      </c>
      <c r="E145" s="38"/>
      <c r="F145" s="194" t="s">
        <v>212</v>
      </c>
      <c r="G145" s="38"/>
      <c r="H145" s="38"/>
      <c r="I145" s="195"/>
      <c r="J145" s="38"/>
      <c r="K145" s="38"/>
      <c r="L145" s="41"/>
      <c r="M145" s="196"/>
      <c r="N145" s="197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143</v>
      </c>
      <c r="AU145" s="19" t="s">
        <v>81</v>
      </c>
    </row>
    <row r="146" spans="1:65" s="2" customFormat="1" ht="16.5" customHeight="1">
      <c r="A146" s="36"/>
      <c r="B146" s="37"/>
      <c r="C146" s="180" t="s">
        <v>213</v>
      </c>
      <c r="D146" s="180" t="s">
        <v>136</v>
      </c>
      <c r="E146" s="181" t="s">
        <v>214</v>
      </c>
      <c r="F146" s="182" t="s">
        <v>215</v>
      </c>
      <c r="G146" s="183" t="s">
        <v>163</v>
      </c>
      <c r="H146" s="184">
        <v>113.372</v>
      </c>
      <c r="I146" s="185"/>
      <c r="J146" s="186">
        <f>ROUND(I146*H146,2)</f>
        <v>0</v>
      </c>
      <c r="K146" s="182" t="s">
        <v>140</v>
      </c>
      <c r="L146" s="41"/>
      <c r="M146" s="187" t="s">
        <v>19</v>
      </c>
      <c r="N146" s="188" t="s">
        <v>43</v>
      </c>
      <c r="O146" s="66"/>
      <c r="P146" s="189">
        <f>O146*H146</f>
        <v>0</v>
      </c>
      <c r="Q146" s="189">
        <v>3E-05</v>
      </c>
      <c r="R146" s="189">
        <f>Q146*H146</f>
        <v>0.0034011600000000003</v>
      </c>
      <c r="S146" s="189">
        <v>0</v>
      </c>
      <c r="T146" s="19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141</v>
      </c>
      <c r="AT146" s="191" t="s">
        <v>136</v>
      </c>
      <c r="AU146" s="191" t="s">
        <v>81</v>
      </c>
      <c r="AY146" s="19" t="s">
        <v>133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79</v>
      </c>
      <c r="BK146" s="192">
        <f>ROUND(I146*H146,2)</f>
        <v>0</v>
      </c>
      <c r="BL146" s="19" t="s">
        <v>141</v>
      </c>
      <c r="BM146" s="191" t="s">
        <v>216</v>
      </c>
    </row>
    <row r="147" spans="1:47" s="2" customFormat="1" ht="10.2">
      <c r="A147" s="36"/>
      <c r="B147" s="37"/>
      <c r="C147" s="38"/>
      <c r="D147" s="193" t="s">
        <v>143</v>
      </c>
      <c r="E147" s="38"/>
      <c r="F147" s="194" t="s">
        <v>217</v>
      </c>
      <c r="G147" s="38"/>
      <c r="H147" s="38"/>
      <c r="I147" s="195"/>
      <c r="J147" s="38"/>
      <c r="K147" s="38"/>
      <c r="L147" s="41"/>
      <c r="M147" s="196"/>
      <c r="N147" s="197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143</v>
      </c>
      <c r="AU147" s="19" t="s">
        <v>81</v>
      </c>
    </row>
    <row r="148" spans="2:51" s="13" customFormat="1" ht="10.2">
      <c r="B148" s="200"/>
      <c r="C148" s="201"/>
      <c r="D148" s="198" t="s">
        <v>147</v>
      </c>
      <c r="E148" s="202" t="s">
        <v>19</v>
      </c>
      <c r="F148" s="203" t="s">
        <v>218</v>
      </c>
      <c r="G148" s="201"/>
      <c r="H148" s="204">
        <v>90.364</v>
      </c>
      <c r="I148" s="205"/>
      <c r="J148" s="201"/>
      <c r="K148" s="201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147</v>
      </c>
      <c r="AU148" s="210" t="s">
        <v>81</v>
      </c>
      <c r="AV148" s="13" t="s">
        <v>81</v>
      </c>
      <c r="AW148" s="13" t="s">
        <v>33</v>
      </c>
      <c r="AX148" s="13" t="s">
        <v>72</v>
      </c>
      <c r="AY148" s="210" t="s">
        <v>133</v>
      </c>
    </row>
    <row r="149" spans="2:51" s="13" customFormat="1" ht="10.2">
      <c r="B149" s="200"/>
      <c r="C149" s="201"/>
      <c r="D149" s="198" t="s">
        <v>147</v>
      </c>
      <c r="E149" s="202" t="s">
        <v>19</v>
      </c>
      <c r="F149" s="203" t="s">
        <v>219</v>
      </c>
      <c r="G149" s="201"/>
      <c r="H149" s="204">
        <v>30.208</v>
      </c>
      <c r="I149" s="205"/>
      <c r="J149" s="201"/>
      <c r="K149" s="201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147</v>
      </c>
      <c r="AU149" s="210" t="s">
        <v>81</v>
      </c>
      <c r="AV149" s="13" t="s">
        <v>81</v>
      </c>
      <c r="AW149" s="13" t="s">
        <v>33</v>
      </c>
      <c r="AX149" s="13" t="s">
        <v>72</v>
      </c>
      <c r="AY149" s="210" t="s">
        <v>133</v>
      </c>
    </row>
    <row r="150" spans="2:51" s="13" customFormat="1" ht="10.2">
      <c r="B150" s="200"/>
      <c r="C150" s="201"/>
      <c r="D150" s="198" t="s">
        <v>147</v>
      </c>
      <c r="E150" s="202" t="s">
        <v>19</v>
      </c>
      <c r="F150" s="203" t="s">
        <v>220</v>
      </c>
      <c r="G150" s="201"/>
      <c r="H150" s="204">
        <v>-7.2</v>
      </c>
      <c r="I150" s="205"/>
      <c r="J150" s="201"/>
      <c r="K150" s="201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147</v>
      </c>
      <c r="AU150" s="210" t="s">
        <v>81</v>
      </c>
      <c r="AV150" s="13" t="s">
        <v>81</v>
      </c>
      <c r="AW150" s="13" t="s">
        <v>33</v>
      </c>
      <c r="AX150" s="13" t="s">
        <v>72</v>
      </c>
      <c r="AY150" s="210" t="s">
        <v>133</v>
      </c>
    </row>
    <row r="151" spans="2:51" s="14" customFormat="1" ht="10.2">
      <c r="B151" s="211"/>
      <c r="C151" s="212"/>
      <c r="D151" s="198" t="s">
        <v>147</v>
      </c>
      <c r="E151" s="213" t="s">
        <v>19</v>
      </c>
      <c r="F151" s="214" t="s">
        <v>154</v>
      </c>
      <c r="G151" s="212"/>
      <c r="H151" s="215">
        <v>113.372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147</v>
      </c>
      <c r="AU151" s="221" t="s">
        <v>81</v>
      </c>
      <c r="AV151" s="14" t="s">
        <v>141</v>
      </c>
      <c r="AW151" s="14" t="s">
        <v>33</v>
      </c>
      <c r="AX151" s="14" t="s">
        <v>79</v>
      </c>
      <c r="AY151" s="221" t="s">
        <v>133</v>
      </c>
    </row>
    <row r="152" spans="1:65" s="2" customFormat="1" ht="16.5" customHeight="1">
      <c r="A152" s="36"/>
      <c r="B152" s="37"/>
      <c r="C152" s="222" t="s">
        <v>221</v>
      </c>
      <c r="D152" s="222" t="s">
        <v>155</v>
      </c>
      <c r="E152" s="223" t="s">
        <v>222</v>
      </c>
      <c r="F152" s="224" t="s">
        <v>223</v>
      </c>
      <c r="G152" s="225" t="s">
        <v>163</v>
      </c>
      <c r="H152" s="226">
        <v>119.041</v>
      </c>
      <c r="I152" s="227"/>
      <c r="J152" s="228">
        <f>ROUND(I152*H152,2)</f>
        <v>0</v>
      </c>
      <c r="K152" s="224" t="s">
        <v>140</v>
      </c>
      <c r="L152" s="229"/>
      <c r="M152" s="230" t="s">
        <v>19</v>
      </c>
      <c r="N152" s="231" t="s">
        <v>43</v>
      </c>
      <c r="O152" s="66"/>
      <c r="P152" s="189">
        <f>O152*H152</f>
        <v>0</v>
      </c>
      <c r="Q152" s="189">
        <v>0.00022</v>
      </c>
      <c r="R152" s="189">
        <f>Q152*H152</f>
        <v>0.02618902</v>
      </c>
      <c r="S152" s="189">
        <v>0</v>
      </c>
      <c r="T152" s="19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158</v>
      </c>
      <c r="AT152" s="191" t="s">
        <v>155</v>
      </c>
      <c r="AU152" s="191" t="s">
        <v>81</v>
      </c>
      <c r="AY152" s="19" t="s">
        <v>133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79</v>
      </c>
      <c r="BK152" s="192">
        <f>ROUND(I152*H152,2)</f>
        <v>0</v>
      </c>
      <c r="BL152" s="19" t="s">
        <v>141</v>
      </c>
      <c r="BM152" s="191" t="s">
        <v>224</v>
      </c>
    </row>
    <row r="153" spans="2:51" s="13" customFormat="1" ht="10.2">
      <c r="B153" s="200"/>
      <c r="C153" s="201"/>
      <c r="D153" s="198" t="s">
        <v>147</v>
      </c>
      <c r="E153" s="202" t="s">
        <v>19</v>
      </c>
      <c r="F153" s="203" t="s">
        <v>225</v>
      </c>
      <c r="G153" s="201"/>
      <c r="H153" s="204">
        <v>119.041</v>
      </c>
      <c r="I153" s="205"/>
      <c r="J153" s="201"/>
      <c r="K153" s="201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147</v>
      </c>
      <c r="AU153" s="210" t="s">
        <v>81</v>
      </c>
      <c r="AV153" s="13" t="s">
        <v>81</v>
      </c>
      <c r="AW153" s="13" t="s">
        <v>33</v>
      </c>
      <c r="AX153" s="13" t="s">
        <v>79</v>
      </c>
      <c r="AY153" s="210" t="s">
        <v>133</v>
      </c>
    </row>
    <row r="154" spans="1:65" s="2" customFormat="1" ht="16.5" customHeight="1">
      <c r="A154" s="36"/>
      <c r="B154" s="37"/>
      <c r="C154" s="180" t="s">
        <v>226</v>
      </c>
      <c r="D154" s="180" t="s">
        <v>136</v>
      </c>
      <c r="E154" s="181" t="s">
        <v>227</v>
      </c>
      <c r="F154" s="182" t="s">
        <v>228</v>
      </c>
      <c r="G154" s="183" t="s">
        <v>163</v>
      </c>
      <c r="H154" s="184">
        <v>10.8</v>
      </c>
      <c r="I154" s="185"/>
      <c r="J154" s="186">
        <f>ROUND(I154*H154,2)</f>
        <v>0</v>
      </c>
      <c r="K154" s="182" t="s">
        <v>140</v>
      </c>
      <c r="L154" s="41"/>
      <c r="M154" s="187" t="s">
        <v>19</v>
      </c>
      <c r="N154" s="188" t="s">
        <v>43</v>
      </c>
      <c r="O154" s="66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141</v>
      </c>
      <c r="AT154" s="191" t="s">
        <v>136</v>
      </c>
      <c r="AU154" s="191" t="s">
        <v>81</v>
      </c>
      <c r="AY154" s="19" t="s">
        <v>133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79</v>
      </c>
      <c r="BK154" s="192">
        <f>ROUND(I154*H154,2)</f>
        <v>0</v>
      </c>
      <c r="BL154" s="19" t="s">
        <v>141</v>
      </c>
      <c r="BM154" s="191" t="s">
        <v>229</v>
      </c>
    </row>
    <row r="155" spans="1:47" s="2" customFormat="1" ht="10.2">
      <c r="A155" s="36"/>
      <c r="B155" s="37"/>
      <c r="C155" s="38"/>
      <c r="D155" s="193" t="s">
        <v>143</v>
      </c>
      <c r="E155" s="38"/>
      <c r="F155" s="194" t="s">
        <v>230</v>
      </c>
      <c r="G155" s="38"/>
      <c r="H155" s="38"/>
      <c r="I155" s="195"/>
      <c r="J155" s="38"/>
      <c r="K155" s="38"/>
      <c r="L155" s="41"/>
      <c r="M155" s="196"/>
      <c r="N155" s="197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143</v>
      </c>
      <c r="AU155" s="19" t="s">
        <v>81</v>
      </c>
    </row>
    <row r="156" spans="2:51" s="15" customFormat="1" ht="10.2">
      <c r="B156" s="232"/>
      <c r="C156" s="233"/>
      <c r="D156" s="198" t="s">
        <v>147</v>
      </c>
      <c r="E156" s="234" t="s">
        <v>19</v>
      </c>
      <c r="F156" s="235" t="s">
        <v>231</v>
      </c>
      <c r="G156" s="233"/>
      <c r="H156" s="234" t="s">
        <v>19</v>
      </c>
      <c r="I156" s="236"/>
      <c r="J156" s="233"/>
      <c r="K156" s="233"/>
      <c r="L156" s="237"/>
      <c r="M156" s="238"/>
      <c r="N156" s="239"/>
      <c r="O156" s="239"/>
      <c r="P156" s="239"/>
      <c r="Q156" s="239"/>
      <c r="R156" s="239"/>
      <c r="S156" s="239"/>
      <c r="T156" s="240"/>
      <c r="AT156" s="241" t="s">
        <v>147</v>
      </c>
      <c r="AU156" s="241" t="s">
        <v>81</v>
      </c>
      <c r="AV156" s="15" t="s">
        <v>79</v>
      </c>
      <c r="AW156" s="15" t="s">
        <v>33</v>
      </c>
      <c r="AX156" s="15" t="s">
        <v>72</v>
      </c>
      <c r="AY156" s="241" t="s">
        <v>133</v>
      </c>
    </row>
    <row r="157" spans="2:51" s="13" customFormat="1" ht="10.2">
      <c r="B157" s="200"/>
      <c r="C157" s="201"/>
      <c r="D157" s="198" t="s">
        <v>147</v>
      </c>
      <c r="E157" s="202" t="s">
        <v>19</v>
      </c>
      <c r="F157" s="203" t="s">
        <v>232</v>
      </c>
      <c r="G157" s="201"/>
      <c r="H157" s="204">
        <v>5.4</v>
      </c>
      <c r="I157" s="205"/>
      <c r="J157" s="201"/>
      <c r="K157" s="201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147</v>
      </c>
      <c r="AU157" s="210" t="s">
        <v>81</v>
      </c>
      <c r="AV157" s="13" t="s">
        <v>81</v>
      </c>
      <c r="AW157" s="13" t="s">
        <v>33</v>
      </c>
      <c r="AX157" s="13" t="s">
        <v>72</v>
      </c>
      <c r="AY157" s="210" t="s">
        <v>133</v>
      </c>
    </row>
    <row r="158" spans="2:51" s="13" customFormat="1" ht="10.2">
      <c r="B158" s="200"/>
      <c r="C158" s="201"/>
      <c r="D158" s="198" t="s">
        <v>147</v>
      </c>
      <c r="E158" s="202" t="s">
        <v>19</v>
      </c>
      <c r="F158" s="203" t="s">
        <v>233</v>
      </c>
      <c r="G158" s="201"/>
      <c r="H158" s="204">
        <v>10.8</v>
      </c>
      <c r="I158" s="205"/>
      <c r="J158" s="201"/>
      <c r="K158" s="201"/>
      <c r="L158" s="206"/>
      <c r="M158" s="207"/>
      <c r="N158" s="208"/>
      <c r="O158" s="208"/>
      <c r="P158" s="208"/>
      <c r="Q158" s="208"/>
      <c r="R158" s="208"/>
      <c r="S158" s="208"/>
      <c r="T158" s="209"/>
      <c r="AT158" s="210" t="s">
        <v>147</v>
      </c>
      <c r="AU158" s="210" t="s">
        <v>81</v>
      </c>
      <c r="AV158" s="13" t="s">
        <v>81</v>
      </c>
      <c r="AW158" s="13" t="s">
        <v>33</v>
      </c>
      <c r="AX158" s="13" t="s">
        <v>79</v>
      </c>
      <c r="AY158" s="210" t="s">
        <v>133</v>
      </c>
    </row>
    <row r="159" spans="1:65" s="2" customFormat="1" ht="16.5" customHeight="1">
      <c r="A159" s="36"/>
      <c r="B159" s="37"/>
      <c r="C159" s="222" t="s">
        <v>8</v>
      </c>
      <c r="D159" s="222" t="s">
        <v>155</v>
      </c>
      <c r="E159" s="223" t="s">
        <v>234</v>
      </c>
      <c r="F159" s="224" t="s">
        <v>235</v>
      </c>
      <c r="G159" s="225" t="s">
        <v>163</v>
      </c>
      <c r="H159" s="226">
        <v>5.67</v>
      </c>
      <c r="I159" s="227"/>
      <c r="J159" s="228">
        <f>ROUND(I159*H159,2)</f>
        <v>0</v>
      </c>
      <c r="K159" s="224" t="s">
        <v>140</v>
      </c>
      <c r="L159" s="229"/>
      <c r="M159" s="230" t="s">
        <v>19</v>
      </c>
      <c r="N159" s="231" t="s">
        <v>43</v>
      </c>
      <c r="O159" s="66"/>
      <c r="P159" s="189">
        <f>O159*H159</f>
        <v>0</v>
      </c>
      <c r="Q159" s="189">
        <v>0.0001</v>
      </c>
      <c r="R159" s="189">
        <f>Q159*H159</f>
        <v>0.000567</v>
      </c>
      <c r="S159" s="189">
        <v>0</v>
      </c>
      <c r="T159" s="19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158</v>
      </c>
      <c r="AT159" s="191" t="s">
        <v>155</v>
      </c>
      <c r="AU159" s="191" t="s">
        <v>81</v>
      </c>
      <c r="AY159" s="19" t="s">
        <v>133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79</v>
      </c>
      <c r="BK159" s="192">
        <f>ROUND(I159*H159,2)</f>
        <v>0</v>
      </c>
      <c r="BL159" s="19" t="s">
        <v>141</v>
      </c>
      <c r="BM159" s="191" t="s">
        <v>236</v>
      </c>
    </row>
    <row r="160" spans="2:51" s="13" customFormat="1" ht="10.2">
      <c r="B160" s="200"/>
      <c r="C160" s="201"/>
      <c r="D160" s="198" t="s">
        <v>147</v>
      </c>
      <c r="E160" s="202" t="s">
        <v>19</v>
      </c>
      <c r="F160" s="203" t="s">
        <v>237</v>
      </c>
      <c r="G160" s="201"/>
      <c r="H160" s="204">
        <v>5.67</v>
      </c>
      <c r="I160" s="205"/>
      <c r="J160" s="201"/>
      <c r="K160" s="201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147</v>
      </c>
      <c r="AU160" s="210" t="s">
        <v>81</v>
      </c>
      <c r="AV160" s="13" t="s">
        <v>81</v>
      </c>
      <c r="AW160" s="13" t="s">
        <v>33</v>
      </c>
      <c r="AX160" s="13" t="s">
        <v>79</v>
      </c>
      <c r="AY160" s="210" t="s">
        <v>133</v>
      </c>
    </row>
    <row r="161" spans="1:65" s="2" customFormat="1" ht="16.5" customHeight="1">
      <c r="A161" s="36"/>
      <c r="B161" s="37"/>
      <c r="C161" s="222" t="s">
        <v>238</v>
      </c>
      <c r="D161" s="222" t="s">
        <v>155</v>
      </c>
      <c r="E161" s="223" t="s">
        <v>239</v>
      </c>
      <c r="F161" s="224" t="s">
        <v>240</v>
      </c>
      <c r="G161" s="225" t="s">
        <v>163</v>
      </c>
      <c r="H161" s="226">
        <v>5.67</v>
      </c>
      <c r="I161" s="227"/>
      <c r="J161" s="228">
        <f>ROUND(I161*H161,2)</f>
        <v>0</v>
      </c>
      <c r="K161" s="224" t="s">
        <v>140</v>
      </c>
      <c r="L161" s="229"/>
      <c r="M161" s="230" t="s">
        <v>19</v>
      </c>
      <c r="N161" s="231" t="s">
        <v>43</v>
      </c>
      <c r="O161" s="66"/>
      <c r="P161" s="189">
        <f>O161*H161</f>
        <v>0</v>
      </c>
      <c r="Q161" s="189">
        <v>4E-05</v>
      </c>
      <c r="R161" s="189">
        <f>Q161*H161</f>
        <v>0.0002268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158</v>
      </c>
      <c r="AT161" s="191" t="s">
        <v>155</v>
      </c>
      <c r="AU161" s="191" t="s">
        <v>81</v>
      </c>
      <c r="AY161" s="19" t="s">
        <v>133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79</v>
      </c>
      <c r="BK161" s="192">
        <f>ROUND(I161*H161,2)</f>
        <v>0</v>
      </c>
      <c r="BL161" s="19" t="s">
        <v>141</v>
      </c>
      <c r="BM161" s="191" t="s">
        <v>241</v>
      </c>
    </row>
    <row r="162" spans="2:51" s="13" customFormat="1" ht="10.2">
      <c r="B162" s="200"/>
      <c r="C162" s="201"/>
      <c r="D162" s="198" t="s">
        <v>147</v>
      </c>
      <c r="E162" s="202" t="s">
        <v>19</v>
      </c>
      <c r="F162" s="203" t="s">
        <v>237</v>
      </c>
      <c r="G162" s="201"/>
      <c r="H162" s="204">
        <v>5.67</v>
      </c>
      <c r="I162" s="205"/>
      <c r="J162" s="201"/>
      <c r="K162" s="201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147</v>
      </c>
      <c r="AU162" s="210" t="s">
        <v>81</v>
      </c>
      <c r="AV162" s="13" t="s">
        <v>81</v>
      </c>
      <c r="AW162" s="13" t="s">
        <v>33</v>
      </c>
      <c r="AX162" s="13" t="s">
        <v>79</v>
      </c>
      <c r="AY162" s="210" t="s">
        <v>133</v>
      </c>
    </row>
    <row r="163" spans="1:65" s="2" customFormat="1" ht="21.75" customHeight="1">
      <c r="A163" s="36"/>
      <c r="B163" s="37"/>
      <c r="C163" s="180" t="s">
        <v>242</v>
      </c>
      <c r="D163" s="180" t="s">
        <v>136</v>
      </c>
      <c r="E163" s="181" t="s">
        <v>243</v>
      </c>
      <c r="F163" s="182" t="s">
        <v>244</v>
      </c>
      <c r="G163" s="183" t="s">
        <v>139</v>
      </c>
      <c r="H163" s="184">
        <v>153.052</v>
      </c>
      <c r="I163" s="185"/>
      <c r="J163" s="186">
        <f>ROUND(I163*H163,2)</f>
        <v>0</v>
      </c>
      <c r="K163" s="182" t="s">
        <v>140</v>
      </c>
      <c r="L163" s="41"/>
      <c r="M163" s="187" t="s">
        <v>19</v>
      </c>
      <c r="N163" s="188" t="s">
        <v>43</v>
      </c>
      <c r="O163" s="66"/>
      <c r="P163" s="189">
        <f>O163*H163</f>
        <v>0</v>
      </c>
      <c r="Q163" s="189">
        <v>0.0057</v>
      </c>
      <c r="R163" s="189">
        <f>Q163*H163</f>
        <v>0.8723964</v>
      </c>
      <c r="S163" s="189">
        <v>0</v>
      </c>
      <c r="T163" s="19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141</v>
      </c>
      <c r="AT163" s="191" t="s">
        <v>136</v>
      </c>
      <c r="AU163" s="191" t="s">
        <v>81</v>
      </c>
      <c r="AY163" s="19" t="s">
        <v>133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79</v>
      </c>
      <c r="BK163" s="192">
        <f>ROUND(I163*H163,2)</f>
        <v>0</v>
      </c>
      <c r="BL163" s="19" t="s">
        <v>141</v>
      </c>
      <c r="BM163" s="191" t="s">
        <v>245</v>
      </c>
    </row>
    <row r="164" spans="1:47" s="2" customFormat="1" ht="10.2">
      <c r="A164" s="36"/>
      <c r="B164" s="37"/>
      <c r="C164" s="38"/>
      <c r="D164" s="193" t="s">
        <v>143</v>
      </c>
      <c r="E164" s="38"/>
      <c r="F164" s="194" t="s">
        <v>246</v>
      </c>
      <c r="G164" s="38"/>
      <c r="H164" s="38"/>
      <c r="I164" s="195"/>
      <c r="J164" s="38"/>
      <c r="K164" s="38"/>
      <c r="L164" s="41"/>
      <c r="M164" s="196"/>
      <c r="N164" s="197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143</v>
      </c>
      <c r="AU164" s="19" t="s">
        <v>81</v>
      </c>
    </row>
    <row r="165" spans="2:51" s="15" customFormat="1" ht="10.2">
      <c r="B165" s="232"/>
      <c r="C165" s="233"/>
      <c r="D165" s="198" t="s">
        <v>147</v>
      </c>
      <c r="E165" s="234" t="s">
        <v>19</v>
      </c>
      <c r="F165" s="235" t="s">
        <v>197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147</v>
      </c>
      <c r="AU165" s="241" t="s">
        <v>81</v>
      </c>
      <c r="AV165" s="15" t="s">
        <v>79</v>
      </c>
      <c r="AW165" s="15" t="s">
        <v>33</v>
      </c>
      <c r="AX165" s="15" t="s">
        <v>72</v>
      </c>
      <c r="AY165" s="241" t="s">
        <v>133</v>
      </c>
    </row>
    <row r="166" spans="2:51" s="13" customFormat="1" ht="10.2">
      <c r="B166" s="200"/>
      <c r="C166" s="201"/>
      <c r="D166" s="198" t="s">
        <v>147</v>
      </c>
      <c r="E166" s="202" t="s">
        <v>19</v>
      </c>
      <c r="F166" s="203" t="s">
        <v>198</v>
      </c>
      <c r="G166" s="201"/>
      <c r="H166" s="204">
        <v>121.991</v>
      </c>
      <c r="I166" s="205"/>
      <c r="J166" s="201"/>
      <c r="K166" s="201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147</v>
      </c>
      <c r="AU166" s="210" t="s">
        <v>81</v>
      </c>
      <c r="AV166" s="13" t="s">
        <v>81</v>
      </c>
      <c r="AW166" s="13" t="s">
        <v>33</v>
      </c>
      <c r="AX166" s="13" t="s">
        <v>72</v>
      </c>
      <c r="AY166" s="210" t="s">
        <v>133</v>
      </c>
    </row>
    <row r="167" spans="2:51" s="13" customFormat="1" ht="10.2">
      <c r="B167" s="200"/>
      <c r="C167" s="201"/>
      <c r="D167" s="198" t="s">
        <v>147</v>
      </c>
      <c r="E167" s="202" t="s">
        <v>19</v>
      </c>
      <c r="F167" s="203" t="s">
        <v>199</v>
      </c>
      <c r="G167" s="201"/>
      <c r="H167" s="204">
        <v>40.781</v>
      </c>
      <c r="I167" s="205"/>
      <c r="J167" s="201"/>
      <c r="K167" s="201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147</v>
      </c>
      <c r="AU167" s="210" t="s">
        <v>81</v>
      </c>
      <c r="AV167" s="13" t="s">
        <v>81</v>
      </c>
      <c r="AW167" s="13" t="s">
        <v>33</v>
      </c>
      <c r="AX167" s="13" t="s">
        <v>72</v>
      </c>
      <c r="AY167" s="210" t="s">
        <v>133</v>
      </c>
    </row>
    <row r="168" spans="2:51" s="16" customFormat="1" ht="10.2">
      <c r="B168" s="242"/>
      <c r="C168" s="243"/>
      <c r="D168" s="198" t="s">
        <v>147</v>
      </c>
      <c r="E168" s="244" t="s">
        <v>19</v>
      </c>
      <c r="F168" s="245" t="s">
        <v>200</v>
      </c>
      <c r="G168" s="243"/>
      <c r="H168" s="246">
        <v>162.772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AT168" s="252" t="s">
        <v>147</v>
      </c>
      <c r="AU168" s="252" t="s">
        <v>81</v>
      </c>
      <c r="AV168" s="16" t="s">
        <v>134</v>
      </c>
      <c r="AW168" s="16" t="s">
        <v>33</v>
      </c>
      <c r="AX168" s="16" t="s">
        <v>72</v>
      </c>
      <c r="AY168" s="252" t="s">
        <v>133</v>
      </c>
    </row>
    <row r="169" spans="2:51" s="15" customFormat="1" ht="10.2">
      <c r="B169" s="232"/>
      <c r="C169" s="233"/>
      <c r="D169" s="198" t="s">
        <v>147</v>
      </c>
      <c r="E169" s="234" t="s">
        <v>19</v>
      </c>
      <c r="F169" s="235" t="s">
        <v>201</v>
      </c>
      <c r="G169" s="233"/>
      <c r="H169" s="234" t="s">
        <v>19</v>
      </c>
      <c r="I169" s="236"/>
      <c r="J169" s="233"/>
      <c r="K169" s="233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147</v>
      </c>
      <c r="AU169" s="241" t="s">
        <v>81</v>
      </c>
      <c r="AV169" s="15" t="s">
        <v>79</v>
      </c>
      <c r="AW169" s="15" t="s">
        <v>33</v>
      </c>
      <c r="AX169" s="15" t="s">
        <v>72</v>
      </c>
      <c r="AY169" s="241" t="s">
        <v>133</v>
      </c>
    </row>
    <row r="170" spans="2:51" s="13" customFormat="1" ht="10.2">
      <c r="B170" s="200"/>
      <c r="C170" s="201"/>
      <c r="D170" s="198" t="s">
        <v>147</v>
      </c>
      <c r="E170" s="202" t="s">
        <v>19</v>
      </c>
      <c r="F170" s="203" t="s">
        <v>202</v>
      </c>
      <c r="G170" s="201"/>
      <c r="H170" s="204">
        <v>-9.72</v>
      </c>
      <c r="I170" s="205"/>
      <c r="J170" s="201"/>
      <c r="K170" s="201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147</v>
      </c>
      <c r="AU170" s="210" t="s">
        <v>81</v>
      </c>
      <c r="AV170" s="13" t="s">
        <v>81</v>
      </c>
      <c r="AW170" s="13" t="s">
        <v>33</v>
      </c>
      <c r="AX170" s="13" t="s">
        <v>72</v>
      </c>
      <c r="AY170" s="210" t="s">
        <v>133</v>
      </c>
    </row>
    <row r="171" spans="2:51" s="16" customFormat="1" ht="10.2">
      <c r="B171" s="242"/>
      <c r="C171" s="243"/>
      <c r="D171" s="198" t="s">
        <v>147</v>
      </c>
      <c r="E171" s="244" t="s">
        <v>19</v>
      </c>
      <c r="F171" s="245" t="s">
        <v>200</v>
      </c>
      <c r="G171" s="243"/>
      <c r="H171" s="246">
        <v>-9.72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AT171" s="252" t="s">
        <v>147</v>
      </c>
      <c r="AU171" s="252" t="s">
        <v>81</v>
      </c>
      <c r="AV171" s="16" t="s">
        <v>134</v>
      </c>
      <c r="AW171" s="16" t="s">
        <v>33</v>
      </c>
      <c r="AX171" s="16" t="s">
        <v>72</v>
      </c>
      <c r="AY171" s="252" t="s">
        <v>133</v>
      </c>
    </row>
    <row r="172" spans="2:51" s="14" customFormat="1" ht="10.2">
      <c r="B172" s="211"/>
      <c r="C172" s="212"/>
      <c r="D172" s="198" t="s">
        <v>147</v>
      </c>
      <c r="E172" s="213" t="s">
        <v>19</v>
      </c>
      <c r="F172" s="214" t="s">
        <v>154</v>
      </c>
      <c r="G172" s="212"/>
      <c r="H172" s="215">
        <v>153.052</v>
      </c>
      <c r="I172" s="216"/>
      <c r="J172" s="212"/>
      <c r="K172" s="212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147</v>
      </c>
      <c r="AU172" s="221" t="s">
        <v>81</v>
      </c>
      <c r="AV172" s="14" t="s">
        <v>141</v>
      </c>
      <c r="AW172" s="14" t="s">
        <v>33</v>
      </c>
      <c r="AX172" s="14" t="s">
        <v>79</v>
      </c>
      <c r="AY172" s="221" t="s">
        <v>133</v>
      </c>
    </row>
    <row r="173" spans="2:63" s="12" customFormat="1" ht="22.8" customHeight="1">
      <c r="B173" s="164"/>
      <c r="C173" s="165"/>
      <c r="D173" s="166" t="s">
        <v>71</v>
      </c>
      <c r="E173" s="178" t="s">
        <v>192</v>
      </c>
      <c r="F173" s="178" t="s">
        <v>247</v>
      </c>
      <c r="G173" s="165"/>
      <c r="H173" s="165"/>
      <c r="I173" s="168"/>
      <c r="J173" s="179">
        <f>BK173</f>
        <v>0</v>
      </c>
      <c r="K173" s="165"/>
      <c r="L173" s="170"/>
      <c r="M173" s="171"/>
      <c r="N173" s="172"/>
      <c r="O173" s="172"/>
      <c r="P173" s="173">
        <f>SUM(P174:P217)</f>
        <v>0</v>
      </c>
      <c r="Q173" s="172"/>
      <c r="R173" s="173">
        <f>SUM(R174:R217)</f>
        <v>0.103216</v>
      </c>
      <c r="S173" s="172"/>
      <c r="T173" s="174">
        <f>SUM(T174:T217)</f>
        <v>13.478480999999999</v>
      </c>
      <c r="AR173" s="175" t="s">
        <v>79</v>
      </c>
      <c r="AT173" s="176" t="s">
        <v>71</v>
      </c>
      <c r="AU173" s="176" t="s">
        <v>79</v>
      </c>
      <c r="AY173" s="175" t="s">
        <v>133</v>
      </c>
      <c r="BK173" s="177">
        <f>SUM(BK174:BK217)</f>
        <v>0</v>
      </c>
    </row>
    <row r="174" spans="1:65" s="2" customFormat="1" ht="24.15" customHeight="1">
      <c r="A174" s="36"/>
      <c r="B174" s="37"/>
      <c r="C174" s="180" t="s">
        <v>248</v>
      </c>
      <c r="D174" s="180" t="s">
        <v>136</v>
      </c>
      <c r="E174" s="181" t="s">
        <v>249</v>
      </c>
      <c r="F174" s="182" t="s">
        <v>250</v>
      </c>
      <c r="G174" s="183" t="s">
        <v>139</v>
      </c>
      <c r="H174" s="184">
        <v>666.3</v>
      </c>
      <c r="I174" s="185"/>
      <c r="J174" s="186">
        <f>ROUND(I174*H174,2)</f>
        <v>0</v>
      </c>
      <c r="K174" s="182" t="s">
        <v>140</v>
      </c>
      <c r="L174" s="41"/>
      <c r="M174" s="187" t="s">
        <v>19</v>
      </c>
      <c r="N174" s="188" t="s">
        <v>43</v>
      </c>
      <c r="O174" s="66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141</v>
      </c>
      <c r="AT174" s="191" t="s">
        <v>136</v>
      </c>
      <c r="AU174" s="191" t="s">
        <v>81</v>
      </c>
      <c r="AY174" s="19" t="s">
        <v>133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79</v>
      </c>
      <c r="BK174" s="192">
        <f>ROUND(I174*H174,2)</f>
        <v>0</v>
      </c>
      <c r="BL174" s="19" t="s">
        <v>141</v>
      </c>
      <c r="BM174" s="191" t="s">
        <v>251</v>
      </c>
    </row>
    <row r="175" spans="1:47" s="2" customFormat="1" ht="10.2">
      <c r="A175" s="36"/>
      <c r="B175" s="37"/>
      <c r="C175" s="38"/>
      <c r="D175" s="193" t="s">
        <v>143</v>
      </c>
      <c r="E175" s="38"/>
      <c r="F175" s="194" t="s">
        <v>252</v>
      </c>
      <c r="G175" s="38"/>
      <c r="H175" s="38"/>
      <c r="I175" s="195"/>
      <c r="J175" s="38"/>
      <c r="K175" s="38"/>
      <c r="L175" s="41"/>
      <c r="M175" s="196"/>
      <c r="N175" s="197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143</v>
      </c>
      <c r="AU175" s="19" t="s">
        <v>81</v>
      </c>
    </row>
    <row r="176" spans="2:51" s="13" customFormat="1" ht="10.2">
      <c r="B176" s="200"/>
      <c r="C176" s="201"/>
      <c r="D176" s="198" t="s">
        <v>147</v>
      </c>
      <c r="E176" s="202" t="s">
        <v>19</v>
      </c>
      <c r="F176" s="203" t="s">
        <v>253</v>
      </c>
      <c r="G176" s="201"/>
      <c r="H176" s="204">
        <v>470</v>
      </c>
      <c r="I176" s="205"/>
      <c r="J176" s="201"/>
      <c r="K176" s="201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147</v>
      </c>
      <c r="AU176" s="210" t="s">
        <v>81</v>
      </c>
      <c r="AV176" s="13" t="s">
        <v>81</v>
      </c>
      <c r="AW176" s="13" t="s">
        <v>33</v>
      </c>
      <c r="AX176" s="13" t="s">
        <v>72</v>
      </c>
      <c r="AY176" s="210" t="s">
        <v>133</v>
      </c>
    </row>
    <row r="177" spans="2:51" s="13" customFormat="1" ht="10.2">
      <c r="B177" s="200"/>
      <c r="C177" s="201"/>
      <c r="D177" s="198" t="s">
        <v>147</v>
      </c>
      <c r="E177" s="202" t="s">
        <v>19</v>
      </c>
      <c r="F177" s="203" t="s">
        <v>254</v>
      </c>
      <c r="G177" s="201"/>
      <c r="H177" s="204">
        <v>196.3</v>
      </c>
      <c r="I177" s="205"/>
      <c r="J177" s="201"/>
      <c r="K177" s="201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147</v>
      </c>
      <c r="AU177" s="210" t="s">
        <v>81</v>
      </c>
      <c r="AV177" s="13" t="s">
        <v>81</v>
      </c>
      <c r="AW177" s="13" t="s">
        <v>33</v>
      </c>
      <c r="AX177" s="13" t="s">
        <v>72</v>
      </c>
      <c r="AY177" s="210" t="s">
        <v>133</v>
      </c>
    </row>
    <row r="178" spans="2:51" s="14" customFormat="1" ht="10.2">
      <c r="B178" s="211"/>
      <c r="C178" s="212"/>
      <c r="D178" s="198" t="s">
        <v>147</v>
      </c>
      <c r="E178" s="213" t="s">
        <v>19</v>
      </c>
      <c r="F178" s="214" t="s">
        <v>154</v>
      </c>
      <c r="G178" s="212"/>
      <c r="H178" s="215">
        <v>666.3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147</v>
      </c>
      <c r="AU178" s="221" t="s">
        <v>81</v>
      </c>
      <c r="AV178" s="14" t="s">
        <v>141</v>
      </c>
      <c r="AW178" s="14" t="s">
        <v>33</v>
      </c>
      <c r="AX178" s="14" t="s">
        <v>79</v>
      </c>
      <c r="AY178" s="221" t="s">
        <v>133</v>
      </c>
    </row>
    <row r="179" spans="1:65" s="2" customFormat="1" ht="24.15" customHeight="1">
      <c r="A179" s="36"/>
      <c r="B179" s="37"/>
      <c r="C179" s="180" t="s">
        <v>255</v>
      </c>
      <c r="D179" s="180" t="s">
        <v>136</v>
      </c>
      <c r="E179" s="181" t="s">
        <v>256</v>
      </c>
      <c r="F179" s="182" t="s">
        <v>257</v>
      </c>
      <c r="G179" s="183" t="s">
        <v>139</v>
      </c>
      <c r="H179" s="184">
        <v>39978</v>
      </c>
      <c r="I179" s="185"/>
      <c r="J179" s="186">
        <f>ROUND(I179*H179,2)</f>
        <v>0</v>
      </c>
      <c r="K179" s="182" t="s">
        <v>140</v>
      </c>
      <c r="L179" s="41"/>
      <c r="M179" s="187" t="s">
        <v>19</v>
      </c>
      <c r="N179" s="188" t="s">
        <v>43</v>
      </c>
      <c r="O179" s="66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1" t="s">
        <v>141</v>
      </c>
      <c r="AT179" s="191" t="s">
        <v>136</v>
      </c>
      <c r="AU179" s="191" t="s">
        <v>81</v>
      </c>
      <c r="AY179" s="19" t="s">
        <v>133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79</v>
      </c>
      <c r="BK179" s="192">
        <f>ROUND(I179*H179,2)</f>
        <v>0</v>
      </c>
      <c r="BL179" s="19" t="s">
        <v>141</v>
      </c>
      <c r="BM179" s="191" t="s">
        <v>258</v>
      </c>
    </row>
    <row r="180" spans="1:47" s="2" customFormat="1" ht="10.2">
      <c r="A180" s="36"/>
      <c r="B180" s="37"/>
      <c r="C180" s="38"/>
      <c r="D180" s="193" t="s">
        <v>143</v>
      </c>
      <c r="E180" s="38"/>
      <c r="F180" s="194" t="s">
        <v>259</v>
      </c>
      <c r="G180" s="38"/>
      <c r="H180" s="38"/>
      <c r="I180" s="195"/>
      <c r="J180" s="38"/>
      <c r="K180" s="38"/>
      <c r="L180" s="41"/>
      <c r="M180" s="196"/>
      <c r="N180" s="197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143</v>
      </c>
      <c r="AU180" s="19" t="s">
        <v>81</v>
      </c>
    </row>
    <row r="181" spans="2:51" s="13" customFormat="1" ht="10.2">
      <c r="B181" s="200"/>
      <c r="C181" s="201"/>
      <c r="D181" s="198" t="s">
        <v>147</v>
      </c>
      <c r="E181" s="202" t="s">
        <v>19</v>
      </c>
      <c r="F181" s="203" t="s">
        <v>260</v>
      </c>
      <c r="G181" s="201"/>
      <c r="H181" s="204">
        <v>39978</v>
      </c>
      <c r="I181" s="205"/>
      <c r="J181" s="201"/>
      <c r="K181" s="201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147</v>
      </c>
      <c r="AU181" s="210" t="s">
        <v>81</v>
      </c>
      <c r="AV181" s="13" t="s">
        <v>81</v>
      </c>
      <c r="AW181" s="13" t="s">
        <v>33</v>
      </c>
      <c r="AX181" s="13" t="s">
        <v>79</v>
      </c>
      <c r="AY181" s="210" t="s">
        <v>133</v>
      </c>
    </row>
    <row r="182" spans="1:65" s="2" customFormat="1" ht="24.15" customHeight="1">
      <c r="A182" s="36"/>
      <c r="B182" s="37"/>
      <c r="C182" s="180" t="s">
        <v>261</v>
      </c>
      <c r="D182" s="180" t="s">
        <v>136</v>
      </c>
      <c r="E182" s="181" t="s">
        <v>262</v>
      </c>
      <c r="F182" s="182" t="s">
        <v>263</v>
      </c>
      <c r="G182" s="183" t="s">
        <v>139</v>
      </c>
      <c r="H182" s="184">
        <v>666.3</v>
      </c>
      <c r="I182" s="185"/>
      <c r="J182" s="186">
        <f>ROUND(I182*H182,2)</f>
        <v>0</v>
      </c>
      <c r="K182" s="182" t="s">
        <v>140</v>
      </c>
      <c r="L182" s="41"/>
      <c r="M182" s="187" t="s">
        <v>19</v>
      </c>
      <c r="N182" s="188" t="s">
        <v>43</v>
      </c>
      <c r="O182" s="66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141</v>
      </c>
      <c r="AT182" s="191" t="s">
        <v>136</v>
      </c>
      <c r="AU182" s="191" t="s">
        <v>81</v>
      </c>
      <c r="AY182" s="19" t="s">
        <v>133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79</v>
      </c>
      <c r="BK182" s="192">
        <f>ROUND(I182*H182,2)</f>
        <v>0</v>
      </c>
      <c r="BL182" s="19" t="s">
        <v>141</v>
      </c>
      <c r="BM182" s="191" t="s">
        <v>264</v>
      </c>
    </row>
    <row r="183" spans="1:47" s="2" customFormat="1" ht="10.2">
      <c r="A183" s="36"/>
      <c r="B183" s="37"/>
      <c r="C183" s="38"/>
      <c r="D183" s="193" t="s">
        <v>143</v>
      </c>
      <c r="E183" s="38"/>
      <c r="F183" s="194" t="s">
        <v>265</v>
      </c>
      <c r="G183" s="38"/>
      <c r="H183" s="38"/>
      <c r="I183" s="195"/>
      <c r="J183" s="38"/>
      <c r="K183" s="38"/>
      <c r="L183" s="41"/>
      <c r="M183" s="196"/>
      <c r="N183" s="197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143</v>
      </c>
      <c r="AU183" s="19" t="s">
        <v>81</v>
      </c>
    </row>
    <row r="184" spans="1:65" s="2" customFormat="1" ht="16.5" customHeight="1">
      <c r="A184" s="36"/>
      <c r="B184" s="37"/>
      <c r="C184" s="180" t="s">
        <v>7</v>
      </c>
      <c r="D184" s="180" t="s">
        <v>136</v>
      </c>
      <c r="E184" s="181" t="s">
        <v>266</v>
      </c>
      <c r="F184" s="182" t="s">
        <v>267</v>
      </c>
      <c r="G184" s="183" t="s">
        <v>139</v>
      </c>
      <c r="H184" s="184">
        <v>666.3</v>
      </c>
      <c r="I184" s="185"/>
      <c r="J184" s="186">
        <f>ROUND(I184*H184,2)</f>
        <v>0</v>
      </c>
      <c r="K184" s="182" t="s">
        <v>140</v>
      </c>
      <c r="L184" s="41"/>
      <c r="M184" s="187" t="s">
        <v>19</v>
      </c>
      <c r="N184" s="188" t="s">
        <v>43</v>
      </c>
      <c r="O184" s="66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1" t="s">
        <v>141</v>
      </c>
      <c r="AT184" s="191" t="s">
        <v>136</v>
      </c>
      <c r="AU184" s="191" t="s">
        <v>81</v>
      </c>
      <c r="AY184" s="19" t="s">
        <v>133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79</v>
      </c>
      <c r="BK184" s="192">
        <f>ROUND(I184*H184,2)</f>
        <v>0</v>
      </c>
      <c r="BL184" s="19" t="s">
        <v>141</v>
      </c>
      <c r="BM184" s="191" t="s">
        <v>268</v>
      </c>
    </row>
    <row r="185" spans="1:47" s="2" customFormat="1" ht="10.2">
      <c r="A185" s="36"/>
      <c r="B185" s="37"/>
      <c r="C185" s="38"/>
      <c r="D185" s="193" t="s">
        <v>143</v>
      </c>
      <c r="E185" s="38"/>
      <c r="F185" s="194" t="s">
        <v>269</v>
      </c>
      <c r="G185" s="38"/>
      <c r="H185" s="38"/>
      <c r="I185" s="195"/>
      <c r="J185" s="38"/>
      <c r="K185" s="38"/>
      <c r="L185" s="41"/>
      <c r="M185" s="196"/>
      <c r="N185" s="197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143</v>
      </c>
      <c r="AU185" s="19" t="s">
        <v>81</v>
      </c>
    </row>
    <row r="186" spans="2:51" s="13" customFormat="1" ht="10.2">
      <c r="B186" s="200"/>
      <c r="C186" s="201"/>
      <c r="D186" s="198" t="s">
        <v>147</v>
      </c>
      <c r="E186" s="202" t="s">
        <v>19</v>
      </c>
      <c r="F186" s="203" t="s">
        <v>253</v>
      </c>
      <c r="G186" s="201"/>
      <c r="H186" s="204">
        <v>470</v>
      </c>
      <c r="I186" s="205"/>
      <c r="J186" s="201"/>
      <c r="K186" s="201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147</v>
      </c>
      <c r="AU186" s="210" t="s">
        <v>81</v>
      </c>
      <c r="AV186" s="13" t="s">
        <v>81</v>
      </c>
      <c r="AW186" s="13" t="s">
        <v>33</v>
      </c>
      <c r="AX186" s="13" t="s">
        <v>72</v>
      </c>
      <c r="AY186" s="210" t="s">
        <v>133</v>
      </c>
    </row>
    <row r="187" spans="2:51" s="13" customFormat="1" ht="10.2">
      <c r="B187" s="200"/>
      <c r="C187" s="201"/>
      <c r="D187" s="198" t="s">
        <v>147</v>
      </c>
      <c r="E187" s="202" t="s">
        <v>19</v>
      </c>
      <c r="F187" s="203" t="s">
        <v>254</v>
      </c>
      <c r="G187" s="201"/>
      <c r="H187" s="204">
        <v>196.3</v>
      </c>
      <c r="I187" s="205"/>
      <c r="J187" s="201"/>
      <c r="K187" s="201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147</v>
      </c>
      <c r="AU187" s="210" t="s">
        <v>81</v>
      </c>
      <c r="AV187" s="13" t="s">
        <v>81</v>
      </c>
      <c r="AW187" s="13" t="s">
        <v>33</v>
      </c>
      <c r="AX187" s="13" t="s">
        <v>72</v>
      </c>
      <c r="AY187" s="210" t="s">
        <v>133</v>
      </c>
    </row>
    <row r="188" spans="2:51" s="14" customFormat="1" ht="10.2">
      <c r="B188" s="211"/>
      <c r="C188" s="212"/>
      <c r="D188" s="198" t="s">
        <v>147</v>
      </c>
      <c r="E188" s="213" t="s">
        <v>19</v>
      </c>
      <c r="F188" s="214" t="s">
        <v>154</v>
      </c>
      <c r="G188" s="212"/>
      <c r="H188" s="215">
        <v>666.3</v>
      </c>
      <c r="I188" s="216"/>
      <c r="J188" s="212"/>
      <c r="K188" s="212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147</v>
      </c>
      <c r="AU188" s="221" t="s">
        <v>81</v>
      </c>
      <c r="AV188" s="14" t="s">
        <v>141</v>
      </c>
      <c r="AW188" s="14" t="s">
        <v>33</v>
      </c>
      <c r="AX188" s="14" t="s">
        <v>79</v>
      </c>
      <c r="AY188" s="221" t="s">
        <v>133</v>
      </c>
    </row>
    <row r="189" spans="1:65" s="2" customFormat="1" ht="16.5" customHeight="1">
      <c r="A189" s="36"/>
      <c r="B189" s="37"/>
      <c r="C189" s="180" t="s">
        <v>270</v>
      </c>
      <c r="D189" s="180" t="s">
        <v>136</v>
      </c>
      <c r="E189" s="181" t="s">
        <v>271</v>
      </c>
      <c r="F189" s="182" t="s">
        <v>272</v>
      </c>
      <c r="G189" s="183" t="s">
        <v>139</v>
      </c>
      <c r="H189" s="184">
        <v>39978</v>
      </c>
      <c r="I189" s="185"/>
      <c r="J189" s="186">
        <f>ROUND(I189*H189,2)</f>
        <v>0</v>
      </c>
      <c r="K189" s="182" t="s">
        <v>140</v>
      </c>
      <c r="L189" s="41"/>
      <c r="M189" s="187" t="s">
        <v>19</v>
      </c>
      <c r="N189" s="188" t="s">
        <v>43</v>
      </c>
      <c r="O189" s="66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141</v>
      </c>
      <c r="AT189" s="191" t="s">
        <v>136</v>
      </c>
      <c r="AU189" s="191" t="s">
        <v>81</v>
      </c>
      <c r="AY189" s="19" t="s">
        <v>133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79</v>
      </c>
      <c r="BK189" s="192">
        <f>ROUND(I189*H189,2)</f>
        <v>0</v>
      </c>
      <c r="BL189" s="19" t="s">
        <v>141</v>
      </c>
      <c r="BM189" s="191" t="s">
        <v>273</v>
      </c>
    </row>
    <row r="190" spans="1:47" s="2" customFormat="1" ht="10.2">
      <c r="A190" s="36"/>
      <c r="B190" s="37"/>
      <c r="C190" s="38"/>
      <c r="D190" s="193" t="s">
        <v>143</v>
      </c>
      <c r="E190" s="38"/>
      <c r="F190" s="194" t="s">
        <v>274</v>
      </c>
      <c r="G190" s="38"/>
      <c r="H190" s="38"/>
      <c r="I190" s="195"/>
      <c r="J190" s="38"/>
      <c r="K190" s="38"/>
      <c r="L190" s="41"/>
      <c r="M190" s="196"/>
      <c r="N190" s="197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143</v>
      </c>
      <c r="AU190" s="19" t="s">
        <v>81</v>
      </c>
    </row>
    <row r="191" spans="2:51" s="13" customFormat="1" ht="10.2">
      <c r="B191" s="200"/>
      <c r="C191" s="201"/>
      <c r="D191" s="198" t="s">
        <v>147</v>
      </c>
      <c r="E191" s="202" t="s">
        <v>19</v>
      </c>
      <c r="F191" s="203" t="s">
        <v>260</v>
      </c>
      <c r="G191" s="201"/>
      <c r="H191" s="204">
        <v>39978</v>
      </c>
      <c r="I191" s="205"/>
      <c r="J191" s="201"/>
      <c r="K191" s="201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147</v>
      </c>
      <c r="AU191" s="210" t="s">
        <v>81</v>
      </c>
      <c r="AV191" s="13" t="s">
        <v>81</v>
      </c>
      <c r="AW191" s="13" t="s">
        <v>33</v>
      </c>
      <c r="AX191" s="13" t="s">
        <v>79</v>
      </c>
      <c r="AY191" s="210" t="s">
        <v>133</v>
      </c>
    </row>
    <row r="192" spans="1:65" s="2" customFormat="1" ht="16.5" customHeight="1">
      <c r="A192" s="36"/>
      <c r="B192" s="37"/>
      <c r="C192" s="180" t="s">
        <v>275</v>
      </c>
      <c r="D192" s="180" t="s">
        <v>136</v>
      </c>
      <c r="E192" s="181" t="s">
        <v>276</v>
      </c>
      <c r="F192" s="182" t="s">
        <v>277</v>
      </c>
      <c r="G192" s="183" t="s">
        <v>139</v>
      </c>
      <c r="H192" s="184">
        <v>666.3</v>
      </c>
      <c r="I192" s="185"/>
      <c r="J192" s="186">
        <f>ROUND(I192*H192,2)</f>
        <v>0</v>
      </c>
      <c r="K192" s="182" t="s">
        <v>140</v>
      </c>
      <c r="L192" s="41"/>
      <c r="M192" s="187" t="s">
        <v>19</v>
      </c>
      <c r="N192" s="188" t="s">
        <v>43</v>
      </c>
      <c r="O192" s="66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1" t="s">
        <v>141</v>
      </c>
      <c r="AT192" s="191" t="s">
        <v>136</v>
      </c>
      <c r="AU192" s="191" t="s">
        <v>81</v>
      </c>
      <c r="AY192" s="19" t="s">
        <v>133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9" t="s">
        <v>79</v>
      </c>
      <c r="BK192" s="192">
        <f>ROUND(I192*H192,2)</f>
        <v>0</v>
      </c>
      <c r="BL192" s="19" t="s">
        <v>141</v>
      </c>
      <c r="BM192" s="191" t="s">
        <v>278</v>
      </c>
    </row>
    <row r="193" spans="1:47" s="2" customFormat="1" ht="10.2">
      <c r="A193" s="36"/>
      <c r="B193" s="37"/>
      <c r="C193" s="38"/>
      <c r="D193" s="193" t="s">
        <v>143</v>
      </c>
      <c r="E193" s="38"/>
      <c r="F193" s="194" t="s">
        <v>279</v>
      </c>
      <c r="G193" s="38"/>
      <c r="H193" s="38"/>
      <c r="I193" s="195"/>
      <c r="J193" s="38"/>
      <c r="K193" s="38"/>
      <c r="L193" s="41"/>
      <c r="M193" s="196"/>
      <c r="N193" s="197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143</v>
      </c>
      <c r="AU193" s="19" t="s">
        <v>81</v>
      </c>
    </row>
    <row r="194" spans="1:65" s="2" customFormat="1" ht="24.15" customHeight="1">
      <c r="A194" s="36"/>
      <c r="B194" s="37"/>
      <c r="C194" s="180" t="s">
        <v>280</v>
      </c>
      <c r="D194" s="180" t="s">
        <v>136</v>
      </c>
      <c r="E194" s="181" t="s">
        <v>281</v>
      </c>
      <c r="F194" s="182" t="s">
        <v>282</v>
      </c>
      <c r="G194" s="183" t="s">
        <v>139</v>
      </c>
      <c r="H194" s="184">
        <v>645.1</v>
      </c>
      <c r="I194" s="185"/>
      <c r="J194" s="186">
        <f>ROUND(I194*H194,2)</f>
        <v>0</v>
      </c>
      <c r="K194" s="182" t="s">
        <v>140</v>
      </c>
      <c r="L194" s="41"/>
      <c r="M194" s="187" t="s">
        <v>19</v>
      </c>
      <c r="N194" s="188" t="s">
        <v>43</v>
      </c>
      <c r="O194" s="66"/>
      <c r="P194" s="189">
        <f>O194*H194</f>
        <v>0</v>
      </c>
      <c r="Q194" s="189">
        <v>0.00013</v>
      </c>
      <c r="R194" s="189">
        <f>Q194*H194</f>
        <v>0.083863</v>
      </c>
      <c r="S194" s="189">
        <v>0</v>
      </c>
      <c r="T194" s="190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1" t="s">
        <v>141</v>
      </c>
      <c r="AT194" s="191" t="s">
        <v>136</v>
      </c>
      <c r="AU194" s="191" t="s">
        <v>81</v>
      </c>
      <c r="AY194" s="19" t="s">
        <v>133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79</v>
      </c>
      <c r="BK194" s="192">
        <f>ROUND(I194*H194,2)</f>
        <v>0</v>
      </c>
      <c r="BL194" s="19" t="s">
        <v>141</v>
      </c>
      <c r="BM194" s="191" t="s">
        <v>283</v>
      </c>
    </row>
    <row r="195" spans="1:47" s="2" customFormat="1" ht="10.2">
      <c r="A195" s="36"/>
      <c r="B195" s="37"/>
      <c r="C195" s="38"/>
      <c r="D195" s="193" t="s">
        <v>143</v>
      </c>
      <c r="E195" s="38"/>
      <c r="F195" s="194" t="s">
        <v>284</v>
      </c>
      <c r="G195" s="38"/>
      <c r="H195" s="38"/>
      <c r="I195" s="195"/>
      <c r="J195" s="38"/>
      <c r="K195" s="38"/>
      <c r="L195" s="41"/>
      <c r="M195" s="196"/>
      <c r="N195" s="197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143</v>
      </c>
      <c r="AU195" s="19" t="s">
        <v>81</v>
      </c>
    </row>
    <row r="196" spans="2:51" s="15" customFormat="1" ht="10.2">
      <c r="B196" s="232"/>
      <c r="C196" s="233"/>
      <c r="D196" s="198" t="s">
        <v>147</v>
      </c>
      <c r="E196" s="234" t="s">
        <v>19</v>
      </c>
      <c r="F196" s="235" t="s">
        <v>285</v>
      </c>
      <c r="G196" s="233"/>
      <c r="H196" s="234" t="s">
        <v>19</v>
      </c>
      <c r="I196" s="236"/>
      <c r="J196" s="233"/>
      <c r="K196" s="233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147</v>
      </c>
      <c r="AU196" s="241" t="s">
        <v>81</v>
      </c>
      <c r="AV196" s="15" t="s">
        <v>79</v>
      </c>
      <c r="AW196" s="15" t="s">
        <v>33</v>
      </c>
      <c r="AX196" s="15" t="s">
        <v>72</v>
      </c>
      <c r="AY196" s="241" t="s">
        <v>133</v>
      </c>
    </row>
    <row r="197" spans="2:51" s="13" customFormat="1" ht="10.2">
      <c r="B197" s="200"/>
      <c r="C197" s="201"/>
      <c r="D197" s="198" t="s">
        <v>147</v>
      </c>
      <c r="E197" s="202" t="s">
        <v>19</v>
      </c>
      <c r="F197" s="203" t="s">
        <v>286</v>
      </c>
      <c r="G197" s="201"/>
      <c r="H197" s="204">
        <v>645.1</v>
      </c>
      <c r="I197" s="205"/>
      <c r="J197" s="201"/>
      <c r="K197" s="201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147</v>
      </c>
      <c r="AU197" s="210" t="s">
        <v>81</v>
      </c>
      <c r="AV197" s="13" t="s">
        <v>81</v>
      </c>
      <c r="AW197" s="13" t="s">
        <v>33</v>
      </c>
      <c r="AX197" s="13" t="s">
        <v>79</v>
      </c>
      <c r="AY197" s="210" t="s">
        <v>133</v>
      </c>
    </row>
    <row r="198" spans="1:65" s="2" customFormat="1" ht="24.15" customHeight="1">
      <c r="A198" s="36"/>
      <c r="B198" s="37"/>
      <c r="C198" s="180" t="s">
        <v>287</v>
      </c>
      <c r="D198" s="180" t="s">
        <v>136</v>
      </c>
      <c r="E198" s="181" t="s">
        <v>288</v>
      </c>
      <c r="F198" s="182" t="s">
        <v>289</v>
      </c>
      <c r="G198" s="183" t="s">
        <v>139</v>
      </c>
      <c r="H198" s="184">
        <v>645.1</v>
      </c>
      <c r="I198" s="185"/>
      <c r="J198" s="186">
        <f>ROUND(I198*H198,2)</f>
        <v>0</v>
      </c>
      <c r="K198" s="182" t="s">
        <v>140</v>
      </c>
      <c r="L198" s="41"/>
      <c r="M198" s="187" t="s">
        <v>19</v>
      </c>
      <c r="N198" s="188" t="s">
        <v>43</v>
      </c>
      <c r="O198" s="66"/>
      <c r="P198" s="189">
        <f>O198*H198</f>
        <v>0</v>
      </c>
      <c r="Q198" s="189">
        <v>3E-05</v>
      </c>
      <c r="R198" s="189">
        <f>Q198*H198</f>
        <v>0.019353000000000002</v>
      </c>
      <c r="S198" s="189">
        <v>0</v>
      </c>
      <c r="T198" s="190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1" t="s">
        <v>141</v>
      </c>
      <c r="AT198" s="191" t="s">
        <v>136</v>
      </c>
      <c r="AU198" s="191" t="s">
        <v>81</v>
      </c>
      <c r="AY198" s="19" t="s">
        <v>133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9" t="s">
        <v>79</v>
      </c>
      <c r="BK198" s="192">
        <f>ROUND(I198*H198,2)</f>
        <v>0</v>
      </c>
      <c r="BL198" s="19" t="s">
        <v>141</v>
      </c>
      <c r="BM198" s="191" t="s">
        <v>290</v>
      </c>
    </row>
    <row r="199" spans="1:47" s="2" customFormat="1" ht="10.2">
      <c r="A199" s="36"/>
      <c r="B199" s="37"/>
      <c r="C199" s="38"/>
      <c r="D199" s="193" t="s">
        <v>143</v>
      </c>
      <c r="E199" s="38"/>
      <c r="F199" s="194" t="s">
        <v>291</v>
      </c>
      <c r="G199" s="38"/>
      <c r="H199" s="38"/>
      <c r="I199" s="195"/>
      <c r="J199" s="38"/>
      <c r="K199" s="38"/>
      <c r="L199" s="41"/>
      <c r="M199" s="196"/>
      <c r="N199" s="197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143</v>
      </c>
      <c r="AU199" s="19" t="s">
        <v>81</v>
      </c>
    </row>
    <row r="200" spans="1:65" s="2" customFormat="1" ht="21.75" customHeight="1">
      <c r="A200" s="36"/>
      <c r="B200" s="37"/>
      <c r="C200" s="180" t="s">
        <v>292</v>
      </c>
      <c r="D200" s="180" t="s">
        <v>136</v>
      </c>
      <c r="E200" s="181" t="s">
        <v>293</v>
      </c>
      <c r="F200" s="182" t="s">
        <v>294</v>
      </c>
      <c r="G200" s="183" t="s">
        <v>139</v>
      </c>
      <c r="H200" s="184">
        <v>391.123</v>
      </c>
      <c r="I200" s="185"/>
      <c r="J200" s="186">
        <f>ROUND(I200*H200,2)</f>
        <v>0</v>
      </c>
      <c r="K200" s="182" t="s">
        <v>140</v>
      </c>
      <c r="L200" s="41"/>
      <c r="M200" s="187" t="s">
        <v>19</v>
      </c>
      <c r="N200" s="188" t="s">
        <v>43</v>
      </c>
      <c r="O200" s="66"/>
      <c r="P200" s="189">
        <f>O200*H200</f>
        <v>0</v>
      </c>
      <c r="Q200" s="189">
        <v>0</v>
      </c>
      <c r="R200" s="189">
        <f>Q200*H200</f>
        <v>0</v>
      </c>
      <c r="S200" s="189">
        <v>0.009</v>
      </c>
      <c r="T200" s="190">
        <f>S200*H200</f>
        <v>3.5201069999999994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1" t="s">
        <v>141</v>
      </c>
      <c r="AT200" s="191" t="s">
        <v>136</v>
      </c>
      <c r="AU200" s="191" t="s">
        <v>81</v>
      </c>
      <c r="AY200" s="19" t="s">
        <v>133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9" t="s">
        <v>79</v>
      </c>
      <c r="BK200" s="192">
        <f>ROUND(I200*H200,2)</f>
        <v>0</v>
      </c>
      <c r="BL200" s="19" t="s">
        <v>141</v>
      </c>
      <c r="BM200" s="191" t="s">
        <v>295</v>
      </c>
    </row>
    <row r="201" spans="1:47" s="2" customFormat="1" ht="10.2">
      <c r="A201" s="36"/>
      <c r="B201" s="37"/>
      <c r="C201" s="38"/>
      <c r="D201" s="193" t="s">
        <v>143</v>
      </c>
      <c r="E201" s="38"/>
      <c r="F201" s="194" t="s">
        <v>296</v>
      </c>
      <c r="G201" s="38"/>
      <c r="H201" s="38"/>
      <c r="I201" s="195"/>
      <c r="J201" s="38"/>
      <c r="K201" s="38"/>
      <c r="L201" s="41"/>
      <c r="M201" s="196"/>
      <c r="N201" s="197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143</v>
      </c>
      <c r="AU201" s="19" t="s">
        <v>81</v>
      </c>
    </row>
    <row r="202" spans="2:51" s="13" customFormat="1" ht="10.2">
      <c r="B202" s="200"/>
      <c r="C202" s="201"/>
      <c r="D202" s="198" t="s">
        <v>147</v>
      </c>
      <c r="E202" s="202" t="s">
        <v>19</v>
      </c>
      <c r="F202" s="203" t="s">
        <v>148</v>
      </c>
      <c r="G202" s="201"/>
      <c r="H202" s="204">
        <v>341.576</v>
      </c>
      <c r="I202" s="205"/>
      <c r="J202" s="201"/>
      <c r="K202" s="201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147</v>
      </c>
      <c r="AU202" s="210" t="s">
        <v>81</v>
      </c>
      <c r="AV202" s="13" t="s">
        <v>81</v>
      </c>
      <c r="AW202" s="13" t="s">
        <v>33</v>
      </c>
      <c r="AX202" s="13" t="s">
        <v>72</v>
      </c>
      <c r="AY202" s="210" t="s">
        <v>133</v>
      </c>
    </row>
    <row r="203" spans="2:51" s="13" customFormat="1" ht="10.2">
      <c r="B203" s="200"/>
      <c r="C203" s="201"/>
      <c r="D203" s="198" t="s">
        <v>147</v>
      </c>
      <c r="E203" s="202" t="s">
        <v>19</v>
      </c>
      <c r="F203" s="203" t="s">
        <v>149</v>
      </c>
      <c r="G203" s="201"/>
      <c r="H203" s="204">
        <v>-53.13</v>
      </c>
      <c r="I203" s="205"/>
      <c r="J203" s="201"/>
      <c r="K203" s="201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147</v>
      </c>
      <c r="AU203" s="210" t="s">
        <v>81</v>
      </c>
      <c r="AV203" s="13" t="s">
        <v>81</v>
      </c>
      <c r="AW203" s="13" t="s">
        <v>33</v>
      </c>
      <c r="AX203" s="13" t="s">
        <v>72</v>
      </c>
      <c r="AY203" s="210" t="s">
        <v>133</v>
      </c>
    </row>
    <row r="204" spans="2:51" s="13" customFormat="1" ht="10.2">
      <c r="B204" s="200"/>
      <c r="C204" s="201"/>
      <c r="D204" s="198" t="s">
        <v>147</v>
      </c>
      <c r="E204" s="202" t="s">
        <v>19</v>
      </c>
      <c r="F204" s="203" t="s">
        <v>150</v>
      </c>
      <c r="G204" s="201"/>
      <c r="H204" s="204">
        <v>23.411</v>
      </c>
      <c r="I204" s="205"/>
      <c r="J204" s="201"/>
      <c r="K204" s="201"/>
      <c r="L204" s="206"/>
      <c r="M204" s="207"/>
      <c r="N204" s="208"/>
      <c r="O204" s="208"/>
      <c r="P204" s="208"/>
      <c r="Q204" s="208"/>
      <c r="R204" s="208"/>
      <c r="S204" s="208"/>
      <c r="T204" s="209"/>
      <c r="AT204" s="210" t="s">
        <v>147</v>
      </c>
      <c r="AU204" s="210" t="s">
        <v>81</v>
      </c>
      <c r="AV204" s="13" t="s">
        <v>81</v>
      </c>
      <c r="AW204" s="13" t="s">
        <v>33</v>
      </c>
      <c r="AX204" s="13" t="s">
        <v>72</v>
      </c>
      <c r="AY204" s="210" t="s">
        <v>133</v>
      </c>
    </row>
    <row r="205" spans="2:51" s="13" customFormat="1" ht="10.2">
      <c r="B205" s="200"/>
      <c r="C205" s="201"/>
      <c r="D205" s="198" t="s">
        <v>147</v>
      </c>
      <c r="E205" s="202" t="s">
        <v>19</v>
      </c>
      <c r="F205" s="203" t="s">
        <v>151</v>
      </c>
      <c r="G205" s="201"/>
      <c r="H205" s="204">
        <v>114.186</v>
      </c>
      <c r="I205" s="205"/>
      <c r="J205" s="201"/>
      <c r="K205" s="201"/>
      <c r="L205" s="206"/>
      <c r="M205" s="207"/>
      <c r="N205" s="208"/>
      <c r="O205" s="208"/>
      <c r="P205" s="208"/>
      <c r="Q205" s="208"/>
      <c r="R205" s="208"/>
      <c r="S205" s="208"/>
      <c r="T205" s="209"/>
      <c r="AT205" s="210" t="s">
        <v>147</v>
      </c>
      <c r="AU205" s="210" t="s">
        <v>81</v>
      </c>
      <c r="AV205" s="13" t="s">
        <v>81</v>
      </c>
      <c r="AW205" s="13" t="s">
        <v>33</v>
      </c>
      <c r="AX205" s="13" t="s">
        <v>72</v>
      </c>
      <c r="AY205" s="210" t="s">
        <v>133</v>
      </c>
    </row>
    <row r="206" spans="2:51" s="13" customFormat="1" ht="10.2">
      <c r="B206" s="200"/>
      <c r="C206" s="201"/>
      <c r="D206" s="198" t="s">
        <v>147</v>
      </c>
      <c r="E206" s="202" t="s">
        <v>19</v>
      </c>
      <c r="F206" s="203" t="s">
        <v>152</v>
      </c>
      <c r="G206" s="201"/>
      <c r="H206" s="204">
        <v>-14.4</v>
      </c>
      <c r="I206" s="205"/>
      <c r="J206" s="201"/>
      <c r="K206" s="201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147</v>
      </c>
      <c r="AU206" s="210" t="s">
        <v>81</v>
      </c>
      <c r="AV206" s="13" t="s">
        <v>81</v>
      </c>
      <c r="AW206" s="13" t="s">
        <v>33</v>
      </c>
      <c r="AX206" s="13" t="s">
        <v>72</v>
      </c>
      <c r="AY206" s="210" t="s">
        <v>133</v>
      </c>
    </row>
    <row r="207" spans="2:51" s="13" customFormat="1" ht="10.2">
      <c r="B207" s="200"/>
      <c r="C207" s="201"/>
      <c r="D207" s="198" t="s">
        <v>147</v>
      </c>
      <c r="E207" s="202" t="s">
        <v>19</v>
      </c>
      <c r="F207" s="203" t="s">
        <v>153</v>
      </c>
      <c r="G207" s="201"/>
      <c r="H207" s="204">
        <v>-20.52</v>
      </c>
      <c r="I207" s="205"/>
      <c r="J207" s="201"/>
      <c r="K207" s="201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147</v>
      </c>
      <c r="AU207" s="210" t="s">
        <v>81</v>
      </c>
      <c r="AV207" s="13" t="s">
        <v>81</v>
      </c>
      <c r="AW207" s="13" t="s">
        <v>33</v>
      </c>
      <c r="AX207" s="13" t="s">
        <v>72</v>
      </c>
      <c r="AY207" s="210" t="s">
        <v>133</v>
      </c>
    </row>
    <row r="208" spans="2:51" s="14" customFormat="1" ht="10.2">
      <c r="B208" s="211"/>
      <c r="C208" s="212"/>
      <c r="D208" s="198" t="s">
        <v>147</v>
      </c>
      <c r="E208" s="213" t="s">
        <v>19</v>
      </c>
      <c r="F208" s="214" t="s">
        <v>154</v>
      </c>
      <c r="G208" s="212"/>
      <c r="H208" s="215">
        <v>391.12300000000005</v>
      </c>
      <c r="I208" s="216"/>
      <c r="J208" s="212"/>
      <c r="K208" s="212"/>
      <c r="L208" s="217"/>
      <c r="M208" s="218"/>
      <c r="N208" s="219"/>
      <c r="O208" s="219"/>
      <c r="P208" s="219"/>
      <c r="Q208" s="219"/>
      <c r="R208" s="219"/>
      <c r="S208" s="219"/>
      <c r="T208" s="220"/>
      <c r="AT208" s="221" t="s">
        <v>147</v>
      </c>
      <c r="AU208" s="221" t="s">
        <v>81</v>
      </c>
      <c r="AV208" s="14" t="s">
        <v>141</v>
      </c>
      <c r="AW208" s="14" t="s">
        <v>33</v>
      </c>
      <c r="AX208" s="14" t="s">
        <v>79</v>
      </c>
      <c r="AY208" s="221" t="s">
        <v>133</v>
      </c>
    </row>
    <row r="209" spans="1:65" s="2" customFormat="1" ht="21.75" customHeight="1">
      <c r="A209" s="36"/>
      <c r="B209" s="37"/>
      <c r="C209" s="180" t="s">
        <v>297</v>
      </c>
      <c r="D209" s="180" t="s">
        <v>136</v>
      </c>
      <c r="E209" s="181" t="s">
        <v>298</v>
      </c>
      <c r="F209" s="182" t="s">
        <v>299</v>
      </c>
      <c r="G209" s="183" t="s">
        <v>139</v>
      </c>
      <c r="H209" s="184">
        <v>723.816</v>
      </c>
      <c r="I209" s="185"/>
      <c r="J209" s="186">
        <f>ROUND(I209*H209,2)</f>
        <v>0</v>
      </c>
      <c r="K209" s="182" t="s">
        <v>140</v>
      </c>
      <c r="L209" s="41"/>
      <c r="M209" s="187" t="s">
        <v>19</v>
      </c>
      <c r="N209" s="188" t="s">
        <v>43</v>
      </c>
      <c r="O209" s="66"/>
      <c r="P209" s="189">
        <f>O209*H209</f>
        <v>0</v>
      </c>
      <c r="Q209" s="189">
        <v>0</v>
      </c>
      <c r="R209" s="189">
        <f>Q209*H209</f>
        <v>0</v>
      </c>
      <c r="S209" s="189">
        <v>0.009</v>
      </c>
      <c r="T209" s="190">
        <f>S209*H209</f>
        <v>6.5143439999999995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1" t="s">
        <v>141</v>
      </c>
      <c r="AT209" s="191" t="s">
        <v>136</v>
      </c>
      <c r="AU209" s="191" t="s">
        <v>81</v>
      </c>
      <c r="AY209" s="19" t="s">
        <v>133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9" t="s">
        <v>79</v>
      </c>
      <c r="BK209" s="192">
        <f>ROUND(I209*H209,2)</f>
        <v>0</v>
      </c>
      <c r="BL209" s="19" t="s">
        <v>141</v>
      </c>
      <c r="BM209" s="191" t="s">
        <v>300</v>
      </c>
    </row>
    <row r="210" spans="1:47" s="2" customFormat="1" ht="10.2">
      <c r="A210" s="36"/>
      <c r="B210" s="37"/>
      <c r="C210" s="38"/>
      <c r="D210" s="193" t="s">
        <v>143</v>
      </c>
      <c r="E210" s="38"/>
      <c r="F210" s="194" t="s">
        <v>301</v>
      </c>
      <c r="G210" s="38"/>
      <c r="H210" s="38"/>
      <c r="I210" s="195"/>
      <c r="J210" s="38"/>
      <c r="K210" s="38"/>
      <c r="L210" s="41"/>
      <c r="M210" s="196"/>
      <c r="N210" s="197"/>
      <c r="O210" s="66"/>
      <c r="P210" s="66"/>
      <c r="Q210" s="66"/>
      <c r="R210" s="66"/>
      <c r="S210" s="66"/>
      <c r="T210" s="67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143</v>
      </c>
      <c r="AU210" s="19" t="s">
        <v>81</v>
      </c>
    </row>
    <row r="211" spans="2:51" s="13" customFormat="1" ht="10.2">
      <c r="B211" s="200"/>
      <c r="C211" s="201"/>
      <c r="D211" s="198" t="s">
        <v>147</v>
      </c>
      <c r="E211" s="202" t="s">
        <v>19</v>
      </c>
      <c r="F211" s="203" t="s">
        <v>172</v>
      </c>
      <c r="G211" s="201"/>
      <c r="H211" s="204">
        <v>723.816</v>
      </c>
      <c r="I211" s="205"/>
      <c r="J211" s="201"/>
      <c r="K211" s="201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147</v>
      </c>
      <c r="AU211" s="210" t="s">
        <v>81</v>
      </c>
      <c r="AV211" s="13" t="s">
        <v>81</v>
      </c>
      <c r="AW211" s="13" t="s">
        <v>33</v>
      </c>
      <c r="AX211" s="13" t="s">
        <v>79</v>
      </c>
      <c r="AY211" s="210" t="s">
        <v>133</v>
      </c>
    </row>
    <row r="212" spans="1:65" s="2" customFormat="1" ht="21.75" customHeight="1">
      <c r="A212" s="36"/>
      <c r="B212" s="37"/>
      <c r="C212" s="180" t="s">
        <v>302</v>
      </c>
      <c r="D212" s="180" t="s">
        <v>136</v>
      </c>
      <c r="E212" s="181" t="s">
        <v>303</v>
      </c>
      <c r="F212" s="182" t="s">
        <v>304</v>
      </c>
      <c r="G212" s="183" t="s">
        <v>139</v>
      </c>
      <c r="H212" s="184">
        <v>67.53</v>
      </c>
      <c r="I212" s="185"/>
      <c r="J212" s="186">
        <f>ROUND(I212*H212,2)</f>
        <v>0</v>
      </c>
      <c r="K212" s="182" t="s">
        <v>140</v>
      </c>
      <c r="L212" s="41"/>
      <c r="M212" s="187" t="s">
        <v>19</v>
      </c>
      <c r="N212" s="188" t="s">
        <v>43</v>
      </c>
      <c r="O212" s="66"/>
      <c r="P212" s="189">
        <f>O212*H212</f>
        <v>0</v>
      </c>
      <c r="Q212" s="189">
        <v>0</v>
      </c>
      <c r="R212" s="189">
        <f>Q212*H212</f>
        <v>0</v>
      </c>
      <c r="S212" s="189">
        <v>0.051</v>
      </c>
      <c r="T212" s="190">
        <f>S212*H212</f>
        <v>3.4440299999999997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1" t="s">
        <v>141</v>
      </c>
      <c r="AT212" s="191" t="s">
        <v>136</v>
      </c>
      <c r="AU212" s="191" t="s">
        <v>81</v>
      </c>
      <c r="AY212" s="19" t="s">
        <v>133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9" t="s">
        <v>79</v>
      </c>
      <c r="BK212" s="192">
        <f>ROUND(I212*H212,2)</f>
        <v>0</v>
      </c>
      <c r="BL212" s="19" t="s">
        <v>141</v>
      </c>
      <c r="BM212" s="191" t="s">
        <v>305</v>
      </c>
    </row>
    <row r="213" spans="1:47" s="2" customFormat="1" ht="10.2">
      <c r="A213" s="36"/>
      <c r="B213" s="37"/>
      <c r="C213" s="38"/>
      <c r="D213" s="193" t="s">
        <v>143</v>
      </c>
      <c r="E213" s="38"/>
      <c r="F213" s="194" t="s">
        <v>306</v>
      </c>
      <c r="G213" s="38"/>
      <c r="H213" s="38"/>
      <c r="I213" s="195"/>
      <c r="J213" s="38"/>
      <c r="K213" s="38"/>
      <c r="L213" s="41"/>
      <c r="M213" s="196"/>
      <c r="N213" s="197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143</v>
      </c>
      <c r="AU213" s="19" t="s">
        <v>81</v>
      </c>
    </row>
    <row r="214" spans="2:51" s="13" customFormat="1" ht="10.2">
      <c r="B214" s="200"/>
      <c r="C214" s="201"/>
      <c r="D214" s="198" t="s">
        <v>147</v>
      </c>
      <c r="E214" s="202" t="s">
        <v>19</v>
      </c>
      <c r="F214" s="203" t="s">
        <v>307</v>
      </c>
      <c r="G214" s="201"/>
      <c r="H214" s="204">
        <v>14.4</v>
      </c>
      <c r="I214" s="205"/>
      <c r="J214" s="201"/>
      <c r="K214" s="201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147</v>
      </c>
      <c r="AU214" s="210" t="s">
        <v>81</v>
      </c>
      <c r="AV214" s="13" t="s">
        <v>81</v>
      </c>
      <c r="AW214" s="13" t="s">
        <v>33</v>
      </c>
      <c r="AX214" s="13" t="s">
        <v>72</v>
      </c>
      <c r="AY214" s="210" t="s">
        <v>133</v>
      </c>
    </row>
    <row r="215" spans="2:51" s="13" customFormat="1" ht="10.2">
      <c r="B215" s="200"/>
      <c r="C215" s="201"/>
      <c r="D215" s="198" t="s">
        <v>147</v>
      </c>
      <c r="E215" s="202" t="s">
        <v>19</v>
      </c>
      <c r="F215" s="203" t="s">
        <v>308</v>
      </c>
      <c r="G215" s="201"/>
      <c r="H215" s="204">
        <v>53.13</v>
      </c>
      <c r="I215" s="205"/>
      <c r="J215" s="201"/>
      <c r="K215" s="201"/>
      <c r="L215" s="206"/>
      <c r="M215" s="207"/>
      <c r="N215" s="208"/>
      <c r="O215" s="208"/>
      <c r="P215" s="208"/>
      <c r="Q215" s="208"/>
      <c r="R215" s="208"/>
      <c r="S215" s="208"/>
      <c r="T215" s="209"/>
      <c r="AT215" s="210" t="s">
        <v>147</v>
      </c>
      <c r="AU215" s="210" t="s">
        <v>81</v>
      </c>
      <c r="AV215" s="13" t="s">
        <v>81</v>
      </c>
      <c r="AW215" s="13" t="s">
        <v>33</v>
      </c>
      <c r="AX215" s="13" t="s">
        <v>72</v>
      </c>
      <c r="AY215" s="210" t="s">
        <v>133</v>
      </c>
    </row>
    <row r="216" spans="2:51" s="14" customFormat="1" ht="10.2">
      <c r="B216" s="211"/>
      <c r="C216" s="212"/>
      <c r="D216" s="198" t="s">
        <v>147</v>
      </c>
      <c r="E216" s="213" t="s">
        <v>19</v>
      </c>
      <c r="F216" s="214" t="s">
        <v>154</v>
      </c>
      <c r="G216" s="212"/>
      <c r="H216" s="215">
        <v>67.53</v>
      </c>
      <c r="I216" s="216"/>
      <c r="J216" s="212"/>
      <c r="K216" s="212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147</v>
      </c>
      <c r="AU216" s="221" t="s">
        <v>81</v>
      </c>
      <c r="AV216" s="14" t="s">
        <v>141</v>
      </c>
      <c r="AW216" s="14" t="s">
        <v>33</v>
      </c>
      <c r="AX216" s="14" t="s">
        <v>79</v>
      </c>
      <c r="AY216" s="221" t="s">
        <v>133</v>
      </c>
    </row>
    <row r="217" spans="1:65" s="2" customFormat="1" ht="16.5" customHeight="1">
      <c r="A217" s="36"/>
      <c r="B217" s="37"/>
      <c r="C217" s="180" t="s">
        <v>309</v>
      </c>
      <c r="D217" s="180" t="s">
        <v>136</v>
      </c>
      <c r="E217" s="181" t="s">
        <v>310</v>
      </c>
      <c r="F217" s="182" t="s">
        <v>311</v>
      </c>
      <c r="G217" s="183" t="s">
        <v>312</v>
      </c>
      <c r="H217" s="184">
        <v>1</v>
      </c>
      <c r="I217" s="185"/>
      <c r="J217" s="186">
        <f>ROUND(I217*H217,2)</f>
        <v>0</v>
      </c>
      <c r="K217" s="182" t="s">
        <v>19</v>
      </c>
      <c r="L217" s="41"/>
      <c r="M217" s="187" t="s">
        <v>19</v>
      </c>
      <c r="N217" s="188" t="s">
        <v>43</v>
      </c>
      <c r="O217" s="66"/>
      <c r="P217" s="189">
        <f>O217*H217</f>
        <v>0</v>
      </c>
      <c r="Q217" s="189">
        <v>0</v>
      </c>
      <c r="R217" s="189">
        <f>Q217*H217</f>
        <v>0</v>
      </c>
      <c r="S217" s="189">
        <v>0</v>
      </c>
      <c r="T217" s="190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91" t="s">
        <v>141</v>
      </c>
      <c r="AT217" s="191" t="s">
        <v>136</v>
      </c>
      <c r="AU217" s="191" t="s">
        <v>81</v>
      </c>
      <c r="AY217" s="19" t="s">
        <v>133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9" t="s">
        <v>79</v>
      </c>
      <c r="BK217" s="192">
        <f>ROUND(I217*H217,2)</f>
        <v>0</v>
      </c>
      <c r="BL217" s="19" t="s">
        <v>141</v>
      </c>
      <c r="BM217" s="191" t="s">
        <v>313</v>
      </c>
    </row>
    <row r="218" spans="2:63" s="12" customFormat="1" ht="22.8" customHeight="1">
      <c r="B218" s="164"/>
      <c r="C218" s="165"/>
      <c r="D218" s="166" t="s">
        <v>71</v>
      </c>
      <c r="E218" s="178" t="s">
        <v>314</v>
      </c>
      <c r="F218" s="178" t="s">
        <v>315</v>
      </c>
      <c r="G218" s="165"/>
      <c r="H218" s="165"/>
      <c r="I218" s="168"/>
      <c r="J218" s="179">
        <f>BK218</f>
        <v>0</v>
      </c>
      <c r="K218" s="165"/>
      <c r="L218" s="170"/>
      <c r="M218" s="171"/>
      <c r="N218" s="172"/>
      <c r="O218" s="172"/>
      <c r="P218" s="173">
        <f>SUM(P219:P227)</f>
        <v>0</v>
      </c>
      <c r="Q218" s="172"/>
      <c r="R218" s="173">
        <f>SUM(R219:R227)</f>
        <v>0</v>
      </c>
      <c r="S218" s="172"/>
      <c r="T218" s="174">
        <f>SUM(T219:T227)</f>
        <v>0</v>
      </c>
      <c r="AR218" s="175" t="s">
        <v>79</v>
      </c>
      <c r="AT218" s="176" t="s">
        <v>71</v>
      </c>
      <c r="AU218" s="176" t="s">
        <v>79</v>
      </c>
      <c r="AY218" s="175" t="s">
        <v>133</v>
      </c>
      <c r="BK218" s="177">
        <f>SUM(BK219:BK227)</f>
        <v>0</v>
      </c>
    </row>
    <row r="219" spans="1:65" s="2" customFormat="1" ht="24.15" customHeight="1">
      <c r="A219" s="36"/>
      <c r="B219" s="37"/>
      <c r="C219" s="180" t="s">
        <v>316</v>
      </c>
      <c r="D219" s="180" t="s">
        <v>136</v>
      </c>
      <c r="E219" s="181" t="s">
        <v>317</v>
      </c>
      <c r="F219" s="182" t="s">
        <v>318</v>
      </c>
      <c r="G219" s="183" t="s">
        <v>319</v>
      </c>
      <c r="H219" s="184">
        <v>14.329</v>
      </c>
      <c r="I219" s="185"/>
      <c r="J219" s="186">
        <f>ROUND(I219*H219,2)</f>
        <v>0</v>
      </c>
      <c r="K219" s="182" t="s">
        <v>140</v>
      </c>
      <c r="L219" s="41"/>
      <c r="M219" s="187" t="s">
        <v>19</v>
      </c>
      <c r="N219" s="188" t="s">
        <v>43</v>
      </c>
      <c r="O219" s="66"/>
      <c r="P219" s="189">
        <f>O219*H219</f>
        <v>0</v>
      </c>
      <c r="Q219" s="189">
        <v>0</v>
      </c>
      <c r="R219" s="189">
        <f>Q219*H219</f>
        <v>0</v>
      </c>
      <c r="S219" s="189">
        <v>0</v>
      </c>
      <c r="T219" s="190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1" t="s">
        <v>141</v>
      </c>
      <c r="AT219" s="191" t="s">
        <v>136</v>
      </c>
      <c r="AU219" s="191" t="s">
        <v>81</v>
      </c>
      <c r="AY219" s="19" t="s">
        <v>133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9" t="s">
        <v>79</v>
      </c>
      <c r="BK219" s="192">
        <f>ROUND(I219*H219,2)</f>
        <v>0</v>
      </c>
      <c r="BL219" s="19" t="s">
        <v>141</v>
      </c>
      <c r="BM219" s="191" t="s">
        <v>320</v>
      </c>
    </row>
    <row r="220" spans="1:47" s="2" customFormat="1" ht="10.2">
      <c r="A220" s="36"/>
      <c r="B220" s="37"/>
      <c r="C220" s="38"/>
      <c r="D220" s="193" t="s">
        <v>143</v>
      </c>
      <c r="E220" s="38"/>
      <c r="F220" s="194" t="s">
        <v>321</v>
      </c>
      <c r="G220" s="38"/>
      <c r="H220" s="38"/>
      <c r="I220" s="195"/>
      <c r="J220" s="38"/>
      <c r="K220" s="38"/>
      <c r="L220" s="41"/>
      <c r="M220" s="196"/>
      <c r="N220" s="197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143</v>
      </c>
      <c r="AU220" s="19" t="s">
        <v>81</v>
      </c>
    </row>
    <row r="221" spans="1:65" s="2" customFormat="1" ht="21.75" customHeight="1">
      <c r="A221" s="36"/>
      <c r="B221" s="37"/>
      <c r="C221" s="180" t="s">
        <v>322</v>
      </c>
      <c r="D221" s="180" t="s">
        <v>136</v>
      </c>
      <c r="E221" s="181" t="s">
        <v>323</v>
      </c>
      <c r="F221" s="182" t="s">
        <v>324</v>
      </c>
      <c r="G221" s="183" t="s">
        <v>319</v>
      </c>
      <c r="H221" s="184">
        <v>14.329</v>
      </c>
      <c r="I221" s="185"/>
      <c r="J221" s="186">
        <f>ROUND(I221*H221,2)</f>
        <v>0</v>
      </c>
      <c r="K221" s="182" t="s">
        <v>140</v>
      </c>
      <c r="L221" s="41"/>
      <c r="M221" s="187" t="s">
        <v>19</v>
      </c>
      <c r="N221" s="188" t="s">
        <v>43</v>
      </c>
      <c r="O221" s="66"/>
      <c r="P221" s="189">
        <f>O221*H221</f>
        <v>0</v>
      </c>
      <c r="Q221" s="189">
        <v>0</v>
      </c>
      <c r="R221" s="189">
        <f>Q221*H221</f>
        <v>0</v>
      </c>
      <c r="S221" s="189">
        <v>0</v>
      </c>
      <c r="T221" s="190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91" t="s">
        <v>141</v>
      </c>
      <c r="AT221" s="191" t="s">
        <v>136</v>
      </c>
      <c r="AU221" s="191" t="s">
        <v>81</v>
      </c>
      <c r="AY221" s="19" t="s">
        <v>133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9" t="s">
        <v>79</v>
      </c>
      <c r="BK221" s="192">
        <f>ROUND(I221*H221,2)</f>
        <v>0</v>
      </c>
      <c r="BL221" s="19" t="s">
        <v>141</v>
      </c>
      <c r="BM221" s="191" t="s">
        <v>325</v>
      </c>
    </row>
    <row r="222" spans="1:47" s="2" customFormat="1" ht="10.2">
      <c r="A222" s="36"/>
      <c r="B222" s="37"/>
      <c r="C222" s="38"/>
      <c r="D222" s="193" t="s">
        <v>143</v>
      </c>
      <c r="E222" s="38"/>
      <c r="F222" s="194" t="s">
        <v>326</v>
      </c>
      <c r="G222" s="38"/>
      <c r="H222" s="38"/>
      <c r="I222" s="195"/>
      <c r="J222" s="38"/>
      <c r="K222" s="38"/>
      <c r="L222" s="41"/>
      <c r="M222" s="196"/>
      <c r="N222" s="197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143</v>
      </c>
      <c r="AU222" s="19" t="s">
        <v>81</v>
      </c>
    </row>
    <row r="223" spans="1:65" s="2" customFormat="1" ht="24.15" customHeight="1">
      <c r="A223" s="36"/>
      <c r="B223" s="37"/>
      <c r="C223" s="180" t="s">
        <v>327</v>
      </c>
      <c r="D223" s="180" t="s">
        <v>136</v>
      </c>
      <c r="E223" s="181" t="s">
        <v>328</v>
      </c>
      <c r="F223" s="182" t="s">
        <v>329</v>
      </c>
      <c r="G223" s="183" t="s">
        <v>319</v>
      </c>
      <c r="H223" s="184">
        <v>272.251</v>
      </c>
      <c r="I223" s="185"/>
      <c r="J223" s="186">
        <f>ROUND(I223*H223,2)</f>
        <v>0</v>
      </c>
      <c r="K223" s="182" t="s">
        <v>140</v>
      </c>
      <c r="L223" s="41"/>
      <c r="M223" s="187" t="s">
        <v>19</v>
      </c>
      <c r="N223" s="188" t="s">
        <v>43</v>
      </c>
      <c r="O223" s="66"/>
      <c r="P223" s="189">
        <f>O223*H223</f>
        <v>0</v>
      </c>
      <c r="Q223" s="189">
        <v>0</v>
      </c>
      <c r="R223" s="189">
        <f>Q223*H223</f>
        <v>0</v>
      </c>
      <c r="S223" s="189">
        <v>0</v>
      </c>
      <c r="T223" s="190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1" t="s">
        <v>141</v>
      </c>
      <c r="AT223" s="191" t="s">
        <v>136</v>
      </c>
      <c r="AU223" s="191" t="s">
        <v>81</v>
      </c>
      <c r="AY223" s="19" t="s">
        <v>133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9" t="s">
        <v>79</v>
      </c>
      <c r="BK223" s="192">
        <f>ROUND(I223*H223,2)</f>
        <v>0</v>
      </c>
      <c r="BL223" s="19" t="s">
        <v>141</v>
      </c>
      <c r="BM223" s="191" t="s">
        <v>330</v>
      </c>
    </row>
    <row r="224" spans="1:47" s="2" customFormat="1" ht="10.2">
      <c r="A224" s="36"/>
      <c r="B224" s="37"/>
      <c r="C224" s="38"/>
      <c r="D224" s="193" t="s">
        <v>143</v>
      </c>
      <c r="E224" s="38"/>
      <c r="F224" s="194" t="s">
        <v>331</v>
      </c>
      <c r="G224" s="38"/>
      <c r="H224" s="38"/>
      <c r="I224" s="195"/>
      <c r="J224" s="38"/>
      <c r="K224" s="38"/>
      <c r="L224" s="41"/>
      <c r="M224" s="196"/>
      <c r="N224" s="197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143</v>
      </c>
      <c r="AU224" s="19" t="s">
        <v>81</v>
      </c>
    </row>
    <row r="225" spans="2:51" s="13" customFormat="1" ht="10.2">
      <c r="B225" s="200"/>
      <c r="C225" s="201"/>
      <c r="D225" s="198" t="s">
        <v>147</v>
      </c>
      <c r="E225" s="202" t="s">
        <v>19</v>
      </c>
      <c r="F225" s="203" t="s">
        <v>332</v>
      </c>
      <c r="G225" s="201"/>
      <c r="H225" s="204">
        <v>272.251</v>
      </c>
      <c r="I225" s="205"/>
      <c r="J225" s="201"/>
      <c r="K225" s="201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147</v>
      </c>
      <c r="AU225" s="210" t="s">
        <v>81</v>
      </c>
      <c r="AV225" s="13" t="s">
        <v>81</v>
      </c>
      <c r="AW225" s="13" t="s">
        <v>33</v>
      </c>
      <c r="AX225" s="13" t="s">
        <v>79</v>
      </c>
      <c r="AY225" s="210" t="s">
        <v>133</v>
      </c>
    </row>
    <row r="226" spans="1:65" s="2" customFormat="1" ht="24.15" customHeight="1">
      <c r="A226" s="36"/>
      <c r="B226" s="37"/>
      <c r="C226" s="180" t="s">
        <v>333</v>
      </c>
      <c r="D226" s="180" t="s">
        <v>136</v>
      </c>
      <c r="E226" s="181" t="s">
        <v>334</v>
      </c>
      <c r="F226" s="182" t="s">
        <v>335</v>
      </c>
      <c r="G226" s="183" t="s">
        <v>319</v>
      </c>
      <c r="H226" s="184">
        <v>14.329</v>
      </c>
      <c r="I226" s="185"/>
      <c r="J226" s="186">
        <f>ROUND(I226*H226,2)</f>
        <v>0</v>
      </c>
      <c r="K226" s="182" t="s">
        <v>140</v>
      </c>
      <c r="L226" s="41"/>
      <c r="M226" s="187" t="s">
        <v>19</v>
      </c>
      <c r="N226" s="188" t="s">
        <v>43</v>
      </c>
      <c r="O226" s="66"/>
      <c r="P226" s="189">
        <f>O226*H226</f>
        <v>0</v>
      </c>
      <c r="Q226" s="189">
        <v>0</v>
      </c>
      <c r="R226" s="189">
        <f>Q226*H226</f>
        <v>0</v>
      </c>
      <c r="S226" s="189">
        <v>0</v>
      </c>
      <c r="T226" s="190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1" t="s">
        <v>141</v>
      </c>
      <c r="AT226" s="191" t="s">
        <v>136</v>
      </c>
      <c r="AU226" s="191" t="s">
        <v>81</v>
      </c>
      <c r="AY226" s="19" t="s">
        <v>133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9" t="s">
        <v>79</v>
      </c>
      <c r="BK226" s="192">
        <f>ROUND(I226*H226,2)</f>
        <v>0</v>
      </c>
      <c r="BL226" s="19" t="s">
        <v>141</v>
      </c>
      <c r="BM226" s="191" t="s">
        <v>336</v>
      </c>
    </row>
    <row r="227" spans="1:47" s="2" customFormat="1" ht="10.2">
      <c r="A227" s="36"/>
      <c r="B227" s="37"/>
      <c r="C227" s="38"/>
      <c r="D227" s="193" t="s">
        <v>143</v>
      </c>
      <c r="E227" s="38"/>
      <c r="F227" s="194" t="s">
        <v>337</v>
      </c>
      <c r="G227" s="38"/>
      <c r="H227" s="38"/>
      <c r="I227" s="195"/>
      <c r="J227" s="38"/>
      <c r="K227" s="38"/>
      <c r="L227" s="41"/>
      <c r="M227" s="196"/>
      <c r="N227" s="197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143</v>
      </c>
      <c r="AU227" s="19" t="s">
        <v>81</v>
      </c>
    </row>
    <row r="228" spans="2:63" s="12" customFormat="1" ht="22.8" customHeight="1">
      <c r="B228" s="164"/>
      <c r="C228" s="165"/>
      <c r="D228" s="166" t="s">
        <v>71</v>
      </c>
      <c r="E228" s="178" t="s">
        <v>338</v>
      </c>
      <c r="F228" s="178" t="s">
        <v>339</v>
      </c>
      <c r="G228" s="165"/>
      <c r="H228" s="165"/>
      <c r="I228" s="168"/>
      <c r="J228" s="179">
        <f>BK228</f>
        <v>0</v>
      </c>
      <c r="K228" s="165"/>
      <c r="L228" s="170"/>
      <c r="M228" s="171"/>
      <c r="N228" s="172"/>
      <c r="O228" s="172"/>
      <c r="P228" s="173">
        <f>SUM(P229:P230)</f>
        <v>0</v>
      </c>
      <c r="Q228" s="172"/>
      <c r="R228" s="173">
        <f>SUM(R229:R230)</f>
        <v>0</v>
      </c>
      <c r="S228" s="172"/>
      <c r="T228" s="174">
        <f>SUM(T229:T230)</f>
        <v>0</v>
      </c>
      <c r="AR228" s="175" t="s">
        <v>79</v>
      </c>
      <c r="AT228" s="176" t="s">
        <v>71</v>
      </c>
      <c r="AU228" s="176" t="s">
        <v>79</v>
      </c>
      <c r="AY228" s="175" t="s">
        <v>133</v>
      </c>
      <c r="BK228" s="177">
        <f>SUM(BK229:BK230)</f>
        <v>0</v>
      </c>
    </row>
    <row r="229" spans="1:65" s="2" customFormat="1" ht="33" customHeight="1">
      <c r="A229" s="36"/>
      <c r="B229" s="37"/>
      <c r="C229" s="180" t="s">
        <v>340</v>
      </c>
      <c r="D229" s="180" t="s">
        <v>136</v>
      </c>
      <c r="E229" s="181" t="s">
        <v>341</v>
      </c>
      <c r="F229" s="182" t="s">
        <v>342</v>
      </c>
      <c r="G229" s="183" t="s">
        <v>319</v>
      </c>
      <c r="H229" s="184">
        <v>11.237</v>
      </c>
      <c r="I229" s="185"/>
      <c r="J229" s="186">
        <f>ROUND(I229*H229,2)</f>
        <v>0</v>
      </c>
      <c r="K229" s="182" t="s">
        <v>140</v>
      </c>
      <c r="L229" s="41"/>
      <c r="M229" s="187" t="s">
        <v>19</v>
      </c>
      <c r="N229" s="188" t="s">
        <v>43</v>
      </c>
      <c r="O229" s="66"/>
      <c r="P229" s="189">
        <f>O229*H229</f>
        <v>0</v>
      </c>
      <c r="Q229" s="189">
        <v>0</v>
      </c>
      <c r="R229" s="189">
        <f>Q229*H229</f>
        <v>0</v>
      </c>
      <c r="S229" s="189">
        <v>0</v>
      </c>
      <c r="T229" s="190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91" t="s">
        <v>141</v>
      </c>
      <c r="AT229" s="191" t="s">
        <v>136</v>
      </c>
      <c r="AU229" s="191" t="s">
        <v>81</v>
      </c>
      <c r="AY229" s="19" t="s">
        <v>133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19" t="s">
        <v>79</v>
      </c>
      <c r="BK229" s="192">
        <f>ROUND(I229*H229,2)</f>
        <v>0</v>
      </c>
      <c r="BL229" s="19" t="s">
        <v>141</v>
      </c>
      <c r="BM229" s="191" t="s">
        <v>343</v>
      </c>
    </row>
    <row r="230" spans="1:47" s="2" customFormat="1" ht="10.2">
      <c r="A230" s="36"/>
      <c r="B230" s="37"/>
      <c r="C230" s="38"/>
      <c r="D230" s="193" t="s">
        <v>143</v>
      </c>
      <c r="E230" s="38"/>
      <c r="F230" s="194" t="s">
        <v>344</v>
      </c>
      <c r="G230" s="38"/>
      <c r="H230" s="38"/>
      <c r="I230" s="195"/>
      <c r="J230" s="38"/>
      <c r="K230" s="38"/>
      <c r="L230" s="41"/>
      <c r="M230" s="196"/>
      <c r="N230" s="197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143</v>
      </c>
      <c r="AU230" s="19" t="s">
        <v>81</v>
      </c>
    </row>
    <row r="231" spans="2:63" s="12" customFormat="1" ht="25.95" customHeight="1">
      <c r="B231" s="164"/>
      <c r="C231" s="165"/>
      <c r="D231" s="166" t="s">
        <v>71</v>
      </c>
      <c r="E231" s="167" t="s">
        <v>345</v>
      </c>
      <c r="F231" s="167" t="s">
        <v>346</v>
      </c>
      <c r="G231" s="165"/>
      <c r="H231" s="165"/>
      <c r="I231" s="168"/>
      <c r="J231" s="169">
        <f>BK231</f>
        <v>0</v>
      </c>
      <c r="K231" s="165"/>
      <c r="L231" s="170"/>
      <c r="M231" s="171"/>
      <c r="N231" s="172"/>
      <c r="O231" s="172"/>
      <c r="P231" s="173">
        <f>P232+P263+P279+P321+P336+P362</f>
        <v>0</v>
      </c>
      <c r="Q231" s="172"/>
      <c r="R231" s="173">
        <f>R232+R263+R279+R321+R336+R362</f>
        <v>7.877677920000001</v>
      </c>
      <c r="S231" s="172"/>
      <c r="T231" s="174">
        <f>T232+T263+T279+T321+T336+T362</f>
        <v>0.850584</v>
      </c>
      <c r="AR231" s="175" t="s">
        <v>81</v>
      </c>
      <c r="AT231" s="176" t="s">
        <v>71</v>
      </c>
      <c r="AU231" s="176" t="s">
        <v>72</v>
      </c>
      <c r="AY231" s="175" t="s">
        <v>133</v>
      </c>
      <c r="BK231" s="177">
        <f>BK232+BK263+BK279+BK321+BK336+BK362</f>
        <v>0</v>
      </c>
    </row>
    <row r="232" spans="2:63" s="12" customFormat="1" ht="22.8" customHeight="1">
      <c r="B232" s="164"/>
      <c r="C232" s="165"/>
      <c r="D232" s="166" t="s">
        <v>71</v>
      </c>
      <c r="E232" s="178" t="s">
        <v>347</v>
      </c>
      <c r="F232" s="178" t="s">
        <v>348</v>
      </c>
      <c r="G232" s="165"/>
      <c r="H232" s="165"/>
      <c r="I232" s="168"/>
      <c r="J232" s="179">
        <f>BK232</f>
        <v>0</v>
      </c>
      <c r="K232" s="165"/>
      <c r="L232" s="170"/>
      <c r="M232" s="171"/>
      <c r="N232" s="172"/>
      <c r="O232" s="172"/>
      <c r="P232" s="173">
        <f>SUM(P233:P262)</f>
        <v>0</v>
      </c>
      <c r="Q232" s="172"/>
      <c r="R232" s="173">
        <f>SUM(R233:R262)</f>
        <v>3.4360317599999997</v>
      </c>
      <c r="S232" s="172"/>
      <c r="T232" s="174">
        <f>SUM(T233:T262)</f>
        <v>0</v>
      </c>
      <c r="AR232" s="175" t="s">
        <v>81</v>
      </c>
      <c r="AT232" s="176" t="s">
        <v>71</v>
      </c>
      <c r="AU232" s="176" t="s">
        <v>79</v>
      </c>
      <c r="AY232" s="175" t="s">
        <v>133</v>
      </c>
      <c r="BK232" s="177">
        <f>SUM(BK233:BK262)</f>
        <v>0</v>
      </c>
    </row>
    <row r="233" spans="1:65" s="2" customFormat="1" ht="24.15" customHeight="1">
      <c r="A233" s="36"/>
      <c r="B233" s="37"/>
      <c r="C233" s="180" t="s">
        <v>349</v>
      </c>
      <c r="D233" s="180" t="s">
        <v>136</v>
      </c>
      <c r="E233" s="181" t="s">
        <v>350</v>
      </c>
      <c r="F233" s="182" t="s">
        <v>351</v>
      </c>
      <c r="G233" s="183" t="s">
        <v>139</v>
      </c>
      <c r="H233" s="184">
        <v>34.804</v>
      </c>
      <c r="I233" s="185"/>
      <c r="J233" s="186">
        <f>ROUND(I233*H233,2)</f>
        <v>0</v>
      </c>
      <c r="K233" s="182" t="s">
        <v>140</v>
      </c>
      <c r="L233" s="41"/>
      <c r="M233" s="187" t="s">
        <v>19</v>
      </c>
      <c r="N233" s="188" t="s">
        <v>43</v>
      </c>
      <c r="O233" s="66"/>
      <c r="P233" s="189">
        <f>O233*H233</f>
        <v>0</v>
      </c>
      <c r="Q233" s="189">
        <v>0.00016</v>
      </c>
      <c r="R233" s="189">
        <f>Q233*H233</f>
        <v>0.005568640000000001</v>
      </c>
      <c r="S233" s="189">
        <v>0</v>
      </c>
      <c r="T233" s="190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1" t="s">
        <v>238</v>
      </c>
      <c r="AT233" s="191" t="s">
        <v>136</v>
      </c>
      <c r="AU233" s="191" t="s">
        <v>81</v>
      </c>
      <c r="AY233" s="19" t="s">
        <v>133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9" t="s">
        <v>79</v>
      </c>
      <c r="BK233" s="192">
        <f>ROUND(I233*H233,2)</f>
        <v>0</v>
      </c>
      <c r="BL233" s="19" t="s">
        <v>238</v>
      </c>
      <c r="BM233" s="191" t="s">
        <v>352</v>
      </c>
    </row>
    <row r="234" spans="1:47" s="2" customFormat="1" ht="10.2">
      <c r="A234" s="36"/>
      <c r="B234" s="37"/>
      <c r="C234" s="38"/>
      <c r="D234" s="193" t="s">
        <v>143</v>
      </c>
      <c r="E234" s="38"/>
      <c r="F234" s="194" t="s">
        <v>353</v>
      </c>
      <c r="G234" s="38"/>
      <c r="H234" s="38"/>
      <c r="I234" s="195"/>
      <c r="J234" s="38"/>
      <c r="K234" s="38"/>
      <c r="L234" s="41"/>
      <c r="M234" s="196"/>
      <c r="N234" s="197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143</v>
      </c>
      <c r="AU234" s="19" t="s">
        <v>81</v>
      </c>
    </row>
    <row r="235" spans="2:51" s="15" customFormat="1" ht="10.2">
      <c r="B235" s="232"/>
      <c r="C235" s="233"/>
      <c r="D235" s="198" t="s">
        <v>147</v>
      </c>
      <c r="E235" s="234" t="s">
        <v>19</v>
      </c>
      <c r="F235" s="235" t="s">
        <v>354</v>
      </c>
      <c r="G235" s="233"/>
      <c r="H235" s="234" t="s">
        <v>19</v>
      </c>
      <c r="I235" s="236"/>
      <c r="J235" s="233"/>
      <c r="K235" s="233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147</v>
      </c>
      <c r="AU235" s="241" t="s">
        <v>81</v>
      </c>
      <c r="AV235" s="15" t="s">
        <v>79</v>
      </c>
      <c r="AW235" s="15" t="s">
        <v>33</v>
      </c>
      <c r="AX235" s="15" t="s">
        <v>72</v>
      </c>
      <c r="AY235" s="241" t="s">
        <v>133</v>
      </c>
    </row>
    <row r="236" spans="2:51" s="13" customFormat="1" ht="10.2">
      <c r="B236" s="200"/>
      <c r="C236" s="201"/>
      <c r="D236" s="198" t="s">
        <v>147</v>
      </c>
      <c r="E236" s="202" t="s">
        <v>19</v>
      </c>
      <c r="F236" s="203" t="s">
        <v>355</v>
      </c>
      <c r="G236" s="201"/>
      <c r="H236" s="204">
        <v>2.64</v>
      </c>
      <c r="I236" s="205"/>
      <c r="J236" s="201"/>
      <c r="K236" s="201"/>
      <c r="L236" s="206"/>
      <c r="M236" s="207"/>
      <c r="N236" s="208"/>
      <c r="O236" s="208"/>
      <c r="P236" s="208"/>
      <c r="Q236" s="208"/>
      <c r="R236" s="208"/>
      <c r="S236" s="208"/>
      <c r="T236" s="209"/>
      <c r="AT236" s="210" t="s">
        <v>147</v>
      </c>
      <c r="AU236" s="210" t="s">
        <v>81</v>
      </c>
      <c r="AV236" s="13" t="s">
        <v>81</v>
      </c>
      <c r="AW236" s="13" t="s">
        <v>33</v>
      </c>
      <c r="AX236" s="13" t="s">
        <v>72</v>
      </c>
      <c r="AY236" s="210" t="s">
        <v>133</v>
      </c>
    </row>
    <row r="237" spans="2:51" s="13" customFormat="1" ht="10.2">
      <c r="B237" s="200"/>
      <c r="C237" s="201"/>
      <c r="D237" s="198" t="s">
        <v>147</v>
      </c>
      <c r="E237" s="202" t="s">
        <v>19</v>
      </c>
      <c r="F237" s="203" t="s">
        <v>356</v>
      </c>
      <c r="G237" s="201"/>
      <c r="H237" s="204">
        <v>10.164</v>
      </c>
      <c r="I237" s="205"/>
      <c r="J237" s="201"/>
      <c r="K237" s="201"/>
      <c r="L237" s="206"/>
      <c r="M237" s="207"/>
      <c r="N237" s="208"/>
      <c r="O237" s="208"/>
      <c r="P237" s="208"/>
      <c r="Q237" s="208"/>
      <c r="R237" s="208"/>
      <c r="S237" s="208"/>
      <c r="T237" s="209"/>
      <c r="AT237" s="210" t="s">
        <v>147</v>
      </c>
      <c r="AU237" s="210" t="s">
        <v>81</v>
      </c>
      <c r="AV237" s="13" t="s">
        <v>81</v>
      </c>
      <c r="AW237" s="13" t="s">
        <v>33</v>
      </c>
      <c r="AX237" s="13" t="s">
        <v>72</v>
      </c>
      <c r="AY237" s="210" t="s">
        <v>133</v>
      </c>
    </row>
    <row r="238" spans="2:51" s="16" customFormat="1" ht="10.2">
      <c r="B238" s="242"/>
      <c r="C238" s="243"/>
      <c r="D238" s="198" t="s">
        <v>147</v>
      </c>
      <c r="E238" s="244" t="s">
        <v>19</v>
      </c>
      <c r="F238" s="245" t="s">
        <v>200</v>
      </c>
      <c r="G238" s="243"/>
      <c r="H238" s="246">
        <v>12.804</v>
      </c>
      <c r="I238" s="247"/>
      <c r="J238" s="243"/>
      <c r="K238" s="243"/>
      <c r="L238" s="248"/>
      <c r="M238" s="249"/>
      <c r="N238" s="250"/>
      <c r="O238" s="250"/>
      <c r="P238" s="250"/>
      <c r="Q238" s="250"/>
      <c r="R238" s="250"/>
      <c r="S238" s="250"/>
      <c r="T238" s="251"/>
      <c r="AT238" s="252" t="s">
        <v>147</v>
      </c>
      <c r="AU238" s="252" t="s">
        <v>81</v>
      </c>
      <c r="AV238" s="16" t="s">
        <v>134</v>
      </c>
      <c r="AW238" s="16" t="s">
        <v>33</v>
      </c>
      <c r="AX238" s="16" t="s">
        <v>72</v>
      </c>
      <c r="AY238" s="252" t="s">
        <v>133</v>
      </c>
    </row>
    <row r="239" spans="2:51" s="15" customFormat="1" ht="10.2">
      <c r="B239" s="232"/>
      <c r="C239" s="233"/>
      <c r="D239" s="198" t="s">
        <v>147</v>
      </c>
      <c r="E239" s="234" t="s">
        <v>19</v>
      </c>
      <c r="F239" s="235" t="s">
        <v>357</v>
      </c>
      <c r="G239" s="233"/>
      <c r="H239" s="234" t="s">
        <v>19</v>
      </c>
      <c r="I239" s="236"/>
      <c r="J239" s="233"/>
      <c r="K239" s="233"/>
      <c r="L239" s="237"/>
      <c r="M239" s="238"/>
      <c r="N239" s="239"/>
      <c r="O239" s="239"/>
      <c r="P239" s="239"/>
      <c r="Q239" s="239"/>
      <c r="R239" s="239"/>
      <c r="S239" s="239"/>
      <c r="T239" s="240"/>
      <c r="AT239" s="241" t="s">
        <v>147</v>
      </c>
      <c r="AU239" s="241" t="s">
        <v>81</v>
      </c>
      <c r="AV239" s="15" t="s">
        <v>79</v>
      </c>
      <c r="AW239" s="15" t="s">
        <v>33</v>
      </c>
      <c r="AX239" s="15" t="s">
        <v>72</v>
      </c>
      <c r="AY239" s="241" t="s">
        <v>133</v>
      </c>
    </row>
    <row r="240" spans="2:51" s="13" customFormat="1" ht="10.2">
      <c r="B240" s="200"/>
      <c r="C240" s="201"/>
      <c r="D240" s="198" t="s">
        <v>147</v>
      </c>
      <c r="E240" s="202" t="s">
        <v>19</v>
      </c>
      <c r="F240" s="203" t="s">
        <v>355</v>
      </c>
      <c r="G240" s="201"/>
      <c r="H240" s="204">
        <v>2.64</v>
      </c>
      <c r="I240" s="205"/>
      <c r="J240" s="201"/>
      <c r="K240" s="201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147</v>
      </c>
      <c r="AU240" s="210" t="s">
        <v>81</v>
      </c>
      <c r="AV240" s="13" t="s">
        <v>81</v>
      </c>
      <c r="AW240" s="13" t="s">
        <v>33</v>
      </c>
      <c r="AX240" s="13" t="s">
        <v>72</v>
      </c>
      <c r="AY240" s="210" t="s">
        <v>133</v>
      </c>
    </row>
    <row r="241" spans="2:51" s="13" customFormat="1" ht="10.2">
      <c r="B241" s="200"/>
      <c r="C241" s="201"/>
      <c r="D241" s="198" t="s">
        <v>147</v>
      </c>
      <c r="E241" s="202" t="s">
        <v>19</v>
      </c>
      <c r="F241" s="203" t="s">
        <v>356</v>
      </c>
      <c r="G241" s="201"/>
      <c r="H241" s="204">
        <v>10.164</v>
      </c>
      <c r="I241" s="205"/>
      <c r="J241" s="201"/>
      <c r="K241" s="201"/>
      <c r="L241" s="206"/>
      <c r="M241" s="207"/>
      <c r="N241" s="208"/>
      <c r="O241" s="208"/>
      <c r="P241" s="208"/>
      <c r="Q241" s="208"/>
      <c r="R241" s="208"/>
      <c r="S241" s="208"/>
      <c r="T241" s="209"/>
      <c r="AT241" s="210" t="s">
        <v>147</v>
      </c>
      <c r="AU241" s="210" t="s">
        <v>81</v>
      </c>
      <c r="AV241" s="13" t="s">
        <v>81</v>
      </c>
      <c r="AW241" s="13" t="s">
        <v>33</v>
      </c>
      <c r="AX241" s="13" t="s">
        <v>72</v>
      </c>
      <c r="AY241" s="210" t="s">
        <v>133</v>
      </c>
    </row>
    <row r="242" spans="2:51" s="16" customFormat="1" ht="10.2">
      <c r="B242" s="242"/>
      <c r="C242" s="243"/>
      <c r="D242" s="198" t="s">
        <v>147</v>
      </c>
      <c r="E242" s="244" t="s">
        <v>19</v>
      </c>
      <c r="F242" s="245" t="s">
        <v>200</v>
      </c>
      <c r="G242" s="243"/>
      <c r="H242" s="246">
        <v>12.804</v>
      </c>
      <c r="I242" s="247"/>
      <c r="J242" s="243"/>
      <c r="K242" s="243"/>
      <c r="L242" s="248"/>
      <c r="M242" s="249"/>
      <c r="N242" s="250"/>
      <c r="O242" s="250"/>
      <c r="P242" s="250"/>
      <c r="Q242" s="250"/>
      <c r="R242" s="250"/>
      <c r="S242" s="250"/>
      <c r="T242" s="251"/>
      <c r="AT242" s="252" t="s">
        <v>147</v>
      </c>
      <c r="AU242" s="252" t="s">
        <v>81</v>
      </c>
      <c r="AV242" s="16" t="s">
        <v>134</v>
      </c>
      <c r="AW242" s="16" t="s">
        <v>33</v>
      </c>
      <c r="AX242" s="16" t="s">
        <v>72</v>
      </c>
      <c r="AY242" s="252" t="s">
        <v>133</v>
      </c>
    </row>
    <row r="243" spans="2:51" s="15" customFormat="1" ht="10.2">
      <c r="B243" s="232"/>
      <c r="C243" s="233"/>
      <c r="D243" s="198" t="s">
        <v>147</v>
      </c>
      <c r="E243" s="234" t="s">
        <v>19</v>
      </c>
      <c r="F243" s="235" t="s">
        <v>358</v>
      </c>
      <c r="G243" s="233"/>
      <c r="H243" s="234" t="s">
        <v>19</v>
      </c>
      <c r="I243" s="236"/>
      <c r="J243" s="233"/>
      <c r="K243" s="233"/>
      <c r="L243" s="237"/>
      <c r="M243" s="238"/>
      <c r="N243" s="239"/>
      <c r="O243" s="239"/>
      <c r="P243" s="239"/>
      <c r="Q243" s="239"/>
      <c r="R243" s="239"/>
      <c r="S243" s="239"/>
      <c r="T243" s="240"/>
      <c r="AT243" s="241" t="s">
        <v>147</v>
      </c>
      <c r="AU243" s="241" t="s">
        <v>81</v>
      </c>
      <c r="AV243" s="15" t="s">
        <v>79</v>
      </c>
      <c r="AW243" s="15" t="s">
        <v>33</v>
      </c>
      <c r="AX243" s="15" t="s">
        <v>72</v>
      </c>
      <c r="AY243" s="241" t="s">
        <v>133</v>
      </c>
    </row>
    <row r="244" spans="2:51" s="13" customFormat="1" ht="10.2">
      <c r="B244" s="200"/>
      <c r="C244" s="201"/>
      <c r="D244" s="198" t="s">
        <v>147</v>
      </c>
      <c r="E244" s="202" t="s">
        <v>19</v>
      </c>
      <c r="F244" s="203" t="s">
        <v>359</v>
      </c>
      <c r="G244" s="201"/>
      <c r="H244" s="204">
        <v>2.112</v>
      </c>
      <c r="I244" s="205"/>
      <c r="J244" s="201"/>
      <c r="K244" s="201"/>
      <c r="L244" s="206"/>
      <c r="M244" s="207"/>
      <c r="N244" s="208"/>
      <c r="O244" s="208"/>
      <c r="P244" s="208"/>
      <c r="Q244" s="208"/>
      <c r="R244" s="208"/>
      <c r="S244" s="208"/>
      <c r="T244" s="209"/>
      <c r="AT244" s="210" t="s">
        <v>147</v>
      </c>
      <c r="AU244" s="210" t="s">
        <v>81</v>
      </c>
      <c r="AV244" s="13" t="s">
        <v>81</v>
      </c>
      <c r="AW244" s="13" t="s">
        <v>33</v>
      </c>
      <c r="AX244" s="13" t="s">
        <v>72</v>
      </c>
      <c r="AY244" s="210" t="s">
        <v>133</v>
      </c>
    </row>
    <row r="245" spans="2:51" s="13" customFormat="1" ht="10.2">
      <c r="B245" s="200"/>
      <c r="C245" s="201"/>
      <c r="D245" s="198" t="s">
        <v>147</v>
      </c>
      <c r="E245" s="202" t="s">
        <v>19</v>
      </c>
      <c r="F245" s="203" t="s">
        <v>360</v>
      </c>
      <c r="G245" s="201"/>
      <c r="H245" s="204">
        <v>7.084</v>
      </c>
      <c r="I245" s="205"/>
      <c r="J245" s="201"/>
      <c r="K245" s="201"/>
      <c r="L245" s="206"/>
      <c r="M245" s="207"/>
      <c r="N245" s="208"/>
      <c r="O245" s="208"/>
      <c r="P245" s="208"/>
      <c r="Q245" s="208"/>
      <c r="R245" s="208"/>
      <c r="S245" s="208"/>
      <c r="T245" s="209"/>
      <c r="AT245" s="210" t="s">
        <v>147</v>
      </c>
      <c r="AU245" s="210" t="s">
        <v>81</v>
      </c>
      <c r="AV245" s="13" t="s">
        <v>81</v>
      </c>
      <c r="AW245" s="13" t="s">
        <v>33</v>
      </c>
      <c r="AX245" s="13" t="s">
        <v>72</v>
      </c>
      <c r="AY245" s="210" t="s">
        <v>133</v>
      </c>
    </row>
    <row r="246" spans="2:51" s="16" customFormat="1" ht="10.2">
      <c r="B246" s="242"/>
      <c r="C246" s="243"/>
      <c r="D246" s="198" t="s">
        <v>147</v>
      </c>
      <c r="E246" s="244" t="s">
        <v>19</v>
      </c>
      <c r="F246" s="245" t="s">
        <v>200</v>
      </c>
      <c r="G246" s="243"/>
      <c r="H246" s="246">
        <v>9.196</v>
      </c>
      <c r="I246" s="247"/>
      <c r="J246" s="243"/>
      <c r="K246" s="243"/>
      <c r="L246" s="248"/>
      <c r="M246" s="249"/>
      <c r="N246" s="250"/>
      <c r="O246" s="250"/>
      <c r="P246" s="250"/>
      <c r="Q246" s="250"/>
      <c r="R246" s="250"/>
      <c r="S246" s="250"/>
      <c r="T246" s="251"/>
      <c r="AT246" s="252" t="s">
        <v>147</v>
      </c>
      <c r="AU246" s="252" t="s">
        <v>81</v>
      </c>
      <c r="AV246" s="16" t="s">
        <v>134</v>
      </c>
      <c r="AW246" s="16" t="s">
        <v>33</v>
      </c>
      <c r="AX246" s="16" t="s">
        <v>72</v>
      </c>
      <c r="AY246" s="252" t="s">
        <v>133</v>
      </c>
    </row>
    <row r="247" spans="2:51" s="14" customFormat="1" ht="10.2">
      <c r="B247" s="211"/>
      <c r="C247" s="212"/>
      <c r="D247" s="198" t="s">
        <v>147</v>
      </c>
      <c r="E247" s="213" t="s">
        <v>19</v>
      </c>
      <c r="F247" s="214" t="s">
        <v>154</v>
      </c>
      <c r="G247" s="212"/>
      <c r="H247" s="215">
        <v>34.804</v>
      </c>
      <c r="I247" s="216"/>
      <c r="J247" s="212"/>
      <c r="K247" s="212"/>
      <c r="L247" s="217"/>
      <c r="M247" s="218"/>
      <c r="N247" s="219"/>
      <c r="O247" s="219"/>
      <c r="P247" s="219"/>
      <c r="Q247" s="219"/>
      <c r="R247" s="219"/>
      <c r="S247" s="219"/>
      <c r="T247" s="220"/>
      <c r="AT247" s="221" t="s">
        <v>147</v>
      </c>
      <c r="AU247" s="221" t="s">
        <v>81</v>
      </c>
      <c r="AV247" s="14" t="s">
        <v>141</v>
      </c>
      <c r="AW247" s="14" t="s">
        <v>33</v>
      </c>
      <c r="AX247" s="14" t="s">
        <v>79</v>
      </c>
      <c r="AY247" s="221" t="s">
        <v>133</v>
      </c>
    </row>
    <row r="248" spans="1:65" s="2" customFormat="1" ht="16.5" customHeight="1">
      <c r="A248" s="36"/>
      <c r="B248" s="37"/>
      <c r="C248" s="222" t="s">
        <v>361</v>
      </c>
      <c r="D248" s="222" t="s">
        <v>155</v>
      </c>
      <c r="E248" s="223" t="s">
        <v>362</v>
      </c>
      <c r="F248" s="224" t="s">
        <v>363</v>
      </c>
      <c r="G248" s="225" t="s">
        <v>139</v>
      </c>
      <c r="H248" s="226">
        <v>36.544</v>
      </c>
      <c r="I248" s="227"/>
      <c r="J248" s="228">
        <f>ROUND(I248*H248,2)</f>
        <v>0</v>
      </c>
      <c r="K248" s="224" t="s">
        <v>140</v>
      </c>
      <c r="L248" s="229"/>
      <c r="M248" s="230" t="s">
        <v>19</v>
      </c>
      <c r="N248" s="231" t="s">
        <v>43</v>
      </c>
      <c r="O248" s="66"/>
      <c r="P248" s="189">
        <f>O248*H248</f>
        <v>0</v>
      </c>
      <c r="Q248" s="189">
        <v>0.0014</v>
      </c>
      <c r="R248" s="189">
        <f>Q248*H248</f>
        <v>0.051161599999999995</v>
      </c>
      <c r="S248" s="189">
        <v>0</v>
      </c>
      <c r="T248" s="190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91" t="s">
        <v>327</v>
      </c>
      <c r="AT248" s="191" t="s">
        <v>155</v>
      </c>
      <c r="AU248" s="191" t="s">
        <v>81</v>
      </c>
      <c r="AY248" s="19" t="s">
        <v>133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9" t="s">
        <v>79</v>
      </c>
      <c r="BK248" s="192">
        <f>ROUND(I248*H248,2)</f>
        <v>0</v>
      </c>
      <c r="BL248" s="19" t="s">
        <v>238</v>
      </c>
      <c r="BM248" s="191" t="s">
        <v>364</v>
      </c>
    </row>
    <row r="249" spans="2:51" s="13" customFormat="1" ht="10.2">
      <c r="B249" s="200"/>
      <c r="C249" s="201"/>
      <c r="D249" s="198" t="s">
        <v>147</v>
      </c>
      <c r="E249" s="202" t="s">
        <v>19</v>
      </c>
      <c r="F249" s="203" t="s">
        <v>365</v>
      </c>
      <c r="G249" s="201"/>
      <c r="H249" s="204">
        <v>36.544</v>
      </c>
      <c r="I249" s="205"/>
      <c r="J249" s="201"/>
      <c r="K249" s="201"/>
      <c r="L249" s="206"/>
      <c r="M249" s="207"/>
      <c r="N249" s="208"/>
      <c r="O249" s="208"/>
      <c r="P249" s="208"/>
      <c r="Q249" s="208"/>
      <c r="R249" s="208"/>
      <c r="S249" s="208"/>
      <c r="T249" s="209"/>
      <c r="AT249" s="210" t="s">
        <v>147</v>
      </c>
      <c r="AU249" s="210" t="s">
        <v>81</v>
      </c>
      <c r="AV249" s="13" t="s">
        <v>81</v>
      </c>
      <c r="AW249" s="13" t="s">
        <v>33</v>
      </c>
      <c r="AX249" s="13" t="s">
        <v>79</v>
      </c>
      <c r="AY249" s="210" t="s">
        <v>133</v>
      </c>
    </row>
    <row r="250" spans="1:65" s="2" customFormat="1" ht="16.5" customHeight="1">
      <c r="A250" s="36"/>
      <c r="B250" s="37"/>
      <c r="C250" s="180" t="s">
        <v>366</v>
      </c>
      <c r="D250" s="180" t="s">
        <v>136</v>
      </c>
      <c r="E250" s="181" t="s">
        <v>367</v>
      </c>
      <c r="F250" s="182" t="s">
        <v>368</v>
      </c>
      <c r="G250" s="183" t="s">
        <v>139</v>
      </c>
      <c r="H250" s="184">
        <v>391.123</v>
      </c>
      <c r="I250" s="185"/>
      <c r="J250" s="186">
        <f>ROUND(I250*H250,2)</f>
        <v>0</v>
      </c>
      <c r="K250" s="182" t="s">
        <v>140</v>
      </c>
      <c r="L250" s="41"/>
      <c r="M250" s="187" t="s">
        <v>19</v>
      </c>
      <c r="N250" s="188" t="s">
        <v>43</v>
      </c>
      <c r="O250" s="66"/>
      <c r="P250" s="189">
        <f>O250*H250</f>
        <v>0</v>
      </c>
      <c r="Q250" s="189">
        <v>0.00024</v>
      </c>
      <c r="R250" s="189">
        <f>Q250*H250</f>
        <v>0.09386952</v>
      </c>
      <c r="S250" s="189">
        <v>0</v>
      </c>
      <c r="T250" s="190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91" t="s">
        <v>238</v>
      </c>
      <c r="AT250" s="191" t="s">
        <v>136</v>
      </c>
      <c r="AU250" s="191" t="s">
        <v>81</v>
      </c>
      <c r="AY250" s="19" t="s">
        <v>133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19" t="s">
        <v>79</v>
      </c>
      <c r="BK250" s="192">
        <f>ROUND(I250*H250,2)</f>
        <v>0</v>
      </c>
      <c r="BL250" s="19" t="s">
        <v>238</v>
      </c>
      <c r="BM250" s="191" t="s">
        <v>369</v>
      </c>
    </row>
    <row r="251" spans="1:47" s="2" customFormat="1" ht="10.2">
      <c r="A251" s="36"/>
      <c r="B251" s="37"/>
      <c r="C251" s="38"/>
      <c r="D251" s="193" t="s">
        <v>143</v>
      </c>
      <c r="E251" s="38"/>
      <c r="F251" s="194" t="s">
        <v>370</v>
      </c>
      <c r="G251" s="38"/>
      <c r="H251" s="38"/>
      <c r="I251" s="195"/>
      <c r="J251" s="38"/>
      <c r="K251" s="38"/>
      <c r="L251" s="41"/>
      <c r="M251" s="196"/>
      <c r="N251" s="197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143</v>
      </c>
      <c r="AU251" s="19" t="s">
        <v>81</v>
      </c>
    </row>
    <row r="252" spans="2:51" s="13" customFormat="1" ht="10.2">
      <c r="B252" s="200"/>
      <c r="C252" s="201"/>
      <c r="D252" s="198" t="s">
        <v>147</v>
      </c>
      <c r="E252" s="202" t="s">
        <v>19</v>
      </c>
      <c r="F252" s="203" t="s">
        <v>148</v>
      </c>
      <c r="G252" s="201"/>
      <c r="H252" s="204">
        <v>341.576</v>
      </c>
      <c r="I252" s="205"/>
      <c r="J252" s="201"/>
      <c r="K252" s="201"/>
      <c r="L252" s="206"/>
      <c r="M252" s="207"/>
      <c r="N252" s="208"/>
      <c r="O252" s="208"/>
      <c r="P252" s="208"/>
      <c r="Q252" s="208"/>
      <c r="R252" s="208"/>
      <c r="S252" s="208"/>
      <c r="T252" s="209"/>
      <c r="AT252" s="210" t="s">
        <v>147</v>
      </c>
      <c r="AU252" s="210" t="s">
        <v>81</v>
      </c>
      <c r="AV252" s="13" t="s">
        <v>81</v>
      </c>
      <c r="AW252" s="13" t="s">
        <v>33</v>
      </c>
      <c r="AX252" s="13" t="s">
        <v>72</v>
      </c>
      <c r="AY252" s="210" t="s">
        <v>133</v>
      </c>
    </row>
    <row r="253" spans="2:51" s="13" customFormat="1" ht="10.2">
      <c r="B253" s="200"/>
      <c r="C253" s="201"/>
      <c r="D253" s="198" t="s">
        <v>147</v>
      </c>
      <c r="E253" s="202" t="s">
        <v>19</v>
      </c>
      <c r="F253" s="203" t="s">
        <v>149</v>
      </c>
      <c r="G253" s="201"/>
      <c r="H253" s="204">
        <v>-53.13</v>
      </c>
      <c r="I253" s="205"/>
      <c r="J253" s="201"/>
      <c r="K253" s="201"/>
      <c r="L253" s="206"/>
      <c r="M253" s="207"/>
      <c r="N253" s="208"/>
      <c r="O253" s="208"/>
      <c r="P253" s="208"/>
      <c r="Q253" s="208"/>
      <c r="R253" s="208"/>
      <c r="S253" s="208"/>
      <c r="T253" s="209"/>
      <c r="AT253" s="210" t="s">
        <v>147</v>
      </c>
      <c r="AU253" s="210" t="s">
        <v>81</v>
      </c>
      <c r="AV253" s="13" t="s">
        <v>81</v>
      </c>
      <c r="AW253" s="13" t="s">
        <v>33</v>
      </c>
      <c r="AX253" s="13" t="s">
        <v>72</v>
      </c>
      <c r="AY253" s="210" t="s">
        <v>133</v>
      </c>
    </row>
    <row r="254" spans="2:51" s="13" customFormat="1" ht="10.2">
      <c r="B254" s="200"/>
      <c r="C254" s="201"/>
      <c r="D254" s="198" t="s">
        <v>147</v>
      </c>
      <c r="E254" s="202" t="s">
        <v>19</v>
      </c>
      <c r="F254" s="203" t="s">
        <v>150</v>
      </c>
      <c r="G254" s="201"/>
      <c r="H254" s="204">
        <v>23.411</v>
      </c>
      <c r="I254" s="205"/>
      <c r="J254" s="201"/>
      <c r="K254" s="201"/>
      <c r="L254" s="206"/>
      <c r="M254" s="207"/>
      <c r="N254" s="208"/>
      <c r="O254" s="208"/>
      <c r="P254" s="208"/>
      <c r="Q254" s="208"/>
      <c r="R254" s="208"/>
      <c r="S254" s="208"/>
      <c r="T254" s="209"/>
      <c r="AT254" s="210" t="s">
        <v>147</v>
      </c>
      <c r="AU254" s="210" t="s">
        <v>81</v>
      </c>
      <c r="AV254" s="13" t="s">
        <v>81</v>
      </c>
      <c r="AW254" s="13" t="s">
        <v>33</v>
      </c>
      <c r="AX254" s="13" t="s">
        <v>72</v>
      </c>
      <c r="AY254" s="210" t="s">
        <v>133</v>
      </c>
    </row>
    <row r="255" spans="2:51" s="13" customFormat="1" ht="10.2">
      <c r="B255" s="200"/>
      <c r="C255" s="201"/>
      <c r="D255" s="198" t="s">
        <v>147</v>
      </c>
      <c r="E255" s="202" t="s">
        <v>19</v>
      </c>
      <c r="F255" s="203" t="s">
        <v>151</v>
      </c>
      <c r="G255" s="201"/>
      <c r="H255" s="204">
        <v>114.186</v>
      </c>
      <c r="I255" s="205"/>
      <c r="J255" s="201"/>
      <c r="K255" s="201"/>
      <c r="L255" s="206"/>
      <c r="M255" s="207"/>
      <c r="N255" s="208"/>
      <c r="O255" s="208"/>
      <c r="P255" s="208"/>
      <c r="Q255" s="208"/>
      <c r="R255" s="208"/>
      <c r="S255" s="208"/>
      <c r="T255" s="209"/>
      <c r="AT255" s="210" t="s">
        <v>147</v>
      </c>
      <c r="AU255" s="210" t="s">
        <v>81</v>
      </c>
      <c r="AV255" s="13" t="s">
        <v>81</v>
      </c>
      <c r="AW255" s="13" t="s">
        <v>33</v>
      </c>
      <c r="AX255" s="13" t="s">
        <v>72</v>
      </c>
      <c r="AY255" s="210" t="s">
        <v>133</v>
      </c>
    </row>
    <row r="256" spans="2:51" s="13" customFormat="1" ht="10.2">
      <c r="B256" s="200"/>
      <c r="C256" s="201"/>
      <c r="D256" s="198" t="s">
        <v>147</v>
      </c>
      <c r="E256" s="202" t="s">
        <v>19</v>
      </c>
      <c r="F256" s="203" t="s">
        <v>152</v>
      </c>
      <c r="G256" s="201"/>
      <c r="H256" s="204">
        <v>-14.4</v>
      </c>
      <c r="I256" s="205"/>
      <c r="J256" s="201"/>
      <c r="K256" s="201"/>
      <c r="L256" s="206"/>
      <c r="M256" s="207"/>
      <c r="N256" s="208"/>
      <c r="O256" s="208"/>
      <c r="P256" s="208"/>
      <c r="Q256" s="208"/>
      <c r="R256" s="208"/>
      <c r="S256" s="208"/>
      <c r="T256" s="209"/>
      <c r="AT256" s="210" t="s">
        <v>147</v>
      </c>
      <c r="AU256" s="210" t="s">
        <v>81</v>
      </c>
      <c r="AV256" s="13" t="s">
        <v>81</v>
      </c>
      <c r="AW256" s="13" t="s">
        <v>33</v>
      </c>
      <c r="AX256" s="13" t="s">
        <v>72</v>
      </c>
      <c r="AY256" s="210" t="s">
        <v>133</v>
      </c>
    </row>
    <row r="257" spans="2:51" s="13" customFormat="1" ht="10.2">
      <c r="B257" s="200"/>
      <c r="C257" s="201"/>
      <c r="D257" s="198" t="s">
        <v>147</v>
      </c>
      <c r="E257" s="202" t="s">
        <v>19</v>
      </c>
      <c r="F257" s="203" t="s">
        <v>153</v>
      </c>
      <c r="G257" s="201"/>
      <c r="H257" s="204">
        <v>-20.52</v>
      </c>
      <c r="I257" s="205"/>
      <c r="J257" s="201"/>
      <c r="K257" s="201"/>
      <c r="L257" s="206"/>
      <c r="M257" s="207"/>
      <c r="N257" s="208"/>
      <c r="O257" s="208"/>
      <c r="P257" s="208"/>
      <c r="Q257" s="208"/>
      <c r="R257" s="208"/>
      <c r="S257" s="208"/>
      <c r="T257" s="209"/>
      <c r="AT257" s="210" t="s">
        <v>147</v>
      </c>
      <c r="AU257" s="210" t="s">
        <v>81</v>
      </c>
      <c r="AV257" s="13" t="s">
        <v>81</v>
      </c>
      <c r="AW257" s="13" t="s">
        <v>33</v>
      </c>
      <c r="AX257" s="13" t="s">
        <v>72</v>
      </c>
      <c r="AY257" s="210" t="s">
        <v>133</v>
      </c>
    </row>
    <row r="258" spans="2:51" s="14" customFormat="1" ht="10.2">
      <c r="B258" s="211"/>
      <c r="C258" s="212"/>
      <c r="D258" s="198" t="s">
        <v>147</v>
      </c>
      <c r="E258" s="213" t="s">
        <v>19</v>
      </c>
      <c r="F258" s="214" t="s">
        <v>154</v>
      </c>
      <c r="G258" s="212"/>
      <c r="H258" s="215">
        <v>391.12300000000005</v>
      </c>
      <c r="I258" s="216"/>
      <c r="J258" s="212"/>
      <c r="K258" s="212"/>
      <c r="L258" s="217"/>
      <c r="M258" s="218"/>
      <c r="N258" s="219"/>
      <c r="O258" s="219"/>
      <c r="P258" s="219"/>
      <c r="Q258" s="219"/>
      <c r="R258" s="219"/>
      <c r="S258" s="219"/>
      <c r="T258" s="220"/>
      <c r="AT258" s="221" t="s">
        <v>147</v>
      </c>
      <c r="AU258" s="221" t="s">
        <v>81</v>
      </c>
      <c r="AV258" s="14" t="s">
        <v>141</v>
      </c>
      <c r="AW258" s="14" t="s">
        <v>33</v>
      </c>
      <c r="AX258" s="14" t="s">
        <v>79</v>
      </c>
      <c r="AY258" s="221" t="s">
        <v>133</v>
      </c>
    </row>
    <row r="259" spans="1:65" s="2" customFormat="1" ht="16.5" customHeight="1">
      <c r="A259" s="36"/>
      <c r="B259" s="37"/>
      <c r="C259" s="222" t="s">
        <v>371</v>
      </c>
      <c r="D259" s="222" t="s">
        <v>155</v>
      </c>
      <c r="E259" s="223" t="s">
        <v>372</v>
      </c>
      <c r="F259" s="224" t="s">
        <v>373</v>
      </c>
      <c r="G259" s="225" t="s">
        <v>139</v>
      </c>
      <c r="H259" s="226">
        <v>410.679</v>
      </c>
      <c r="I259" s="227"/>
      <c r="J259" s="228">
        <f>ROUND(I259*H259,2)</f>
        <v>0</v>
      </c>
      <c r="K259" s="224" t="s">
        <v>140</v>
      </c>
      <c r="L259" s="229"/>
      <c r="M259" s="230" t="s">
        <v>19</v>
      </c>
      <c r="N259" s="231" t="s">
        <v>43</v>
      </c>
      <c r="O259" s="66"/>
      <c r="P259" s="189">
        <f>O259*H259</f>
        <v>0</v>
      </c>
      <c r="Q259" s="189">
        <v>0.008</v>
      </c>
      <c r="R259" s="189">
        <f>Q259*H259</f>
        <v>3.2854319999999997</v>
      </c>
      <c r="S259" s="189">
        <v>0</v>
      </c>
      <c r="T259" s="190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91" t="s">
        <v>327</v>
      </c>
      <c r="AT259" s="191" t="s">
        <v>155</v>
      </c>
      <c r="AU259" s="191" t="s">
        <v>81</v>
      </c>
      <c r="AY259" s="19" t="s">
        <v>133</v>
      </c>
      <c r="BE259" s="192">
        <f>IF(N259="základní",J259,0)</f>
        <v>0</v>
      </c>
      <c r="BF259" s="192">
        <f>IF(N259="snížená",J259,0)</f>
        <v>0</v>
      </c>
      <c r="BG259" s="192">
        <f>IF(N259="zákl. přenesená",J259,0)</f>
        <v>0</v>
      </c>
      <c r="BH259" s="192">
        <f>IF(N259="sníž. přenesená",J259,0)</f>
        <v>0</v>
      </c>
      <c r="BI259" s="192">
        <f>IF(N259="nulová",J259,0)</f>
        <v>0</v>
      </c>
      <c r="BJ259" s="19" t="s">
        <v>79</v>
      </c>
      <c r="BK259" s="192">
        <f>ROUND(I259*H259,2)</f>
        <v>0</v>
      </c>
      <c r="BL259" s="19" t="s">
        <v>238</v>
      </c>
      <c r="BM259" s="191" t="s">
        <v>374</v>
      </c>
    </row>
    <row r="260" spans="2:51" s="13" customFormat="1" ht="10.2">
      <c r="B260" s="200"/>
      <c r="C260" s="201"/>
      <c r="D260" s="198" t="s">
        <v>147</v>
      </c>
      <c r="E260" s="202" t="s">
        <v>19</v>
      </c>
      <c r="F260" s="203" t="s">
        <v>191</v>
      </c>
      <c r="G260" s="201"/>
      <c r="H260" s="204">
        <v>410.679</v>
      </c>
      <c r="I260" s="205"/>
      <c r="J260" s="201"/>
      <c r="K260" s="201"/>
      <c r="L260" s="206"/>
      <c r="M260" s="207"/>
      <c r="N260" s="208"/>
      <c r="O260" s="208"/>
      <c r="P260" s="208"/>
      <c r="Q260" s="208"/>
      <c r="R260" s="208"/>
      <c r="S260" s="208"/>
      <c r="T260" s="209"/>
      <c r="AT260" s="210" t="s">
        <v>147</v>
      </c>
      <c r="AU260" s="210" t="s">
        <v>81</v>
      </c>
      <c r="AV260" s="13" t="s">
        <v>81</v>
      </c>
      <c r="AW260" s="13" t="s">
        <v>33</v>
      </c>
      <c r="AX260" s="13" t="s">
        <v>79</v>
      </c>
      <c r="AY260" s="210" t="s">
        <v>133</v>
      </c>
    </row>
    <row r="261" spans="1:65" s="2" customFormat="1" ht="24.15" customHeight="1">
      <c r="A261" s="36"/>
      <c r="B261" s="37"/>
      <c r="C261" s="180" t="s">
        <v>375</v>
      </c>
      <c r="D261" s="180" t="s">
        <v>136</v>
      </c>
      <c r="E261" s="181" t="s">
        <v>376</v>
      </c>
      <c r="F261" s="182" t="s">
        <v>377</v>
      </c>
      <c r="G261" s="183" t="s">
        <v>319</v>
      </c>
      <c r="H261" s="184">
        <v>3.436</v>
      </c>
      <c r="I261" s="185"/>
      <c r="J261" s="186">
        <f>ROUND(I261*H261,2)</f>
        <v>0</v>
      </c>
      <c r="K261" s="182" t="s">
        <v>140</v>
      </c>
      <c r="L261" s="41"/>
      <c r="M261" s="187" t="s">
        <v>19</v>
      </c>
      <c r="N261" s="188" t="s">
        <v>43</v>
      </c>
      <c r="O261" s="66"/>
      <c r="P261" s="189">
        <f>O261*H261</f>
        <v>0</v>
      </c>
      <c r="Q261" s="189">
        <v>0</v>
      </c>
      <c r="R261" s="189">
        <f>Q261*H261</f>
        <v>0</v>
      </c>
      <c r="S261" s="189">
        <v>0</v>
      </c>
      <c r="T261" s="190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91" t="s">
        <v>238</v>
      </c>
      <c r="AT261" s="191" t="s">
        <v>136</v>
      </c>
      <c r="AU261" s="191" t="s">
        <v>81</v>
      </c>
      <c r="AY261" s="19" t="s">
        <v>133</v>
      </c>
      <c r="BE261" s="192">
        <f>IF(N261="základní",J261,0)</f>
        <v>0</v>
      </c>
      <c r="BF261" s="192">
        <f>IF(N261="snížená",J261,0)</f>
        <v>0</v>
      </c>
      <c r="BG261" s="192">
        <f>IF(N261="zákl. přenesená",J261,0)</f>
        <v>0</v>
      </c>
      <c r="BH261" s="192">
        <f>IF(N261="sníž. přenesená",J261,0)</f>
        <v>0</v>
      </c>
      <c r="BI261" s="192">
        <f>IF(N261="nulová",J261,0)</f>
        <v>0</v>
      </c>
      <c r="BJ261" s="19" t="s">
        <v>79</v>
      </c>
      <c r="BK261" s="192">
        <f>ROUND(I261*H261,2)</f>
        <v>0</v>
      </c>
      <c r="BL261" s="19" t="s">
        <v>238</v>
      </c>
      <c r="BM261" s="191" t="s">
        <v>378</v>
      </c>
    </row>
    <row r="262" spans="1:47" s="2" customFormat="1" ht="10.2">
      <c r="A262" s="36"/>
      <c r="B262" s="37"/>
      <c r="C262" s="38"/>
      <c r="D262" s="193" t="s">
        <v>143</v>
      </c>
      <c r="E262" s="38"/>
      <c r="F262" s="194" t="s">
        <v>379</v>
      </c>
      <c r="G262" s="38"/>
      <c r="H262" s="38"/>
      <c r="I262" s="195"/>
      <c r="J262" s="38"/>
      <c r="K262" s="38"/>
      <c r="L262" s="41"/>
      <c r="M262" s="196"/>
      <c r="N262" s="197"/>
      <c r="O262" s="66"/>
      <c r="P262" s="66"/>
      <c r="Q262" s="66"/>
      <c r="R262" s="66"/>
      <c r="S262" s="66"/>
      <c r="T262" s="67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9" t="s">
        <v>143</v>
      </c>
      <c r="AU262" s="19" t="s">
        <v>81</v>
      </c>
    </row>
    <row r="263" spans="2:63" s="12" customFormat="1" ht="22.8" customHeight="1">
      <c r="B263" s="164"/>
      <c r="C263" s="165"/>
      <c r="D263" s="166" t="s">
        <v>71</v>
      </c>
      <c r="E263" s="178" t="s">
        <v>380</v>
      </c>
      <c r="F263" s="178" t="s">
        <v>381</v>
      </c>
      <c r="G263" s="165"/>
      <c r="H263" s="165"/>
      <c r="I263" s="168"/>
      <c r="J263" s="179">
        <f>BK263</f>
        <v>0</v>
      </c>
      <c r="K263" s="165"/>
      <c r="L263" s="170"/>
      <c r="M263" s="171"/>
      <c r="N263" s="172"/>
      <c r="O263" s="172"/>
      <c r="P263" s="173">
        <f>SUM(P264:P278)</f>
        <v>0</v>
      </c>
      <c r="Q263" s="172"/>
      <c r="R263" s="173">
        <f>SUM(R264:R278)</f>
        <v>1.1955475400000002</v>
      </c>
      <c r="S263" s="172"/>
      <c r="T263" s="174">
        <f>SUM(T264:T278)</f>
        <v>0</v>
      </c>
      <c r="AR263" s="175" t="s">
        <v>81</v>
      </c>
      <c r="AT263" s="176" t="s">
        <v>71</v>
      </c>
      <c r="AU263" s="176" t="s">
        <v>79</v>
      </c>
      <c r="AY263" s="175" t="s">
        <v>133</v>
      </c>
      <c r="BK263" s="177">
        <f>SUM(BK264:BK278)</f>
        <v>0</v>
      </c>
    </row>
    <row r="264" spans="1:65" s="2" customFormat="1" ht="21.75" customHeight="1">
      <c r="A264" s="36"/>
      <c r="B264" s="37"/>
      <c r="C264" s="180" t="s">
        <v>382</v>
      </c>
      <c r="D264" s="180" t="s">
        <v>136</v>
      </c>
      <c r="E264" s="181" t="s">
        <v>383</v>
      </c>
      <c r="F264" s="182" t="s">
        <v>384</v>
      </c>
      <c r="G264" s="183" t="s">
        <v>385</v>
      </c>
      <c r="H264" s="184">
        <v>2.027</v>
      </c>
      <c r="I264" s="185"/>
      <c r="J264" s="186">
        <f>ROUND(I264*H264,2)</f>
        <v>0</v>
      </c>
      <c r="K264" s="182" t="s">
        <v>140</v>
      </c>
      <c r="L264" s="41"/>
      <c r="M264" s="187" t="s">
        <v>19</v>
      </c>
      <c r="N264" s="188" t="s">
        <v>43</v>
      </c>
      <c r="O264" s="66"/>
      <c r="P264" s="189">
        <f>O264*H264</f>
        <v>0</v>
      </c>
      <c r="Q264" s="189">
        <v>0.00122</v>
      </c>
      <c r="R264" s="189">
        <f>Q264*H264</f>
        <v>0.00247294</v>
      </c>
      <c r="S264" s="189">
        <v>0</v>
      </c>
      <c r="T264" s="190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91" t="s">
        <v>238</v>
      </c>
      <c r="AT264" s="191" t="s">
        <v>136</v>
      </c>
      <c r="AU264" s="191" t="s">
        <v>81</v>
      </c>
      <c r="AY264" s="19" t="s">
        <v>133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19" t="s">
        <v>79</v>
      </c>
      <c r="BK264" s="192">
        <f>ROUND(I264*H264,2)</f>
        <v>0</v>
      </c>
      <c r="BL264" s="19" t="s">
        <v>238</v>
      </c>
      <c r="BM264" s="191" t="s">
        <v>386</v>
      </c>
    </row>
    <row r="265" spans="1:47" s="2" customFormat="1" ht="10.2">
      <c r="A265" s="36"/>
      <c r="B265" s="37"/>
      <c r="C265" s="38"/>
      <c r="D265" s="193" t="s">
        <v>143</v>
      </c>
      <c r="E265" s="38"/>
      <c r="F265" s="194" t="s">
        <v>387</v>
      </c>
      <c r="G265" s="38"/>
      <c r="H265" s="38"/>
      <c r="I265" s="195"/>
      <c r="J265" s="38"/>
      <c r="K265" s="38"/>
      <c r="L265" s="41"/>
      <c r="M265" s="196"/>
      <c r="N265" s="197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143</v>
      </c>
      <c r="AU265" s="19" t="s">
        <v>81</v>
      </c>
    </row>
    <row r="266" spans="1:65" s="2" customFormat="1" ht="16.5" customHeight="1">
      <c r="A266" s="36"/>
      <c r="B266" s="37"/>
      <c r="C266" s="180" t="s">
        <v>388</v>
      </c>
      <c r="D266" s="180" t="s">
        <v>136</v>
      </c>
      <c r="E266" s="181" t="s">
        <v>389</v>
      </c>
      <c r="F266" s="182" t="s">
        <v>390</v>
      </c>
      <c r="G266" s="183" t="s">
        <v>163</v>
      </c>
      <c r="H266" s="184">
        <v>782.246</v>
      </c>
      <c r="I266" s="185"/>
      <c r="J266" s="186">
        <f>ROUND(I266*H266,2)</f>
        <v>0</v>
      </c>
      <c r="K266" s="182" t="s">
        <v>140</v>
      </c>
      <c r="L266" s="41"/>
      <c r="M266" s="187" t="s">
        <v>19</v>
      </c>
      <c r="N266" s="188" t="s">
        <v>43</v>
      </c>
      <c r="O266" s="66"/>
      <c r="P266" s="189">
        <f>O266*H266</f>
        <v>0</v>
      </c>
      <c r="Q266" s="189">
        <v>1E-05</v>
      </c>
      <c r="R266" s="189">
        <f>Q266*H266</f>
        <v>0.00782246</v>
      </c>
      <c r="S266" s="189">
        <v>0</v>
      </c>
      <c r="T266" s="190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1" t="s">
        <v>238</v>
      </c>
      <c r="AT266" s="191" t="s">
        <v>136</v>
      </c>
      <c r="AU266" s="191" t="s">
        <v>81</v>
      </c>
      <c r="AY266" s="19" t="s">
        <v>133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19" t="s">
        <v>79</v>
      </c>
      <c r="BK266" s="192">
        <f>ROUND(I266*H266,2)</f>
        <v>0</v>
      </c>
      <c r="BL266" s="19" t="s">
        <v>238</v>
      </c>
      <c r="BM266" s="191" t="s">
        <v>391</v>
      </c>
    </row>
    <row r="267" spans="1:47" s="2" customFormat="1" ht="10.2">
      <c r="A267" s="36"/>
      <c r="B267" s="37"/>
      <c r="C267" s="38"/>
      <c r="D267" s="193" t="s">
        <v>143</v>
      </c>
      <c r="E267" s="38"/>
      <c r="F267" s="194" t="s">
        <v>392</v>
      </c>
      <c r="G267" s="38"/>
      <c r="H267" s="38"/>
      <c r="I267" s="195"/>
      <c r="J267" s="38"/>
      <c r="K267" s="38"/>
      <c r="L267" s="41"/>
      <c r="M267" s="196"/>
      <c r="N267" s="197"/>
      <c r="O267" s="66"/>
      <c r="P267" s="66"/>
      <c r="Q267" s="66"/>
      <c r="R267" s="66"/>
      <c r="S267" s="66"/>
      <c r="T267" s="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143</v>
      </c>
      <c r="AU267" s="19" t="s">
        <v>81</v>
      </c>
    </row>
    <row r="268" spans="2:51" s="15" customFormat="1" ht="10.2">
      <c r="B268" s="232"/>
      <c r="C268" s="233"/>
      <c r="D268" s="198" t="s">
        <v>147</v>
      </c>
      <c r="E268" s="234" t="s">
        <v>19</v>
      </c>
      <c r="F268" s="235" t="s">
        <v>1287</v>
      </c>
      <c r="G268" s="233"/>
      <c r="H268" s="234" t="s">
        <v>19</v>
      </c>
      <c r="I268" s="236"/>
      <c r="J268" s="233"/>
      <c r="K268" s="233"/>
      <c r="L268" s="237"/>
      <c r="M268" s="238"/>
      <c r="N268" s="239"/>
      <c r="O268" s="239"/>
      <c r="P268" s="239"/>
      <c r="Q268" s="239"/>
      <c r="R268" s="239"/>
      <c r="S268" s="239"/>
      <c r="T268" s="240"/>
      <c r="AT268" s="241" t="s">
        <v>147</v>
      </c>
      <c r="AU268" s="241" t="s">
        <v>81</v>
      </c>
      <c r="AV268" s="15" t="s">
        <v>79</v>
      </c>
      <c r="AW268" s="15" t="s">
        <v>33</v>
      </c>
      <c r="AX268" s="15" t="s">
        <v>72</v>
      </c>
      <c r="AY268" s="241" t="s">
        <v>133</v>
      </c>
    </row>
    <row r="269" spans="2:51" s="13" customFormat="1" ht="10.2">
      <c r="B269" s="200"/>
      <c r="C269" s="201"/>
      <c r="D269" s="198" t="s">
        <v>147</v>
      </c>
      <c r="E269" s="202" t="s">
        <v>19</v>
      </c>
      <c r="F269" s="203" t="s">
        <v>1288</v>
      </c>
      <c r="G269" s="201"/>
      <c r="H269" s="204">
        <v>782.246</v>
      </c>
      <c r="I269" s="205"/>
      <c r="J269" s="201"/>
      <c r="K269" s="201"/>
      <c r="L269" s="206"/>
      <c r="M269" s="207"/>
      <c r="N269" s="208"/>
      <c r="O269" s="208"/>
      <c r="P269" s="208"/>
      <c r="Q269" s="208"/>
      <c r="R269" s="208"/>
      <c r="S269" s="208"/>
      <c r="T269" s="209"/>
      <c r="AT269" s="210" t="s">
        <v>147</v>
      </c>
      <c r="AU269" s="210" t="s">
        <v>81</v>
      </c>
      <c r="AV269" s="13" t="s">
        <v>81</v>
      </c>
      <c r="AW269" s="13" t="s">
        <v>33</v>
      </c>
      <c r="AX269" s="13" t="s">
        <v>79</v>
      </c>
      <c r="AY269" s="210" t="s">
        <v>133</v>
      </c>
    </row>
    <row r="270" spans="1:65" s="2" customFormat="1" ht="16.5" customHeight="1">
      <c r="A270" s="36"/>
      <c r="B270" s="37"/>
      <c r="C270" s="222" t="s">
        <v>393</v>
      </c>
      <c r="D270" s="222" t="s">
        <v>155</v>
      </c>
      <c r="E270" s="223" t="s">
        <v>394</v>
      </c>
      <c r="F270" s="224" t="s">
        <v>395</v>
      </c>
      <c r="G270" s="225" t="s">
        <v>385</v>
      </c>
      <c r="H270" s="226">
        <v>2.027</v>
      </c>
      <c r="I270" s="227"/>
      <c r="J270" s="228">
        <f>ROUND(I270*H270,2)</f>
        <v>0</v>
      </c>
      <c r="K270" s="224" t="s">
        <v>140</v>
      </c>
      <c r="L270" s="229"/>
      <c r="M270" s="230" t="s">
        <v>19</v>
      </c>
      <c r="N270" s="231" t="s">
        <v>43</v>
      </c>
      <c r="O270" s="66"/>
      <c r="P270" s="189">
        <f>O270*H270</f>
        <v>0</v>
      </c>
      <c r="Q270" s="189">
        <v>0.55</v>
      </c>
      <c r="R270" s="189">
        <f>Q270*H270</f>
        <v>1.1148500000000001</v>
      </c>
      <c r="S270" s="189">
        <v>0</v>
      </c>
      <c r="T270" s="190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91" t="s">
        <v>327</v>
      </c>
      <c r="AT270" s="191" t="s">
        <v>155</v>
      </c>
      <c r="AU270" s="191" t="s">
        <v>81</v>
      </c>
      <c r="AY270" s="19" t="s">
        <v>133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19" t="s">
        <v>79</v>
      </c>
      <c r="BK270" s="192">
        <f>ROUND(I270*H270,2)</f>
        <v>0</v>
      </c>
      <c r="BL270" s="19" t="s">
        <v>238</v>
      </c>
      <c r="BM270" s="191" t="s">
        <v>396</v>
      </c>
    </row>
    <row r="271" spans="2:51" s="13" customFormat="1" ht="10.2">
      <c r="B271" s="200"/>
      <c r="C271" s="201"/>
      <c r="D271" s="198" t="s">
        <v>147</v>
      </c>
      <c r="E271" s="202" t="s">
        <v>19</v>
      </c>
      <c r="F271" s="203" t="s">
        <v>1289</v>
      </c>
      <c r="G271" s="201"/>
      <c r="H271" s="204">
        <v>1.877</v>
      </c>
      <c r="I271" s="205"/>
      <c r="J271" s="201"/>
      <c r="K271" s="201"/>
      <c r="L271" s="206"/>
      <c r="M271" s="207"/>
      <c r="N271" s="208"/>
      <c r="O271" s="208"/>
      <c r="P271" s="208"/>
      <c r="Q271" s="208"/>
      <c r="R271" s="208"/>
      <c r="S271" s="208"/>
      <c r="T271" s="209"/>
      <c r="AT271" s="210" t="s">
        <v>147</v>
      </c>
      <c r="AU271" s="210" t="s">
        <v>81</v>
      </c>
      <c r="AV271" s="13" t="s">
        <v>81</v>
      </c>
      <c r="AW271" s="13" t="s">
        <v>33</v>
      </c>
      <c r="AX271" s="13" t="s">
        <v>72</v>
      </c>
      <c r="AY271" s="210" t="s">
        <v>133</v>
      </c>
    </row>
    <row r="272" spans="2:51" s="13" customFormat="1" ht="10.2">
      <c r="B272" s="200"/>
      <c r="C272" s="201"/>
      <c r="D272" s="198" t="s">
        <v>147</v>
      </c>
      <c r="E272" s="202" t="s">
        <v>19</v>
      </c>
      <c r="F272" s="203" t="s">
        <v>1290</v>
      </c>
      <c r="G272" s="201"/>
      <c r="H272" s="204">
        <v>2.027</v>
      </c>
      <c r="I272" s="205"/>
      <c r="J272" s="201"/>
      <c r="K272" s="201"/>
      <c r="L272" s="206"/>
      <c r="M272" s="207"/>
      <c r="N272" s="208"/>
      <c r="O272" s="208"/>
      <c r="P272" s="208"/>
      <c r="Q272" s="208"/>
      <c r="R272" s="208"/>
      <c r="S272" s="208"/>
      <c r="T272" s="209"/>
      <c r="AT272" s="210" t="s">
        <v>147</v>
      </c>
      <c r="AU272" s="210" t="s">
        <v>81</v>
      </c>
      <c r="AV272" s="13" t="s">
        <v>81</v>
      </c>
      <c r="AW272" s="13" t="s">
        <v>33</v>
      </c>
      <c r="AX272" s="13" t="s">
        <v>79</v>
      </c>
      <c r="AY272" s="210" t="s">
        <v>133</v>
      </c>
    </row>
    <row r="273" spans="1:65" s="2" customFormat="1" ht="16.5" customHeight="1">
      <c r="A273" s="36"/>
      <c r="B273" s="37"/>
      <c r="C273" s="180" t="s">
        <v>397</v>
      </c>
      <c r="D273" s="180" t="s">
        <v>136</v>
      </c>
      <c r="E273" s="181" t="s">
        <v>398</v>
      </c>
      <c r="F273" s="182" t="s">
        <v>399</v>
      </c>
      <c r="G273" s="183" t="s">
        <v>139</v>
      </c>
      <c r="H273" s="184">
        <v>391.123</v>
      </c>
      <c r="I273" s="185"/>
      <c r="J273" s="186">
        <f>ROUND(I273*H273,2)</f>
        <v>0</v>
      </c>
      <c r="K273" s="182" t="s">
        <v>140</v>
      </c>
      <c r="L273" s="41"/>
      <c r="M273" s="187" t="s">
        <v>19</v>
      </c>
      <c r="N273" s="188" t="s">
        <v>43</v>
      </c>
      <c r="O273" s="66"/>
      <c r="P273" s="189">
        <f>O273*H273</f>
        <v>0</v>
      </c>
      <c r="Q273" s="189">
        <v>0.00018</v>
      </c>
      <c r="R273" s="189">
        <f>Q273*H273</f>
        <v>0.07040214</v>
      </c>
      <c r="S273" s="189">
        <v>0</v>
      </c>
      <c r="T273" s="190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91" t="s">
        <v>238</v>
      </c>
      <c r="AT273" s="191" t="s">
        <v>136</v>
      </c>
      <c r="AU273" s="191" t="s">
        <v>81</v>
      </c>
      <c r="AY273" s="19" t="s">
        <v>133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19" t="s">
        <v>79</v>
      </c>
      <c r="BK273" s="192">
        <f>ROUND(I273*H273,2)</f>
        <v>0</v>
      </c>
      <c r="BL273" s="19" t="s">
        <v>238</v>
      </c>
      <c r="BM273" s="191" t="s">
        <v>400</v>
      </c>
    </row>
    <row r="274" spans="1:47" s="2" customFormat="1" ht="10.2">
      <c r="A274" s="36"/>
      <c r="B274" s="37"/>
      <c r="C274" s="38"/>
      <c r="D274" s="193" t="s">
        <v>143</v>
      </c>
      <c r="E274" s="38"/>
      <c r="F274" s="194" t="s">
        <v>401</v>
      </c>
      <c r="G274" s="38"/>
      <c r="H274" s="38"/>
      <c r="I274" s="195"/>
      <c r="J274" s="38"/>
      <c r="K274" s="38"/>
      <c r="L274" s="41"/>
      <c r="M274" s="196"/>
      <c r="N274" s="197"/>
      <c r="O274" s="66"/>
      <c r="P274" s="66"/>
      <c r="Q274" s="66"/>
      <c r="R274" s="66"/>
      <c r="S274" s="66"/>
      <c r="T274" s="67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9" t="s">
        <v>143</v>
      </c>
      <c r="AU274" s="19" t="s">
        <v>81</v>
      </c>
    </row>
    <row r="275" spans="2:51" s="15" customFormat="1" ht="10.2">
      <c r="B275" s="232"/>
      <c r="C275" s="233"/>
      <c r="D275" s="198" t="s">
        <v>147</v>
      </c>
      <c r="E275" s="234" t="s">
        <v>19</v>
      </c>
      <c r="F275" s="235" t="s">
        <v>402</v>
      </c>
      <c r="G275" s="233"/>
      <c r="H275" s="234" t="s">
        <v>19</v>
      </c>
      <c r="I275" s="236"/>
      <c r="J275" s="233"/>
      <c r="K275" s="233"/>
      <c r="L275" s="237"/>
      <c r="M275" s="238"/>
      <c r="N275" s="239"/>
      <c r="O275" s="239"/>
      <c r="P275" s="239"/>
      <c r="Q275" s="239"/>
      <c r="R275" s="239"/>
      <c r="S275" s="239"/>
      <c r="T275" s="240"/>
      <c r="AT275" s="241" t="s">
        <v>147</v>
      </c>
      <c r="AU275" s="241" t="s">
        <v>81</v>
      </c>
      <c r="AV275" s="15" t="s">
        <v>79</v>
      </c>
      <c r="AW275" s="15" t="s">
        <v>33</v>
      </c>
      <c r="AX275" s="15" t="s">
        <v>72</v>
      </c>
      <c r="AY275" s="241" t="s">
        <v>133</v>
      </c>
    </row>
    <row r="276" spans="2:51" s="13" customFormat="1" ht="10.2">
      <c r="B276" s="200"/>
      <c r="C276" s="201"/>
      <c r="D276" s="198" t="s">
        <v>147</v>
      </c>
      <c r="E276" s="202" t="s">
        <v>19</v>
      </c>
      <c r="F276" s="203" t="s">
        <v>403</v>
      </c>
      <c r="G276" s="201"/>
      <c r="H276" s="204">
        <v>391.123</v>
      </c>
      <c r="I276" s="205"/>
      <c r="J276" s="201"/>
      <c r="K276" s="201"/>
      <c r="L276" s="206"/>
      <c r="M276" s="207"/>
      <c r="N276" s="208"/>
      <c r="O276" s="208"/>
      <c r="P276" s="208"/>
      <c r="Q276" s="208"/>
      <c r="R276" s="208"/>
      <c r="S276" s="208"/>
      <c r="T276" s="209"/>
      <c r="AT276" s="210" t="s">
        <v>147</v>
      </c>
      <c r="AU276" s="210" t="s">
        <v>81</v>
      </c>
      <c r="AV276" s="13" t="s">
        <v>81</v>
      </c>
      <c r="AW276" s="13" t="s">
        <v>33</v>
      </c>
      <c r="AX276" s="13" t="s">
        <v>79</v>
      </c>
      <c r="AY276" s="210" t="s">
        <v>133</v>
      </c>
    </row>
    <row r="277" spans="1:65" s="2" customFormat="1" ht="24.15" customHeight="1">
      <c r="A277" s="36"/>
      <c r="B277" s="37"/>
      <c r="C277" s="180" t="s">
        <v>404</v>
      </c>
      <c r="D277" s="180" t="s">
        <v>136</v>
      </c>
      <c r="E277" s="181" t="s">
        <v>405</v>
      </c>
      <c r="F277" s="182" t="s">
        <v>406</v>
      </c>
      <c r="G277" s="183" t="s">
        <v>319</v>
      </c>
      <c r="H277" s="184">
        <v>1.228</v>
      </c>
      <c r="I277" s="185"/>
      <c r="J277" s="186">
        <f>ROUND(I277*H277,2)</f>
        <v>0</v>
      </c>
      <c r="K277" s="182" t="s">
        <v>140</v>
      </c>
      <c r="L277" s="41"/>
      <c r="M277" s="187" t="s">
        <v>19</v>
      </c>
      <c r="N277" s="188" t="s">
        <v>43</v>
      </c>
      <c r="O277" s="66"/>
      <c r="P277" s="189">
        <f>O277*H277</f>
        <v>0</v>
      </c>
      <c r="Q277" s="189">
        <v>0</v>
      </c>
      <c r="R277" s="189">
        <f>Q277*H277</f>
        <v>0</v>
      </c>
      <c r="S277" s="189">
        <v>0</v>
      </c>
      <c r="T277" s="190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91" t="s">
        <v>238</v>
      </c>
      <c r="AT277" s="191" t="s">
        <v>136</v>
      </c>
      <c r="AU277" s="191" t="s">
        <v>81</v>
      </c>
      <c r="AY277" s="19" t="s">
        <v>133</v>
      </c>
      <c r="BE277" s="192">
        <f>IF(N277="základní",J277,0)</f>
        <v>0</v>
      </c>
      <c r="BF277" s="192">
        <f>IF(N277="snížená",J277,0)</f>
        <v>0</v>
      </c>
      <c r="BG277" s="192">
        <f>IF(N277="zákl. přenesená",J277,0)</f>
        <v>0</v>
      </c>
      <c r="BH277" s="192">
        <f>IF(N277="sníž. přenesená",J277,0)</f>
        <v>0</v>
      </c>
      <c r="BI277" s="192">
        <f>IF(N277="nulová",J277,0)</f>
        <v>0</v>
      </c>
      <c r="BJ277" s="19" t="s">
        <v>79</v>
      </c>
      <c r="BK277" s="192">
        <f>ROUND(I277*H277,2)</f>
        <v>0</v>
      </c>
      <c r="BL277" s="19" t="s">
        <v>238</v>
      </c>
      <c r="BM277" s="191" t="s">
        <v>407</v>
      </c>
    </row>
    <row r="278" spans="1:47" s="2" customFormat="1" ht="10.2">
      <c r="A278" s="36"/>
      <c r="B278" s="37"/>
      <c r="C278" s="38"/>
      <c r="D278" s="193" t="s">
        <v>143</v>
      </c>
      <c r="E278" s="38"/>
      <c r="F278" s="194" t="s">
        <v>408</v>
      </c>
      <c r="G278" s="38"/>
      <c r="H278" s="38"/>
      <c r="I278" s="195"/>
      <c r="J278" s="38"/>
      <c r="K278" s="38"/>
      <c r="L278" s="41"/>
      <c r="M278" s="196"/>
      <c r="N278" s="197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143</v>
      </c>
      <c r="AU278" s="19" t="s">
        <v>81</v>
      </c>
    </row>
    <row r="279" spans="2:63" s="12" customFormat="1" ht="22.8" customHeight="1">
      <c r="B279" s="164"/>
      <c r="C279" s="165"/>
      <c r="D279" s="166" t="s">
        <v>71</v>
      </c>
      <c r="E279" s="178" t="s">
        <v>409</v>
      </c>
      <c r="F279" s="178" t="s">
        <v>410</v>
      </c>
      <c r="G279" s="165"/>
      <c r="H279" s="165"/>
      <c r="I279" s="168"/>
      <c r="J279" s="179">
        <f>BK279</f>
        <v>0</v>
      </c>
      <c r="K279" s="165"/>
      <c r="L279" s="170"/>
      <c r="M279" s="171"/>
      <c r="N279" s="172"/>
      <c r="O279" s="172"/>
      <c r="P279" s="173">
        <f>SUM(P280:P320)</f>
        <v>0</v>
      </c>
      <c r="Q279" s="172"/>
      <c r="R279" s="173">
        <f>SUM(R280:R320)</f>
        <v>0.6494296</v>
      </c>
      <c r="S279" s="172"/>
      <c r="T279" s="174">
        <f>SUM(T280:T320)</f>
        <v>0.31058399999999997</v>
      </c>
      <c r="AR279" s="175" t="s">
        <v>81</v>
      </c>
      <c r="AT279" s="176" t="s">
        <v>71</v>
      </c>
      <c r="AU279" s="176" t="s">
        <v>79</v>
      </c>
      <c r="AY279" s="175" t="s">
        <v>133</v>
      </c>
      <c r="BK279" s="177">
        <f>SUM(BK280:BK320)</f>
        <v>0</v>
      </c>
    </row>
    <row r="280" spans="1:65" s="2" customFormat="1" ht="16.5" customHeight="1">
      <c r="A280" s="36"/>
      <c r="B280" s="37"/>
      <c r="C280" s="180" t="s">
        <v>411</v>
      </c>
      <c r="D280" s="180" t="s">
        <v>136</v>
      </c>
      <c r="E280" s="181" t="s">
        <v>412</v>
      </c>
      <c r="F280" s="182" t="s">
        <v>413</v>
      </c>
      <c r="G280" s="183" t="s">
        <v>163</v>
      </c>
      <c r="H280" s="184">
        <v>90.36</v>
      </c>
      <c r="I280" s="185"/>
      <c r="J280" s="186">
        <f>ROUND(I280*H280,2)</f>
        <v>0</v>
      </c>
      <c r="K280" s="182" t="s">
        <v>140</v>
      </c>
      <c r="L280" s="41"/>
      <c r="M280" s="187" t="s">
        <v>19</v>
      </c>
      <c r="N280" s="188" t="s">
        <v>43</v>
      </c>
      <c r="O280" s="66"/>
      <c r="P280" s="189">
        <f>O280*H280</f>
        <v>0</v>
      </c>
      <c r="Q280" s="189">
        <v>0</v>
      </c>
      <c r="R280" s="189">
        <f>Q280*H280</f>
        <v>0</v>
      </c>
      <c r="S280" s="189">
        <v>0.0026</v>
      </c>
      <c r="T280" s="190">
        <f>S280*H280</f>
        <v>0.23493599999999998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91" t="s">
        <v>238</v>
      </c>
      <c r="AT280" s="191" t="s">
        <v>136</v>
      </c>
      <c r="AU280" s="191" t="s">
        <v>81</v>
      </c>
      <c r="AY280" s="19" t="s">
        <v>133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19" t="s">
        <v>79</v>
      </c>
      <c r="BK280" s="192">
        <f>ROUND(I280*H280,2)</f>
        <v>0</v>
      </c>
      <c r="BL280" s="19" t="s">
        <v>238</v>
      </c>
      <c r="BM280" s="191" t="s">
        <v>414</v>
      </c>
    </row>
    <row r="281" spans="1:47" s="2" customFormat="1" ht="10.2">
      <c r="A281" s="36"/>
      <c r="B281" s="37"/>
      <c r="C281" s="38"/>
      <c r="D281" s="193" t="s">
        <v>143</v>
      </c>
      <c r="E281" s="38"/>
      <c r="F281" s="194" t="s">
        <v>415</v>
      </c>
      <c r="G281" s="38"/>
      <c r="H281" s="38"/>
      <c r="I281" s="195"/>
      <c r="J281" s="38"/>
      <c r="K281" s="38"/>
      <c r="L281" s="41"/>
      <c r="M281" s="196"/>
      <c r="N281" s="197"/>
      <c r="O281" s="66"/>
      <c r="P281" s="66"/>
      <c r="Q281" s="66"/>
      <c r="R281" s="66"/>
      <c r="S281" s="66"/>
      <c r="T281" s="67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143</v>
      </c>
      <c r="AU281" s="19" t="s">
        <v>81</v>
      </c>
    </row>
    <row r="282" spans="1:65" s="2" customFormat="1" ht="16.5" customHeight="1">
      <c r="A282" s="36"/>
      <c r="B282" s="37"/>
      <c r="C282" s="180" t="s">
        <v>416</v>
      </c>
      <c r="D282" s="180" t="s">
        <v>136</v>
      </c>
      <c r="E282" s="181" t="s">
        <v>417</v>
      </c>
      <c r="F282" s="182" t="s">
        <v>418</v>
      </c>
      <c r="G282" s="183" t="s">
        <v>163</v>
      </c>
      <c r="H282" s="184">
        <v>19.2</v>
      </c>
      <c r="I282" s="185"/>
      <c r="J282" s="186">
        <f>ROUND(I282*H282,2)</f>
        <v>0</v>
      </c>
      <c r="K282" s="182" t="s">
        <v>140</v>
      </c>
      <c r="L282" s="41"/>
      <c r="M282" s="187" t="s">
        <v>19</v>
      </c>
      <c r="N282" s="188" t="s">
        <v>43</v>
      </c>
      <c r="O282" s="66"/>
      <c r="P282" s="189">
        <f>O282*H282</f>
        <v>0</v>
      </c>
      <c r="Q282" s="189">
        <v>0</v>
      </c>
      <c r="R282" s="189">
        <f>Q282*H282</f>
        <v>0</v>
      </c>
      <c r="S282" s="189">
        <v>0.00394</v>
      </c>
      <c r="T282" s="190">
        <f>S282*H282</f>
        <v>0.07564799999999999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91" t="s">
        <v>238</v>
      </c>
      <c r="AT282" s="191" t="s">
        <v>136</v>
      </c>
      <c r="AU282" s="191" t="s">
        <v>81</v>
      </c>
      <c r="AY282" s="19" t="s">
        <v>133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19" t="s">
        <v>79</v>
      </c>
      <c r="BK282" s="192">
        <f>ROUND(I282*H282,2)</f>
        <v>0</v>
      </c>
      <c r="BL282" s="19" t="s">
        <v>238</v>
      </c>
      <c r="BM282" s="191" t="s">
        <v>419</v>
      </c>
    </row>
    <row r="283" spans="1:47" s="2" customFormat="1" ht="10.2">
      <c r="A283" s="36"/>
      <c r="B283" s="37"/>
      <c r="C283" s="38"/>
      <c r="D283" s="193" t="s">
        <v>143</v>
      </c>
      <c r="E283" s="38"/>
      <c r="F283" s="194" t="s">
        <v>420</v>
      </c>
      <c r="G283" s="38"/>
      <c r="H283" s="38"/>
      <c r="I283" s="195"/>
      <c r="J283" s="38"/>
      <c r="K283" s="38"/>
      <c r="L283" s="41"/>
      <c r="M283" s="196"/>
      <c r="N283" s="197"/>
      <c r="O283" s="66"/>
      <c r="P283" s="66"/>
      <c r="Q283" s="66"/>
      <c r="R283" s="66"/>
      <c r="S283" s="66"/>
      <c r="T283" s="67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9" t="s">
        <v>143</v>
      </c>
      <c r="AU283" s="19" t="s">
        <v>81</v>
      </c>
    </row>
    <row r="284" spans="1:65" s="2" customFormat="1" ht="24.15" customHeight="1">
      <c r="A284" s="36"/>
      <c r="B284" s="37"/>
      <c r="C284" s="180" t="s">
        <v>421</v>
      </c>
      <c r="D284" s="180" t="s">
        <v>136</v>
      </c>
      <c r="E284" s="181" t="s">
        <v>422</v>
      </c>
      <c r="F284" s="182" t="s">
        <v>423</v>
      </c>
      <c r="G284" s="183" t="s">
        <v>163</v>
      </c>
      <c r="H284" s="184">
        <v>58.2</v>
      </c>
      <c r="I284" s="185"/>
      <c r="J284" s="186">
        <f>ROUND(I284*H284,2)</f>
        <v>0</v>
      </c>
      <c r="K284" s="182" t="s">
        <v>140</v>
      </c>
      <c r="L284" s="41"/>
      <c r="M284" s="187" t="s">
        <v>19</v>
      </c>
      <c r="N284" s="188" t="s">
        <v>43</v>
      </c>
      <c r="O284" s="66"/>
      <c r="P284" s="189">
        <f>O284*H284</f>
        <v>0</v>
      </c>
      <c r="Q284" s="189">
        <v>0.00136</v>
      </c>
      <c r="R284" s="189">
        <f>Q284*H284</f>
        <v>0.07915200000000001</v>
      </c>
      <c r="S284" s="189">
        <v>0</v>
      </c>
      <c r="T284" s="190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91" t="s">
        <v>238</v>
      </c>
      <c r="AT284" s="191" t="s">
        <v>136</v>
      </c>
      <c r="AU284" s="191" t="s">
        <v>81</v>
      </c>
      <c r="AY284" s="19" t="s">
        <v>133</v>
      </c>
      <c r="BE284" s="192">
        <f>IF(N284="základní",J284,0)</f>
        <v>0</v>
      </c>
      <c r="BF284" s="192">
        <f>IF(N284="snížená",J284,0)</f>
        <v>0</v>
      </c>
      <c r="BG284" s="192">
        <f>IF(N284="zákl. přenesená",J284,0)</f>
        <v>0</v>
      </c>
      <c r="BH284" s="192">
        <f>IF(N284="sníž. přenesená",J284,0)</f>
        <v>0</v>
      </c>
      <c r="BI284" s="192">
        <f>IF(N284="nulová",J284,0)</f>
        <v>0</v>
      </c>
      <c r="BJ284" s="19" t="s">
        <v>79</v>
      </c>
      <c r="BK284" s="192">
        <f>ROUND(I284*H284,2)</f>
        <v>0</v>
      </c>
      <c r="BL284" s="19" t="s">
        <v>238</v>
      </c>
      <c r="BM284" s="191" t="s">
        <v>424</v>
      </c>
    </row>
    <row r="285" spans="1:47" s="2" customFormat="1" ht="10.2">
      <c r="A285" s="36"/>
      <c r="B285" s="37"/>
      <c r="C285" s="38"/>
      <c r="D285" s="193" t="s">
        <v>143</v>
      </c>
      <c r="E285" s="38"/>
      <c r="F285" s="194" t="s">
        <v>425</v>
      </c>
      <c r="G285" s="38"/>
      <c r="H285" s="38"/>
      <c r="I285" s="195"/>
      <c r="J285" s="38"/>
      <c r="K285" s="38"/>
      <c r="L285" s="41"/>
      <c r="M285" s="196"/>
      <c r="N285" s="197"/>
      <c r="O285" s="66"/>
      <c r="P285" s="66"/>
      <c r="Q285" s="66"/>
      <c r="R285" s="66"/>
      <c r="S285" s="66"/>
      <c r="T285" s="67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9" t="s">
        <v>143</v>
      </c>
      <c r="AU285" s="19" t="s">
        <v>81</v>
      </c>
    </row>
    <row r="286" spans="2:51" s="15" customFormat="1" ht="10.2">
      <c r="B286" s="232"/>
      <c r="C286" s="233"/>
      <c r="D286" s="198" t="s">
        <v>147</v>
      </c>
      <c r="E286" s="234" t="s">
        <v>19</v>
      </c>
      <c r="F286" s="235" t="s">
        <v>354</v>
      </c>
      <c r="G286" s="233"/>
      <c r="H286" s="234" t="s">
        <v>19</v>
      </c>
      <c r="I286" s="236"/>
      <c r="J286" s="233"/>
      <c r="K286" s="233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147</v>
      </c>
      <c r="AU286" s="241" t="s">
        <v>81</v>
      </c>
      <c r="AV286" s="15" t="s">
        <v>79</v>
      </c>
      <c r="AW286" s="15" t="s">
        <v>33</v>
      </c>
      <c r="AX286" s="15" t="s">
        <v>72</v>
      </c>
      <c r="AY286" s="241" t="s">
        <v>133</v>
      </c>
    </row>
    <row r="287" spans="2:51" s="13" customFormat="1" ht="10.2">
      <c r="B287" s="200"/>
      <c r="C287" s="201"/>
      <c r="D287" s="198" t="s">
        <v>147</v>
      </c>
      <c r="E287" s="202" t="s">
        <v>19</v>
      </c>
      <c r="F287" s="203" t="s">
        <v>426</v>
      </c>
      <c r="G287" s="201"/>
      <c r="H287" s="204">
        <v>12</v>
      </c>
      <c r="I287" s="205"/>
      <c r="J287" s="201"/>
      <c r="K287" s="201"/>
      <c r="L287" s="206"/>
      <c r="M287" s="207"/>
      <c r="N287" s="208"/>
      <c r="O287" s="208"/>
      <c r="P287" s="208"/>
      <c r="Q287" s="208"/>
      <c r="R287" s="208"/>
      <c r="S287" s="208"/>
      <c r="T287" s="209"/>
      <c r="AT287" s="210" t="s">
        <v>147</v>
      </c>
      <c r="AU287" s="210" t="s">
        <v>81</v>
      </c>
      <c r="AV287" s="13" t="s">
        <v>81</v>
      </c>
      <c r="AW287" s="13" t="s">
        <v>33</v>
      </c>
      <c r="AX287" s="13" t="s">
        <v>72</v>
      </c>
      <c r="AY287" s="210" t="s">
        <v>133</v>
      </c>
    </row>
    <row r="288" spans="2:51" s="13" customFormat="1" ht="10.2">
      <c r="B288" s="200"/>
      <c r="C288" s="201"/>
      <c r="D288" s="198" t="s">
        <v>147</v>
      </c>
      <c r="E288" s="202" t="s">
        <v>19</v>
      </c>
      <c r="F288" s="203" t="s">
        <v>427</v>
      </c>
      <c r="G288" s="201"/>
      <c r="H288" s="204">
        <v>46.2</v>
      </c>
      <c r="I288" s="205"/>
      <c r="J288" s="201"/>
      <c r="K288" s="201"/>
      <c r="L288" s="206"/>
      <c r="M288" s="207"/>
      <c r="N288" s="208"/>
      <c r="O288" s="208"/>
      <c r="P288" s="208"/>
      <c r="Q288" s="208"/>
      <c r="R288" s="208"/>
      <c r="S288" s="208"/>
      <c r="T288" s="209"/>
      <c r="AT288" s="210" t="s">
        <v>147</v>
      </c>
      <c r="AU288" s="210" t="s">
        <v>81</v>
      </c>
      <c r="AV288" s="13" t="s">
        <v>81</v>
      </c>
      <c r="AW288" s="13" t="s">
        <v>33</v>
      </c>
      <c r="AX288" s="13" t="s">
        <v>72</v>
      </c>
      <c r="AY288" s="210" t="s">
        <v>133</v>
      </c>
    </row>
    <row r="289" spans="2:51" s="14" customFormat="1" ht="10.2">
      <c r="B289" s="211"/>
      <c r="C289" s="212"/>
      <c r="D289" s="198" t="s">
        <v>147</v>
      </c>
      <c r="E289" s="213" t="s">
        <v>19</v>
      </c>
      <c r="F289" s="214" t="s">
        <v>154</v>
      </c>
      <c r="G289" s="212"/>
      <c r="H289" s="215">
        <v>58.2</v>
      </c>
      <c r="I289" s="216"/>
      <c r="J289" s="212"/>
      <c r="K289" s="212"/>
      <c r="L289" s="217"/>
      <c r="M289" s="218"/>
      <c r="N289" s="219"/>
      <c r="O289" s="219"/>
      <c r="P289" s="219"/>
      <c r="Q289" s="219"/>
      <c r="R289" s="219"/>
      <c r="S289" s="219"/>
      <c r="T289" s="220"/>
      <c r="AT289" s="221" t="s">
        <v>147</v>
      </c>
      <c r="AU289" s="221" t="s">
        <v>81</v>
      </c>
      <c r="AV289" s="14" t="s">
        <v>141</v>
      </c>
      <c r="AW289" s="14" t="s">
        <v>33</v>
      </c>
      <c r="AX289" s="14" t="s">
        <v>79</v>
      </c>
      <c r="AY289" s="221" t="s">
        <v>133</v>
      </c>
    </row>
    <row r="290" spans="1:65" s="2" customFormat="1" ht="16.5" customHeight="1">
      <c r="A290" s="36"/>
      <c r="B290" s="37"/>
      <c r="C290" s="180" t="s">
        <v>428</v>
      </c>
      <c r="D290" s="180" t="s">
        <v>136</v>
      </c>
      <c r="E290" s="181" t="s">
        <v>429</v>
      </c>
      <c r="F290" s="182" t="s">
        <v>430</v>
      </c>
      <c r="G290" s="183" t="s">
        <v>163</v>
      </c>
      <c r="H290" s="184">
        <v>58.2</v>
      </c>
      <c r="I290" s="185"/>
      <c r="J290" s="186">
        <f>ROUND(I290*H290,2)</f>
        <v>0</v>
      </c>
      <c r="K290" s="182" t="s">
        <v>19</v>
      </c>
      <c r="L290" s="41"/>
      <c r="M290" s="187" t="s">
        <v>19</v>
      </c>
      <c r="N290" s="188" t="s">
        <v>43</v>
      </c>
      <c r="O290" s="66"/>
      <c r="P290" s="189">
        <f>O290*H290</f>
        <v>0</v>
      </c>
      <c r="Q290" s="189">
        <v>0.00136</v>
      </c>
      <c r="R290" s="189">
        <f>Q290*H290</f>
        <v>0.07915200000000001</v>
      </c>
      <c r="S290" s="189">
        <v>0</v>
      </c>
      <c r="T290" s="190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91" t="s">
        <v>238</v>
      </c>
      <c r="AT290" s="191" t="s">
        <v>136</v>
      </c>
      <c r="AU290" s="191" t="s">
        <v>81</v>
      </c>
      <c r="AY290" s="19" t="s">
        <v>133</v>
      </c>
      <c r="BE290" s="192">
        <f>IF(N290="základní",J290,0)</f>
        <v>0</v>
      </c>
      <c r="BF290" s="192">
        <f>IF(N290="snížená",J290,0)</f>
        <v>0</v>
      </c>
      <c r="BG290" s="192">
        <f>IF(N290="zákl. přenesená",J290,0)</f>
        <v>0</v>
      </c>
      <c r="BH290" s="192">
        <f>IF(N290="sníž. přenesená",J290,0)</f>
        <v>0</v>
      </c>
      <c r="BI290" s="192">
        <f>IF(N290="nulová",J290,0)</f>
        <v>0</v>
      </c>
      <c r="BJ290" s="19" t="s">
        <v>79</v>
      </c>
      <c r="BK290" s="192">
        <f>ROUND(I290*H290,2)</f>
        <v>0</v>
      </c>
      <c r="BL290" s="19" t="s">
        <v>238</v>
      </c>
      <c r="BM290" s="191" t="s">
        <v>431</v>
      </c>
    </row>
    <row r="291" spans="2:51" s="15" customFormat="1" ht="10.2">
      <c r="B291" s="232"/>
      <c r="C291" s="233"/>
      <c r="D291" s="198" t="s">
        <v>147</v>
      </c>
      <c r="E291" s="234" t="s">
        <v>19</v>
      </c>
      <c r="F291" s="235" t="s">
        <v>432</v>
      </c>
      <c r="G291" s="233"/>
      <c r="H291" s="234" t="s">
        <v>19</v>
      </c>
      <c r="I291" s="236"/>
      <c r="J291" s="233"/>
      <c r="K291" s="233"/>
      <c r="L291" s="237"/>
      <c r="M291" s="238"/>
      <c r="N291" s="239"/>
      <c r="O291" s="239"/>
      <c r="P291" s="239"/>
      <c r="Q291" s="239"/>
      <c r="R291" s="239"/>
      <c r="S291" s="239"/>
      <c r="T291" s="240"/>
      <c r="AT291" s="241" t="s">
        <v>147</v>
      </c>
      <c r="AU291" s="241" t="s">
        <v>81</v>
      </c>
      <c r="AV291" s="15" t="s">
        <v>79</v>
      </c>
      <c r="AW291" s="15" t="s">
        <v>33</v>
      </c>
      <c r="AX291" s="15" t="s">
        <v>72</v>
      </c>
      <c r="AY291" s="241" t="s">
        <v>133</v>
      </c>
    </row>
    <row r="292" spans="2:51" s="13" customFormat="1" ht="10.2">
      <c r="B292" s="200"/>
      <c r="C292" s="201"/>
      <c r="D292" s="198" t="s">
        <v>147</v>
      </c>
      <c r="E292" s="202" t="s">
        <v>19</v>
      </c>
      <c r="F292" s="203" t="s">
        <v>433</v>
      </c>
      <c r="G292" s="201"/>
      <c r="H292" s="204">
        <v>12</v>
      </c>
      <c r="I292" s="205"/>
      <c r="J292" s="201"/>
      <c r="K292" s="201"/>
      <c r="L292" s="206"/>
      <c r="M292" s="207"/>
      <c r="N292" s="208"/>
      <c r="O292" s="208"/>
      <c r="P292" s="208"/>
      <c r="Q292" s="208"/>
      <c r="R292" s="208"/>
      <c r="S292" s="208"/>
      <c r="T292" s="209"/>
      <c r="AT292" s="210" t="s">
        <v>147</v>
      </c>
      <c r="AU292" s="210" t="s">
        <v>81</v>
      </c>
      <c r="AV292" s="13" t="s">
        <v>81</v>
      </c>
      <c r="AW292" s="13" t="s">
        <v>33</v>
      </c>
      <c r="AX292" s="13" t="s">
        <v>72</v>
      </c>
      <c r="AY292" s="210" t="s">
        <v>133</v>
      </c>
    </row>
    <row r="293" spans="2:51" s="13" customFormat="1" ht="10.2">
      <c r="B293" s="200"/>
      <c r="C293" s="201"/>
      <c r="D293" s="198" t="s">
        <v>147</v>
      </c>
      <c r="E293" s="202" t="s">
        <v>19</v>
      </c>
      <c r="F293" s="203" t="s">
        <v>427</v>
      </c>
      <c r="G293" s="201"/>
      <c r="H293" s="204">
        <v>46.2</v>
      </c>
      <c r="I293" s="205"/>
      <c r="J293" s="201"/>
      <c r="K293" s="201"/>
      <c r="L293" s="206"/>
      <c r="M293" s="207"/>
      <c r="N293" s="208"/>
      <c r="O293" s="208"/>
      <c r="P293" s="208"/>
      <c r="Q293" s="208"/>
      <c r="R293" s="208"/>
      <c r="S293" s="208"/>
      <c r="T293" s="209"/>
      <c r="AT293" s="210" t="s">
        <v>147</v>
      </c>
      <c r="AU293" s="210" t="s">
        <v>81</v>
      </c>
      <c r="AV293" s="13" t="s">
        <v>81</v>
      </c>
      <c r="AW293" s="13" t="s">
        <v>33</v>
      </c>
      <c r="AX293" s="13" t="s">
        <v>72</v>
      </c>
      <c r="AY293" s="210" t="s">
        <v>133</v>
      </c>
    </row>
    <row r="294" spans="2:51" s="14" customFormat="1" ht="10.2">
      <c r="B294" s="211"/>
      <c r="C294" s="212"/>
      <c r="D294" s="198" t="s">
        <v>147</v>
      </c>
      <c r="E294" s="213" t="s">
        <v>19</v>
      </c>
      <c r="F294" s="214" t="s">
        <v>154</v>
      </c>
      <c r="G294" s="212"/>
      <c r="H294" s="215">
        <v>58.2</v>
      </c>
      <c r="I294" s="216"/>
      <c r="J294" s="212"/>
      <c r="K294" s="212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147</v>
      </c>
      <c r="AU294" s="221" t="s">
        <v>81</v>
      </c>
      <c r="AV294" s="14" t="s">
        <v>141</v>
      </c>
      <c r="AW294" s="14" t="s">
        <v>33</v>
      </c>
      <c r="AX294" s="14" t="s">
        <v>79</v>
      </c>
      <c r="AY294" s="221" t="s">
        <v>133</v>
      </c>
    </row>
    <row r="295" spans="1:65" s="2" customFormat="1" ht="16.5" customHeight="1">
      <c r="A295" s="36"/>
      <c r="B295" s="37"/>
      <c r="C295" s="180" t="s">
        <v>434</v>
      </c>
      <c r="D295" s="180" t="s">
        <v>136</v>
      </c>
      <c r="E295" s="181" t="s">
        <v>435</v>
      </c>
      <c r="F295" s="182" t="s">
        <v>436</v>
      </c>
      <c r="G295" s="183" t="s">
        <v>163</v>
      </c>
      <c r="H295" s="184">
        <v>45.2</v>
      </c>
      <c r="I295" s="185"/>
      <c r="J295" s="186">
        <f>ROUND(I295*H295,2)</f>
        <v>0</v>
      </c>
      <c r="K295" s="182" t="s">
        <v>19</v>
      </c>
      <c r="L295" s="41"/>
      <c r="M295" s="187" t="s">
        <v>19</v>
      </c>
      <c r="N295" s="188" t="s">
        <v>43</v>
      </c>
      <c r="O295" s="66"/>
      <c r="P295" s="189">
        <f>O295*H295</f>
        <v>0</v>
      </c>
      <c r="Q295" s="189">
        <v>0.00136</v>
      </c>
      <c r="R295" s="189">
        <f>Q295*H295</f>
        <v>0.061472000000000006</v>
      </c>
      <c r="S295" s="189">
        <v>0</v>
      </c>
      <c r="T295" s="190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91" t="s">
        <v>238</v>
      </c>
      <c r="AT295" s="191" t="s">
        <v>136</v>
      </c>
      <c r="AU295" s="191" t="s">
        <v>81</v>
      </c>
      <c r="AY295" s="19" t="s">
        <v>133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19" t="s">
        <v>79</v>
      </c>
      <c r="BK295" s="192">
        <f>ROUND(I295*H295,2)</f>
        <v>0</v>
      </c>
      <c r="BL295" s="19" t="s">
        <v>238</v>
      </c>
      <c r="BM295" s="191" t="s">
        <v>437</v>
      </c>
    </row>
    <row r="296" spans="2:51" s="15" customFormat="1" ht="10.2">
      <c r="B296" s="232"/>
      <c r="C296" s="233"/>
      <c r="D296" s="198" t="s">
        <v>147</v>
      </c>
      <c r="E296" s="234" t="s">
        <v>19</v>
      </c>
      <c r="F296" s="235" t="s">
        <v>438</v>
      </c>
      <c r="G296" s="233"/>
      <c r="H296" s="234" t="s">
        <v>19</v>
      </c>
      <c r="I296" s="236"/>
      <c r="J296" s="233"/>
      <c r="K296" s="233"/>
      <c r="L296" s="237"/>
      <c r="M296" s="238"/>
      <c r="N296" s="239"/>
      <c r="O296" s="239"/>
      <c r="P296" s="239"/>
      <c r="Q296" s="239"/>
      <c r="R296" s="239"/>
      <c r="S296" s="239"/>
      <c r="T296" s="240"/>
      <c r="AT296" s="241" t="s">
        <v>147</v>
      </c>
      <c r="AU296" s="241" t="s">
        <v>81</v>
      </c>
      <c r="AV296" s="15" t="s">
        <v>79</v>
      </c>
      <c r="AW296" s="15" t="s">
        <v>33</v>
      </c>
      <c r="AX296" s="15" t="s">
        <v>72</v>
      </c>
      <c r="AY296" s="241" t="s">
        <v>133</v>
      </c>
    </row>
    <row r="297" spans="2:51" s="13" customFormat="1" ht="10.2">
      <c r="B297" s="200"/>
      <c r="C297" s="201"/>
      <c r="D297" s="198" t="s">
        <v>147</v>
      </c>
      <c r="E297" s="202" t="s">
        <v>19</v>
      </c>
      <c r="F297" s="203" t="s">
        <v>439</v>
      </c>
      <c r="G297" s="201"/>
      <c r="H297" s="204">
        <v>45.2</v>
      </c>
      <c r="I297" s="205"/>
      <c r="J297" s="201"/>
      <c r="K297" s="201"/>
      <c r="L297" s="206"/>
      <c r="M297" s="207"/>
      <c r="N297" s="208"/>
      <c r="O297" s="208"/>
      <c r="P297" s="208"/>
      <c r="Q297" s="208"/>
      <c r="R297" s="208"/>
      <c r="S297" s="208"/>
      <c r="T297" s="209"/>
      <c r="AT297" s="210" t="s">
        <v>147</v>
      </c>
      <c r="AU297" s="210" t="s">
        <v>81</v>
      </c>
      <c r="AV297" s="13" t="s">
        <v>81</v>
      </c>
      <c r="AW297" s="13" t="s">
        <v>33</v>
      </c>
      <c r="AX297" s="13" t="s">
        <v>72</v>
      </c>
      <c r="AY297" s="210" t="s">
        <v>133</v>
      </c>
    </row>
    <row r="298" spans="2:51" s="14" customFormat="1" ht="10.2">
      <c r="B298" s="211"/>
      <c r="C298" s="212"/>
      <c r="D298" s="198" t="s">
        <v>147</v>
      </c>
      <c r="E298" s="213" t="s">
        <v>19</v>
      </c>
      <c r="F298" s="214" t="s">
        <v>154</v>
      </c>
      <c r="G298" s="212"/>
      <c r="H298" s="215">
        <v>45.2</v>
      </c>
      <c r="I298" s="216"/>
      <c r="J298" s="212"/>
      <c r="K298" s="212"/>
      <c r="L298" s="217"/>
      <c r="M298" s="218"/>
      <c r="N298" s="219"/>
      <c r="O298" s="219"/>
      <c r="P298" s="219"/>
      <c r="Q298" s="219"/>
      <c r="R298" s="219"/>
      <c r="S298" s="219"/>
      <c r="T298" s="220"/>
      <c r="AT298" s="221" t="s">
        <v>147</v>
      </c>
      <c r="AU298" s="221" t="s">
        <v>81</v>
      </c>
      <c r="AV298" s="14" t="s">
        <v>141</v>
      </c>
      <c r="AW298" s="14" t="s">
        <v>33</v>
      </c>
      <c r="AX298" s="14" t="s">
        <v>79</v>
      </c>
      <c r="AY298" s="221" t="s">
        <v>133</v>
      </c>
    </row>
    <row r="299" spans="1:65" s="2" customFormat="1" ht="21.75" customHeight="1">
      <c r="A299" s="36"/>
      <c r="B299" s="37"/>
      <c r="C299" s="180" t="s">
        <v>440</v>
      </c>
      <c r="D299" s="180" t="s">
        <v>136</v>
      </c>
      <c r="E299" s="181" t="s">
        <v>441</v>
      </c>
      <c r="F299" s="182" t="s">
        <v>442</v>
      </c>
      <c r="G299" s="183" t="s">
        <v>163</v>
      </c>
      <c r="H299" s="184">
        <v>32</v>
      </c>
      <c r="I299" s="185"/>
      <c r="J299" s="186">
        <f>ROUND(I299*H299,2)</f>
        <v>0</v>
      </c>
      <c r="K299" s="182" t="s">
        <v>19</v>
      </c>
      <c r="L299" s="41"/>
      <c r="M299" s="187" t="s">
        <v>19</v>
      </c>
      <c r="N299" s="188" t="s">
        <v>43</v>
      </c>
      <c r="O299" s="66"/>
      <c r="P299" s="189">
        <f>O299*H299</f>
        <v>0</v>
      </c>
      <c r="Q299" s="189">
        <v>0.00136</v>
      </c>
      <c r="R299" s="189">
        <f>Q299*H299</f>
        <v>0.04352</v>
      </c>
      <c r="S299" s="189">
        <v>0</v>
      </c>
      <c r="T299" s="190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91" t="s">
        <v>238</v>
      </c>
      <c r="AT299" s="191" t="s">
        <v>136</v>
      </c>
      <c r="AU299" s="191" t="s">
        <v>81</v>
      </c>
      <c r="AY299" s="19" t="s">
        <v>133</v>
      </c>
      <c r="BE299" s="192">
        <f>IF(N299="základní",J299,0)</f>
        <v>0</v>
      </c>
      <c r="BF299" s="192">
        <f>IF(N299="snížená",J299,0)</f>
        <v>0</v>
      </c>
      <c r="BG299" s="192">
        <f>IF(N299="zákl. přenesená",J299,0)</f>
        <v>0</v>
      </c>
      <c r="BH299" s="192">
        <f>IF(N299="sníž. přenesená",J299,0)</f>
        <v>0</v>
      </c>
      <c r="BI299" s="192">
        <f>IF(N299="nulová",J299,0)</f>
        <v>0</v>
      </c>
      <c r="BJ299" s="19" t="s">
        <v>79</v>
      </c>
      <c r="BK299" s="192">
        <f>ROUND(I299*H299,2)</f>
        <v>0</v>
      </c>
      <c r="BL299" s="19" t="s">
        <v>238</v>
      </c>
      <c r="BM299" s="191" t="s">
        <v>443</v>
      </c>
    </row>
    <row r="300" spans="2:51" s="15" customFormat="1" ht="10.2">
      <c r="B300" s="232"/>
      <c r="C300" s="233"/>
      <c r="D300" s="198" t="s">
        <v>147</v>
      </c>
      <c r="E300" s="234" t="s">
        <v>19</v>
      </c>
      <c r="F300" s="235" t="s">
        <v>444</v>
      </c>
      <c r="G300" s="233"/>
      <c r="H300" s="234" t="s">
        <v>19</v>
      </c>
      <c r="I300" s="236"/>
      <c r="J300" s="233"/>
      <c r="K300" s="233"/>
      <c r="L300" s="237"/>
      <c r="M300" s="238"/>
      <c r="N300" s="239"/>
      <c r="O300" s="239"/>
      <c r="P300" s="239"/>
      <c r="Q300" s="239"/>
      <c r="R300" s="239"/>
      <c r="S300" s="239"/>
      <c r="T300" s="240"/>
      <c r="AT300" s="241" t="s">
        <v>147</v>
      </c>
      <c r="AU300" s="241" t="s">
        <v>81</v>
      </c>
      <c r="AV300" s="15" t="s">
        <v>79</v>
      </c>
      <c r="AW300" s="15" t="s">
        <v>33</v>
      </c>
      <c r="AX300" s="15" t="s">
        <v>72</v>
      </c>
      <c r="AY300" s="241" t="s">
        <v>133</v>
      </c>
    </row>
    <row r="301" spans="2:51" s="13" customFormat="1" ht="10.2">
      <c r="B301" s="200"/>
      <c r="C301" s="201"/>
      <c r="D301" s="198" t="s">
        <v>147</v>
      </c>
      <c r="E301" s="202" t="s">
        <v>19</v>
      </c>
      <c r="F301" s="203" t="s">
        <v>445</v>
      </c>
      <c r="G301" s="201"/>
      <c r="H301" s="204">
        <v>32</v>
      </c>
      <c r="I301" s="205"/>
      <c r="J301" s="201"/>
      <c r="K301" s="201"/>
      <c r="L301" s="206"/>
      <c r="M301" s="207"/>
      <c r="N301" s="208"/>
      <c r="O301" s="208"/>
      <c r="P301" s="208"/>
      <c r="Q301" s="208"/>
      <c r="R301" s="208"/>
      <c r="S301" s="208"/>
      <c r="T301" s="209"/>
      <c r="AT301" s="210" t="s">
        <v>147</v>
      </c>
      <c r="AU301" s="210" t="s">
        <v>81</v>
      </c>
      <c r="AV301" s="13" t="s">
        <v>81</v>
      </c>
      <c r="AW301" s="13" t="s">
        <v>33</v>
      </c>
      <c r="AX301" s="13" t="s">
        <v>72</v>
      </c>
      <c r="AY301" s="210" t="s">
        <v>133</v>
      </c>
    </row>
    <row r="302" spans="2:51" s="14" customFormat="1" ht="10.2">
      <c r="B302" s="211"/>
      <c r="C302" s="212"/>
      <c r="D302" s="198" t="s">
        <v>147</v>
      </c>
      <c r="E302" s="213" t="s">
        <v>19</v>
      </c>
      <c r="F302" s="214" t="s">
        <v>154</v>
      </c>
      <c r="G302" s="212"/>
      <c r="H302" s="215">
        <v>32</v>
      </c>
      <c r="I302" s="216"/>
      <c r="J302" s="212"/>
      <c r="K302" s="212"/>
      <c r="L302" s="217"/>
      <c r="M302" s="218"/>
      <c r="N302" s="219"/>
      <c r="O302" s="219"/>
      <c r="P302" s="219"/>
      <c r="Q302" s="219"/>
      <c r="R302" s="219"/>
      <c r="S302" s="219"/>
      <c r="T302" s="220"/>
      <c r="AT302" s="221" t="s">
        <v>147</v>
      </c>
      <c r="AU302" s="221" t="s">
        <v>81</v>
      </c>
      <c r="AV302" s="14" t="s">
        <v>141</v>
      </c>
      <c r="AW302" s="14" t="s">
        <v>33</v>
      </c>
      <c r="AX302" s="14" t="s">
        <v>79</v>
      </c>
      <c r="AY302" s="221" t="s">
        <v>133</v>
      </c>
    </row>
    <row r="303" spans="1:65" s="2" customFormat="1" ht="24.15" customHeight="1">
      <c r="A303" s="36"/>
      <c r="B303" s="37"/>
      <c r="C303" s="180" t="s">
        <v>446</v>
      </c>
      <c r="D303" s="180" t="s">
        <v>136</v>
      </c>
      <c r="E303" s="181" t="s">
        <v>447</v>
      </c>
      <c r="F303" s="182" t="s">
        <v>448</v>
      </c>
      <c r="G303" s="183" t="s">
        <v>163</v>
      </c>
      <c r="H303" s="184">
        <v>107.88</v>
      </c>
      <c r="I303" s="185"/>
      <c r="J303" s="186">
        <f>ROUND(I303*H303,2)</f>
        <v>0</v>
      </c>
      <c r="K303" s="182" t="s">
        <v>140</v>
      </c>
      <c r="L303" s="41"/>
      <c r="M303" s="187" t="s">
        <v>19</v>
      </c>
      <c r="N303" s="188" t="s">
        <v>43</v>
      </c>
      <c r="O303" s="66"/>
      <c r="P303" s="189">
        <f>O303*H303</f>
        <v>0</v>
      </c>
      <c r="Q303" s="189">
        <v>0.00179</v>
      </c>
      <c r="R303" s="189">
        <f>Q303*H303</f>
        <v>0.19310519999999998</v>
      </c>
      <c r="S303" s="189">
        <v>0</v>
      </c>
      <c r="T303" s="190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91" t="s">
        <v>238</v>
      </c>
      <c r="AT303" s="191" t="s">
        <v>136</v>
      </c>
      <c r="AU303" s="191" t="s">
        <v>81</v>
      </c>
      <c r="AY303" s="19" t="s">
        <v>133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19" t="s">
        <v>79</v>
      </c>
      <c r="BK303" s="192">
        <f>ROUND(I303*H303,2)</f>
        <v>0</v>
      </c>
      <c r="BL303" s="19" t="s">
        <v>238</v>
      </c>
      <c r="BM303" s="191" t="s">
        <v>449</v>
      </c>
    </row>
    <row r="304" spans="1:47" s="2" customFormat="1" ht="10.2">
      <c r="A304" s="36"/>
      <c r="B304" s="37"/>
      <c r="C304" s="38"/>
      <c r="D304" s="193" t="s">
        <v>143</v>
      </c>
      <c r="E304" s="38"/>
      <c r="F304" s="194" t="s">
        <v>450</v>
      </c>
      <c r="G304" s="38"/>
      <c r="H304" s="38"/>
      <c r="I304" s="195"/>
      <c r="J304" s="38"/>
      <c r="K304" s="38"/>
      <c r="L304" s="41"/>
      <c r="M304" s="196"/>
      <c r="N304" s="197"/>
      <c r="O304" s="66"/>
      <c r="P304" s="66"/>
      <c r="Q304" s="66"/>
      <c r="R304" s="66"/>
      <c r="S304" s="66"/>
      <c r="T304" s="67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143</v>
      </c>
      <c r="AU304" s="19" t="s">
        <v>81</v>
      </c>
    </row>
    <row r="305" spans="1:47" s="2" customFormat="1" ht="19.2">
      <c r="A305" s="36"/>
      <c r="B305" s="37"/>
      <c r="C305" s="38"/>
      <c r="D305" s="198" t="s">
        <v>145</v>
      </c>
      <c r="E305" s="38"/>
      <c r="F305" s="199" t="s">
        <v>451</v>
      </c>
      <c r="G305" s="38"/>
      <c r="H305" s="38"/>
      <c r="I305" s="195"/>
      <c r="J305" s="38"/>
      <c r="K305" s="38"/>
      <c r="L305" s="41"/>
      <c r="M305" s="196"/>
      <c r="N305" s="197"/>
      <c r="O305" s="66"/>
      <c r="P305" s="66"/>
      <c r="Q305" s="66"/>
      <c r="R305" s="66"/>
      <c r="S305" s="66"/>
      <c r="T305" s="67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9" t="s">
        <v>145</v>
      </c>
      <c r="AU305" s="19" t="s">
        <v>81</v>
      </c>
    </row>
    <row r="306" spans="2:51" s="15" customFormat="1" ht="10.2">
      <c r="B306" s="232"/>
      <c r="C306" s="233"/>
      <c r="D306" s="198" t="s">
        <v>147</v>
      </c>
      <c r="E306" s="234" t="s">
        <v>19</v>
      </c>
      <c r="F306" s="235" t="s">
        <v>452</v>
      </c>
      <c r="G306" s="233"/>
      <c r="H306" s="234" t="s">
        <v>19</v>
      </c>
      <c r="I306" s="236"/>
      <c r="J306" s="233"/>
      <c r="K306" s="233"/>
      <c r="L306" s="237"/>
      <c r="M306" s="238"/>
      <c r="N306" s="239"/>
      <c r="O306" s="239"/>
      <c r="P306" s="239"/>
      <c r="Q306" s="239"/>
      <c r="R306" s="239"/>
      <c r="S306" s="239"/>
      <c r="T306" s="240"/>
      <c r="AT306" s="241" t="s">
        <v>147</v>
      </c>
      <c r="AU306" s="241" t="s">
        <v>81</v>
      </c>
      <c r="AV306" s="15" t="s">
        <v>79</v>
      </c>
      <c r="AW306" s="15" t="s">
        <v>33</v>
      </c>
      <c r="AX306" s="15" t="s">
        <v>72</v>
      </c>
      <c r="AY306" s="241" t="s">
        <v>133</v>
      </c>
    </row>
    <row r="307" spans="2:51" s="15" customFormat="1" ht="10.2">
      <c r="B307" s="232"/>
      <c r="C307" s="233"/>
      <c r="D307" s="198" t="s">
        <v>147</v>
      </c>
      <c r="E307" s="234" t="s">
        <v>19</v>
      </c>
      <c r="F307" s="235" t="s">
        <v>453</v>
      </c>
      <c r="G307" s="233"/>
      <c r="H307" s="234" t="s">
        <v>19</v>
      </c>
      <c r="I307" s="236"/>
      <c r="J307" s="233"/>
      <c r="K307" s="233"/>
      <c r="L307" s="237"/>
      <c r="M307" s="238"/>
      <c r="N307" s="239"/>
      <c r="O307" s="239"/>
      <c r="P307" s="239"/>
      <c r="Q307" s="239"/>
      <c r="R307" s="239"/>
      <c r="S307" s="239"/>
      <c r="T307" s="240"/>
      <c r="AT307" s="241" t="s">
        <v>147</v>
      </c>
      <c r="AU307" s="241" t="s">
        <v>81</v>
      </c>
      <c r="AV307" s="15" t="s">
        <v>79</v>
      </c>
      <c r="AW307" s="15" t="s">
        <v>33</v>
      </c>
      <c r="AX307" s="15" t="s">
        <v>72</v>
      </c>
      <c r="AY307" s="241" t="s">
        <v>133</v>
      </c>
    </row>
    <row r="308" spans="2:51" s="13" customFormat="1" ht="10.2">
      <c r="B308" s="200"/>
      <c r="C308" s="201"/>
      <c r="D308" s="198" t="s">
        <v>147</v>
      </c>
      <c r="E308" s="202" t="s">
        <v>19</v>
      </c>
      <c r="F308" s="203" t="s">
        <v>454</v>
      </c>
      <c r="G308" s="201"/>
      <c r="H308" s="204">
        <v>107.88</v>
      </c>
      <c r="I308" s="205"/>
      <c r="J308" s="201"/>
      <c r="K308" s="201"/>
      <c r="L308" s="206"/>
      <c r="M308" s="207"/>
      <c r="N308" s="208"/>
      <c r="O308" s="208"/>
      <c r="P308" s="208"/>
      <c r="Q308" s="208"/>
      <c r="R308" s="208"/>
      <c r="S308" s="208"/>
      <c r="T308" s="209"/>
      <c r="AT308" s="210" t="s">
        <v>147</v>
      </c>
      <c r="AU308" s="210" t="s">
        <v>81</v>
      </c>
      <c r="AV308" s="13" t="s">
        <v>81</v>
      </c>
      <c r="AW308" s="13" t="s">
        <v>33</v>
      </c>
      <c r="AX308" s="13" t="s">
        <v>79</v>
      </c>
      <c r="AY308" s="210" t="s">
        <v>133</v>
      </c>
    </row>
    <row r="309" spans="1:65" s="2" customFormat="1" ht="16.5" customHeight="1">
      <c r="A309" s="36"/>
      <c r="B309" s="37"/>
      <c r="C309" s="180" t="s">
        <v>455</v>
      </c>
      <c r="D309" s="180" t="s">
        <v>136</v>
      </c>
      <c r="E309" s="181" t="s">
        <v>456</v>
      </c>
      <c r="F309" s="182" t="s">
        <v>457</v>
      </c>
      <c r="G309" s="183" t="s">
        <v>312</v>
      </c>
      <c r="H309" s="184">
        <v>1</v>
      </c>
      <c r="I309" s="185"/>
      <c r="J309" s="186">
        <f>ROUND(I309*H309,2)</f>
        <v>0</v>
      </c>
      <c r="K309" s="182" t="s">
        <v>19</v>
      </c>
      <c r="L309" s="41"/>
      <c r="M309" s="187" t="s">
        <v>19</v>
      </c>
      <c r="N309" s="188" t="s">
        <v>43</v>
      </c>
      <c r="O309" s="66"/>
      <c r="P309" s="189">
        <f>O309*H309</f>
        <v>0</v>
      </c>
      <c r="Q309" s="189">
        <v>0</v>
      </c>
      <c r="R309" s="189">
        <f>Q309*H309</f>
        <v>0</v>
      </c>
      <c r="S309" s="189">
        <v>0</v>
      </c>
      <c r="T309" s="190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91" t="s">
        <v>238</v>
      </c>
      <c r="AT309" s="191" t="s">
        <v>136</v>
      </c>
      <c r="AU309" s="191" t="s">
        <v>81</v>
      </c>
      <c r="AY309" s="19" t="s">
        <v>133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19" t="s">
        <v>79</v>
      </c>
      <c r="BK309" s="192">
        <f>ROUND(I309*H309,2)</f>
        <v>0</v>
      </c>
      <c r="BL309" s="19" t="s">
        <v>238</v>
      </c>
      <c r="BM309" s="191" t="s">
        <v>458</v>
      </c>
    </row>
    <row r="310" spans="1:65" s="2" customFormat="1" ht="21.75" customHeight="1">
      <c r="A310" s="36"/>
      <c r="B310" s="37"/>
      <c r="C310" s="180" t="s">
        <v>459</v>
      </c>
      <c r="D310" s="180" t="s">
        <v>136</v>
      </c>
      <c r="E310" s="181" t="s">
        <v>460</v>
      </c>
      <c r="F310" s="182" t="s">
        <v>461</v>
      </c>
      <c r="G310" s="183" t="s">
        <v>163</v>
      </c>
      <c r="H310" s="184">
        <v>90.36</v>
      </c>
      <c r="I310" s="185"/>
      <c r="J310" s="186">
        <f>ROUND(I310*H310,2)</f>
        <v>0</v>
      </c>
      <c r="K310" s="182" t="s">
        <v>140</v>
      </c>
      <c r="L310" s="41"/>
      <c r="M310" s="187" t="s">
        <v>19</v>
      </c>
      <c r="N310" s="188" t="s">
        <v>43</v>
      </c>
      <c r="O310" s="66"/>
      <c r="P310" s="189">
        <f>O310*H310</f>
        <v>0</v>
      </c>
      <c r="Q310" s="189">
        <v>0.00169</v>
      </c>
      <c r="R310" s="189">
        <f>Q310*H310</f>
        <v>0.1527084</v>
      </c>
      <c r="S310" s="189">
        <v>0</v>
      </c>
      <c r="T310" s="190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91" t="s">
        <v>238</v>
      </c>
      <c r="AT310" s="191" t="s">
        <v>136</v>
      </c>
      <c r="AU310" s="191" t="s">
        <v>81</v>
      </c>
      <c r="AY310" s="19" t="s">
        <v>133</v>
      </c>
      <c r="BE310" s="192">
        <f>IF(N310="základní",J310,0)</f>
        <v>0</v>
      </c>
      <c r="BF310" s="192">
        <f>IF(N310="snížená",J310,0)</f>
        <v>0</v>
      </c>
      <c r="BG310" s="192">
        <f>IF(N310="zákl. přenesená",J310,0)</f>
        <v>0</v>
      </c>
      <c r="BH310" s="192">
        <f>IF(N310="sníž. přenesená",J310,0)</f>
        <v>0</v>
      </c>
      <c r="BI310" s="192">
        <f>IF(N310="nulová",J310,0)</f>
        <v>0</v>
      </c>
      <c r="BJ310" s="19" t="s">
        <v>79</v>
      </c>
      <c r="BK310" s="192">
        <f>ROUND(I310*H310,2)</f>
        <v>0</v>
      </c>
      <c r="BL310" s="19" t="s">
        <v>238</v>
      </c>
      <c r="BM310" s="191" t="s">
        <v>462</v>
      </c>
    </row>
    <row r="311" spans="1:47" s="2" customFormat="1" ht="10.2">
      <c r="A311" s="36"/>
      <c r="B311" s="37"/>
      <c r="C311" s="38"/>
      <c r="D311" s="193" t="s">
        <v>143</v>
      </c>
      <c r="E311" s="38"/>
      <c r="F311" s="194" t="s">
        <v>463</v>
      </c>
      <c r="G311" s="38"/>
      <c r="H311" s="38"/>
      <c r="I311" s="195"/>
      <c r="J311" s="38"/>
      <c r="K311" s="38"/>
      <c r="L311" s="41"/>
      <c r="M311" s="196"/>
      <c r="N311" s="197"/>
      <c r="O311" s="66"/>
      <c r="P311" s="66"/>
      <c r="Q311" s="66"/>
      <c r="R311" s="66"/>
      <c r="S311" s="66"/>
      <c r="T311" s="67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9" t="s">
        <v>143</v>
      </c>
      <c r="AU311" s="19" t="s">
        <v>81</v>
      </c>
    </row>
    <row r="312" spans="2:51" s="15" customFormat="1" ht="10.2">
      <c r="B312" s="232"/>
      <c r="C312" s="233"/>
      <c r="D312" s="198" t="s">
        <v>147</v>
      </c>
      <c r="E312" s="234" t="s">
        <v>19</v>
      </c>
      <c r="F312" s="235" t="s">
        <v>452</v>
      </c>
      <c r="G312" s="233"/>
      <c r="H312" s="234" t="s">
        <v>19</v>
      </c>
      <c r="I312" s="236"/>
      <c r="J312" s="233"/>
      <c r="K312" s="233"/>
      <c r="L312" s="237"/>
      <c r="M312" s="238"/>
      <c r="N312" s="239"/>
      <c r="O312" s="239"/>
      <c r="P312" s="239"/>
      <c r="Q312" s="239"/>
      <c r="R312" s="239"/>
      <c r="S312" s="239"/>
      <c r="T312" s="240"/>
      <c r="AT312" s="241" t="s">
        <v>147</v>
      </c>
      <c r="AU312" s="241" t="s">
        <v>81</v>
      </c>
      <c r="AV312" s="15" t="s">
        <v>79</v>
      </c>
      <c r="AW312" s="15" t="s">
        <v>33</v>
      </c>
      <c r="AX312" s="15" t="s">
        <v>72</v>
      </c>
      <c r="AY312" s="241" t="s">
        <v>133</v>
      </c>
    </row>
    <row r="313" spans="2:51" s="13" customFormat="1" ht="10.2">
      <c r="B313" s="200"/>
      <c r="C313" s="201"/>
      <c r="D313" s="198" t="s">
        <v>147</v>
      </c>
      <c r="E313" s="202" t="s">
        <v>19</v>
      </c>
      <c r="F313" s="203" t="s">
        <v>464</v>
      </c>
      <c r="G313" s="201"/>
      <c r="H313" s="204">
        <v>90.36</v>
      </c>
      <c r="I313" s="205"/>
      <c r="J313" s="201"/>
      <c r="K313" s="201"/>
      <c r="L313" s="206"/>
      <c r="M313" s="207"/>
      <c r="N313" s="208"/>
      <c r="O313" s="208"/>
      <c r="P313" s="208"/>
      <c r="Q313" s="208"/>
      <c r="R313" s="208"/>
      <c r="S313" s="208"/>
      <c r="T313" s="209"/>
      <c r="AT313" s="210" t="s">
        <v>147</v>
      </c>
      <c r="AU313" s="210" t="s">
        <v>81</v>
      </c>
      <c r="AV313" s="13" t="s">
        <v>81</v>
      </c>
      <c r="AW313" s="13" t="s">
        <v>33</v>
      </c>
      <c r="AX313" s="13" t="s">
        <v>79</v>
      </c>
      <c r="AY313" s="210" t="s">
        <v>133</v>
      </c>
    </row>
    <row r="314" spans="1:65" s="2" customFormat="1" ht="24.15" customHeight="1">
      <c r="A314" s="36"/>
      <c r="B314" s="37"/>
      <c r="C314" s="180" t="s">
        <v>465</v>
      </c>
      <c r="D314" s="180" t="s">
        <v>136</v>
      </c>
      <c r="E314" s="181" t="s">
        <v>466</v>
      </c>
      <c r="F314" s="182" t="s">
        <v>467</v>
      </c>
      <c r="G314" s="183" t="s">
        <v>163</v>
      </c>
      <c r="H314" s="184">
        <v>19.2</v>
      </c>
      <c r="I314" s="185"/>
      <c r="J314" s="186">
        <f>ROUND(I314*H314,2)</f>
        <v>0</v>
      </c>
      <c r="K314" s="182" t="s">
        <v>140</v>
      </c>
      <c r="L314" s="41"/>
      <c r="M314" s="187" t="s">
        <v>19</v>
      </c>
      <c r="N314" s="188" t="s">
        <v>43</v>
      </c>
      <c r="O314" s="66"/>
      <c r="P314" s="189">
        <f>O314*H314</f>
        <v>0</v>
      </c>
      <c r="Q314" s="189">
        <v>0.0021</v>
      </c>
      <c r="R314" s="189">
        <f>Q314*H314</f>
        <v>0.040319999999999995</v>
      </c>
      <c r="S314" s="189">
        <v>0</v>
      </c>
      <c r="T314" s="190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91" t="s">
        <v>238</v>
      </c>
      <c r="AT314" s="191" t="s">
        <v>136</v>
      </c>
      <c r="AU314" s="191" t="s">
        <v>81</v>
      </c>
      <c r="AY314" s="19" t="s">
        <v>133</v>
      </c>
      <c r="BE314" s="192">
        <f>IF(N314="základní",J314,0)</f>
        <v>0</v>
      </c>
      <c r="BF314" s="192">
        <f>IF(N314="snížená",J314,0)</f>
        <v>0</v>
      </c>
      <c r="BG314" s="192">
        <f>IF(N314="zákl. přenesená",J314,0)</f>
        <v>0</v>
      </c>
      <c r="BH314" s="192">
        <f>IF(N314="sníž. přenesená",J314,0)</f>
        <v>0</v>
      </c>
      <c r="BI314" s="192">
        <f>IF(N314="nulová",J314,0)</f>
        <v>0</v>
      </c>
      <c r="BJ314" s="19" t="s">
        <v>79</v>
      </c>
      <c r="BK314" s="192">
        <f>ROUND(I314*H314,2)</f>
        <v>0</v>
      </c>
      <c r="BL314" s="19" t="s">
        <v>238</v>
      </c>
      <c r="BM314" s="191" t="s">
        <v>468</v>
      </c>
    </row>
    <row r="315" spans="1:47" s="2" customFormat="1" ht="10.2">
      <c r="A315" s="36"/>
      <c r="B315" s="37"/>
      <c r="C315" s="38"/>
      <c r="D315" s="193" t="s">
        <v>143</v>
      </c>
      <c r="E315" s="38"/>
      <c r="F315" s="194" t="s">
        <v>469</v>
      </c>
      <c r="G315" s="38"/>
      <c r="H315" s="38"/>
      <c r="I315" s="195"/>
      <c r="J315" s="38"/>
      <c r="K315" s="38"/>
      <c r="L315" s="41"/>
      <c r="M315" s="196"/>
      <c r="N315" s="197"/>
      <c r="O315" s="66"/>
      <c r="P315" s="66"/>
      <c r="Q315" s="66"/>
      <c r="R315" s="66"/>
      <c r="S315" s="66"/>
      <c r="T315" s="67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9" t="s">
        <v>143</v>
      </c>
      <c r="AU315" s="19" t="s">
        <v>81</v>
      </c>
    </row>
    <row r="316" spans="2:51" s="15" customFormat="1" ht="10.2">
      <c r="B316" s="232"/>
      <c r="C316" s="233"/>
      <c r="D316" s="198" t="s">
        <v>147</v>
      </c>
      <c r="E316" s="234" t="s">
        <v>19</v>
      </c>
      <c r="F316" s="235" t="s">
        <v>452</v>
      </c>
      <c r="G316" s="233"/>
      <c r="H316" s="234" t="s">
        <v>19</v>
      </c>
      <c r="I316" s="236"/>
      <c r="J316" s="233"/>
      <c r="K316" s="233"/>
      <c r="L316" s="237"/>
      <c r="M316" s="238"/>
      <c r="N316" s="239"/>
      <c r="O316" s="239"/>
      <c r="P316" s="239"/>
      <c r="Q316" s="239"/>
      <c r="R316" s="239"/>
      <c r="S316" s="239"/>
      <c r="T316" s="240"/>
      <c r="AT316" s="241" t="s">
        <v>147</v>
      </c>
      <c r="AU316" s="241" t="s">
        <v>81</v>
      </c>
      <c r="AV316" s="15" t="s">
        <v>79</v>
      </c>
      <c r="AW316" s="15" t="s">
        <v>33</v>
      </c>
      <c r="AX316" s="15" t="s">
        <v>72</v>
      </c>
      <c r="AY316" s="241" t="s">
        <v>133</v>
      </c>
    </row>
    <row r="317" spans="2:51" s="13" customFormat="1" ht="10.2">
      <c r="B317" s="200"/>
      <c r="C317" s="201"/>
      <c r="D317" s="198" t="s">
        <v>147</v>
      </c>
      <c r="E317" s="202" t="s">
        <v>19</v>
      </c>
      <c r="F317" s="203" t="s">
        <v>470</v>
      </c>
      <c r="G317" s="201"/>
      <c r="H317" s="204">
        <v>19.2</v>
      </c>
      <c r="I317" s="205"/>
      <c r="J317" s="201"/>
      <c r="K317" s="201"/>
      <c r="L317" s="206"/>
      <c r="M317" s="207"/>
      <c r="N317" s="208"/>
      <c r="O317" s="208"/>
      <c r="P317" s="208"/>
      <c r="Q317" s="208"/>
      <c r="R317" s="208"/>
      <c r="S317" s="208"/>
      <c r="T317" s="209"/>
      <c r="AT317" s="210" t="s">
        <v>147</v>
      </c>
      <c r="AU317" s="210" t="s">
        <v>81</v>
      </c>
      <c r="AV317" s="13" t="s">
        <v>81</v>
      </c>
      <c r="AW317" s="13" t="s">
        <v>33</v>
      </c>
      <c r="AX317" s="13" t="s">
        <v>79</v>
      </c>
      <c r="AY317" s="210" t="s">
        <v>133</v>
      </c>
    </row>
    <row r="318" spans="1:65" s="2" customFormat="1" ht="16.5" customHeight="1">
      <c r="A318" s="36"/>
      <c r="B318" s="37"/>
      <c r="C318" s="180" t="s">
        <v>471</v>
      </c>
      <c r="D318" s="180" t="s">
        <v>136</v>
      </c>
      <c r="E318" s="181" t="s">
        <v>472</v>
      </c>
      <c r="F318" s="182" t="s">
        <v>473</v>
      </c>
      <c r="G318" s="183" t="s">
        <v>312</v>
      </c>
      <c r="H318" s="184">
        <v>4</v>
      </c>
      <c r="I318" s="185"/>
      <c r="J318" s="186">
        <f>ROUND(I318*H318,2)</f>
        <v>0</v>
      </c>
      <c r="K318" s="182" t="s">
        <v>19</v>
      </c>
      <c r="L318" s="41"/>
      <c r="M318" s="187" t="s">
        <v>19</v>
      </c>
      <c r="N318" s="188" t="s">
        <v>43</v>
      </c>
      <c r="O318" s="66"/>
      <c r="P318" s="189">
        <f>O318*H318</f>
        <v>0</v>
      </c>
      <c r="Q318" s="189">
        <v>0</v>
      </c>
      <c r="R318" s="189">
        <f>Q318*H318</f>
        <v>0</v>
      </c>
      <c r="S318" s="189">
        <v>0</v>
      </c>
      <c r="T318" s="190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91" t="s">
        <v>238</v>
      </c>
      <c r="AT318" s="191" t="s">
        <v>136</v>
      </c>
      <c r="AU318" s="191" t="s">
        <v>81</v>
      </c>
      <c r="AY318" s="19" t="s">
        <v>133</v>
      </c>
      <c r="BE318" s="192">
        <f>IF(N318="základní",J318,0)</f>
        <v>0</v>
      </c>
      <c r="BF318" s="192">
        <f>IF(N318="snížená",J318,0)</f>
        <v>0</v>
      </c>
      <c r="BG318" s="192">
        <f>IF(N318="zákl. přenesená",J318,0)</f>
        <v>0</v>
      </c>
      <c r="BH318" s="192">
        <f>IF(N318="sníž. přenesená",J318,0)</f>
        <v>0</v>
      </c>
      <c r="BI318" s="192">
        <f>IF(N318="nulová",J318,0)</f>
        <v>0</v>
      </c>
      <c r="BJ318" s="19" t="s">
        <v>79</v>
      </c>
      <c r="BK318" s="192">
        <f>ROUND(I318*H318,2)</f>
        <v>0</v>
      </c>
      <c r="BL318" s="19" t="s">
        <v>238</v>
      </c>
      <c r="BM318" s="191" t="s">
        <v>474</v>
      </c>
    </row>
    <row r="319" spans="1:65" s="2" customFormat="1" ht="24.15" customHeight="1">
      <c r="A319" s="36"/>
      <c r="B319" s="37"/>
      <c r="C319" s="180" t="s">
        <v>475</v>
      </c>
      <c r="D319" s="180" t="s">
        <v>136</v>
      </c>
      <c r="E319" s="181" t="s">
        <v>476</v>
      </c>
      <c r="F319" s="182" t="s">
        <v>477</v>
      </c>
      <c r="G319" s="183" t="s">
        <v>319</v>
      </c>
      <c r="H319" s="184">
        <v>0.465</v>
      </c>
      <c r="I319" s="185"/>
      <c r="J319" s="186">
        <f>ROUND(I319*H319,2)</f>
        <v>0</v>
      </c>
      <c r="K319" s="182" t="s">
        <v>140</v>
      </c>
      <c r="L319" s="41"/>
      <c r="M319" s="187" t="s">
        <v>19</v>
      </c>
      <c r="N319" s="188" t="s">
        <v>43</v>
      </c>
      <c r="O319" s="66"/>
      <c r="P319" s="189">
        <f>O319*H319</f>
        <v>0</v>
      </c>
      <c r="Q319" s="189">
        <v>0</v>
      </c>
      <c r="R319" s="189">
        <f>Q319*H319</f>
        <v>0</v>
      </c>
      <c r="S319" s="189">
        <v>0</v>
      </c>
      <c r="T319" s="190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91" t="s">
        <v>238</v>
      </c>
      <c r="AT319" s="191" t="s">
        <v>136</v>
      </c>
      <c r="AU319" s="191" t="s">
        <v>81</v>
      </c>
      <c r="AY319" s="19" t="s">
        <v>133</v>
      </c>
      <c r="BE319" s="192">
        <f>IF(N319="základní",J319,0)</f>
        <v>0</v>
      </c>
      <c r="BF319" s="192">
        <f>IF(N319="snížená",J319,0)</f>
        <v>0</v>
      </c>
      <c r="BG319" s="192">
        <f>IF(N319="zákl. přenesená",J319,0)</f>
        <v>0</v>
      </c>
      <c r="BH319" s="192">
        <f>IF(N319="sníž. přenesená",J319,0)</f>
        <v>0</v>
      </c>
      <c r="BI319" s="192">
        <f>IF(N319="nulová",J319,0)</f>
        <v>0</v>
      </c>
      <c r="BJ319" s="19" t="s">
        <v>79</v>
      </c>
      <c r="BK319" s="192">
        <f>ROUND(I319*H319,2)</f>
        <v>0</v>
      </c>
      <c r="BL319" s="19" t="s">
        <v>238</v>
      </c>
      <c r="BM319" s="191" t="s">
        <v>478</v>
      </c>
    </row>
    <row r="320" spans="1:47" s="2" customFormat="1" ht="10.2">
      <c r="A320" s="36"/>
      <c r="B320" s="37"/>
      <c r="C320" s="38"/>
      <c r="D320" s="193" t="s">
        <v>143</v>
      </c>
      <c r="E320" s="38"/>
      <c r="F320" s="194" t="s">
        <v>479</v>
      </c>
      <c r="G320" s="38"/>
      <c r="H320" s="38"/>
      <c r="I320" s="195"/>
      <c r="J320" s="38"/>
      <c r="K320" s="38"/>
      <c r="L320" s="41"/>
      <c r="M320" s="196"/>
      <c r="N320" s="197"/>
      <c r="O320" s="66"/>
      <c r="P320" s="66"/>
      <c r="Q320" s="66"/>
      <c r="R320" s="66"/>
      <c r="S320" s="66"/>
      <c r="T320" s="67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T320" s="19" t="s">
        <v>143</v>
      </c>
      <c r="AU320" s="19" t="s">
        <v>81</v>
      </c>
    </row>
    <row r="321" spans="2:63" s="12" customFormat="1" ht="22.8" customHeight="1">
      <c r="B321" s="164"/>
      <c r="C321" s="165"/>
      <c r="D321" s="166" t="s">
        <v>71</v>
      </c>
      <c r="E321" s="178" t="s">
        <v>480</v>
      </c>
      <c r="F321" s="178" t="s">
        <v>481</v>
      </c>
      <c r="G321" s="165"/>
      <c r="H321" s="165"/>
      <c r="I321" s="168"/>
      <c r="J321" s="179">
        <f>BK321</f>
        <v>0</v>
      </c>
      <c r="K321" s="165"/>
      <c r="L321" s="170"/>
      <c r="M321" s="171"/>
      <c r="N321" s="172"/>
      <c r="O321" s="172"/>
      <c r="P321" s="173">
        <f>SUM(P322:P335)</f>
        <v>0</v>
      </c>
      <c r="Q321" s="172"/>
      <c r="R321" s="173">
        <f>SUM(R322:R335)</f>
        <v>2.0940999</v>
      </c>
      <c r="S321" s="172"/>
      <c r="T321" s="174">
        <f>SUM(T322:T335)</f>
        <v>0</v>
      </c>
      <c r="AR321" s="175" t="s">
        <v>81</v>
      </c>
      <c r="AT321" s="176" t="s">
        <v>71</v>
      </c>
      <c r="AU321" s="176" t="s">
        <v>79</v>
      </c>
      <c r="AY321" s="175" t="s">
        <v>133</v>
      </c>
      <c r="BK321" s="177">
        <f>SUM(BK322:BK335)</f>
        <v>0</v>
      </c>
    </row>
    <row r="322" spans="1:65" s="2" customFormat="1" ht="24.15" customHeight="1">
      <c r="A322" s="36"/>
      <c r="B322" s="37"/>
      <c r="C322" s="180" t="s">
        <v>482</v>
      </c>
      <c r="D322" s="180" t="s">
        <v>136</v>
      </c>
      <c r="E322" s="181" t="s">
        <v>483</v>
      </c>
      <c r="F322" s="182" t="s">
        <v>484</v>
      </c>
      <c r="G322" s="183" t="s">
        <v>139</v>
      </c>
      <c r="H322" s="184">
        <v>67.53</v>
      </c>
      <c r="I322" s="185"/>
      <c r="J322" s="186">
        <f>ROUND(I322*H322,2)</f>
        <v>0</v>
      </c>
      <c r="K322" s="182" t="s">
        <v>140</v>
      </c>
      <c r="L322" s="41"/>
      <c r="M322" s="187" t="s">
        <v>19</v>
      </c>
      <c r="N322" s="188" t="s">
        <v>43</v>
      </c>
      <c r="O322" s="66"/>
      <c r="P322" s="189">
        <f>O322*H322</f>
        <v>0</v>
      </c>
      <c r="Q322" s="189">
        <v>0.00027</v>
      </c>
      <c r="R322" s="189">
        <f>Q322*H322</f>
        <v>0.018233100000000002</v>
      </c>
      <c r="S322" s="189">
        <v>0</v>
      </c>
      <c r="T322" s="190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191" t="s">
        <v>238</v>
      </c>
      <c r="AT322" s="191" t="s">
        <v>136</v>
      </c>
      <c r="AU322" s="191" t="s">
        <v>81</v>
      </c>
      <c r="AY322" s="19" t="s">
        <v>133</v>
      </c>
      <c r="BE322" s="192">
        <f>IF(N322="základní",J322,0)</f>
        <v>0</v>
      </c>
      <c r="BF322" s="192">
        <f>IF(N322="snížená",J322,0)</f>
        <v>0</v>
      </c>
      <c r="BG322" s="192">
        <f>IF(N322="zákl. přenesená",J322,0)</f>
        <v>0</v>
      </c>
      <c r="BH322" s="192">
        <f>IF(N322="sníž. přenesená",J322,0)</f>
        <v>0</v>
      </c>
      <c r="BI322" s="192">
        <f>IF(N322="nulová",J322,0)</f>
        <v>0</v>
      </c>
      <c r="BJ322" s="19" t="s">
        <v>79</v>
      </c>
      <c r="BK322" s="192">
        <f>ROUND(I322*H322,2)</f>
        <v>0</v>
      </c>
      <c r="BL322" s="19" t="s">
        <v>238</v>
      </c>
      <c r="BM322" s="191" t="s">
        <v>485</v>
      </c>
    </row>
    <row r="323" spans="1:47" s="2" customFormat="1" ht="10.2">
      <c r="A323" s="36"/>
      <c r="B323" s="37"/>
      <c r="C323" s="38"/>
      <c r="D323" s="193" t="s">
        <v>143</v>
      </c>
      <c r="E323" s="38"/>
      <c r="F323" s="194" t="s">
        <v>486</v>
      </c>
      <c r="G323" s="38"/>
      <c r="H323" s="38"/>
      <c r="I323" s="195"/>
      <c r="J323" s="38"/>
      <c r="K323" s="38"/>
      <c r="L323" s="41"/>
      <c r="M323" s="196"/>
      <c r="N323" s="197"/>
      <c r="O323" s="66"/>
      <c r="P323" s="66"/>
      <c r="Q323" s="66"/>
      <c r="R323" s="66"/>
      <c r="S323" s="66"/>
      <c r="T323" s="67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T323" s="19" t="s">
        <v>143</v>
      </c>
      <c r="AU323" s="19" t="s">
        <v>81</v>
      </c>
    </row>
    <row r="324" spans="2:51" s="15" customFormat="1" ht="10.2">
      <c r="B324" s="232"/>
      <c r="C324" s="233"/>
      <c r="D324" s="198" t="s">
        <v>147</v>
      </c>
      <c r="E324" s="234" t="s">
        <v>19</v>
      </c>
      <c r="F324" s="235" t="s">
        <v>487</v>
      </c>
      <c r="G324" s="233"/>
      <c r="H324" s="234" t="s">
        <v>19</v>
      </c>
      <c r="I324" s="236"/>
      <c r="J324" s="233"/>
      <c r="K324" s="233"/>
      <c r="L324" s="237"/>
      <c r="M324" s="238"/>
      <c r="N324" s="239"/>
      <c r="O324" s="239"/>
      <c r="P324" s="239"/>
      <c r="Q324" s="239"/>
      <c r="R324" s="239"/>
      <c r="S324" s="239"/>
      <c r="T324" s="240"/>
      <c r="AT324" s="241" t="s">
        <v>147</v>
      </c>
      <c r="AU324" s="241" t="s">
        <v>81</v>
      </c>
      <c r="AV324" s="15" t="s">
        <v>79</v>
      </c>
      <c r="AW324" s="15" t="s">
        <v>33</v>
      </c>
      <c r="AX324" s="15" t="s">
        <v>72</v>
      </c>
      <c r="AY324" s="241" t="s">
        <v>133</v>
      </c>
    </row>
    <row r="325" spans="2:51" s="13" customFormat="1" ht="10.2">
      <c r="B325" s="200"/>
      <c r="C325" s="201"/>
      <c r="D325" s="198" t="s">
        <v>147</v>
      </c>
      <c r="E325" s="202" t="s">
        <v>19</v>
      </c>
      <c r="F325" s="203" t="s">
        <v>488</v>
      </c>
      <c r="G325" s="201"/>
      <c r="H325" s="204">
        <v>14.4</v>
      </c>
      <c r="I325" s="205"/>
      <c r="J325" s="201"/>
      <c r="K325" s="201"/>
      <c r="L325" s="206"/>
      <c r="M325" s="207"/>
      <c r="N325" s="208"/>
      <c r="O325" s="208"/>
      <c r="P325" s="208"/>
      <c r="Q325" s="208"/>
      <c r="R325" s="208"/>
      <c r="S325" s="208"/>
      <c r="T325" s="209"/>
      <c r="AT325" s="210" t="s">
        <v>147</v>
      </c>
      <c r="AU325" s="210" t="s">
        <v>81</v>
      </c>
      <c r="AV325" s="13" t="s">
        <v>81</v>
      </c>
      <c r="AW325" s="13" t="s">
        <v>33</v>
      </c>
      <c r="AX325" s="13" t="s">
        <v>72</v>
      </c>
      <c r="AY325" s="210" t="s">
        <v>133</v>
      </c>
    </row>
    <row r="326" spans="2:51" s="13" customFormat="1" ht="10.2">
      <c r="B326" s="200"/>
      <c r="C326" s="201"/>
      <c r="D326" s="198" t="s">
        <v>147</v>
      </c>
      <c r="E326" s="202" t="s">
        <v>19</v>
      </c>
      <c r="F326" s="203" t="s">
        <v>489</v>
      </c>
      <c r="G326" s="201"/>
      <c r="H326" s="204">
        <v>53.13</v>
      </c>
      <c r="I326" s="205"/>
      <c r="J326" s="201"/>
      <c r="K326" s="201"/>
      <c r="L326" s="206"/>
      <c r="M326" s="207"/>
      <c r="N326" s="208"/>
      <c r="O326" s="208"/>
      <c r="P326" s="208"/>
      <c r="Q326" s="208"/>
      <c r="R326" s="208"/>
      <c r="S326" s="208"/>
      <c r="T326" s="209"/>
      <c r="AT326" s="210" t="s">
        <v>147</v>
      </c>
      <c r="AU326" s="210" t="s">
        <v>81</v>
      </c>
      <c r="AV326" s="13" t="s">
        <v>81</v>
      </c>
      <c r="AW326" s="13" t="s">
        <v>33</v>
      </c>
      <c r="AX326" s="13" t="s">
        <v>72</v>
      </c>
      <c r="AY326" s="210" t="s">
        <v>133</v>
      </c>
    </row>
    <row r="327" spans="2:51" s="14" customFormat="1" ht="10.2">
      <c r="B327" s="211"/>
      <c r="C327" s="212"/>
      <c r="D327" s="198" t="s">
        <v>147</v>
      </c>
      <c r="E327" s="213" t="s">
        <v>19</v>
      </c>
      <c r="F327" s="214" t="s">
        <v>154</v>
      </c>
      <c r="G327" s="212"/>
      <c r="H327" s="215">
        <v>67.53</v>
      </c>
      <c r="I327" s="216"/>
      <c r="J327" s="212"/>
      <c r="K327" s="212"/>
      <c r="L327" s="217"/>
      <c r="M327" s="218"/>
      <c r="N327" s="219"/>
      <c r="O327" s="219"/>
      <c r="P327" s="219"/>
      <c r="Q327" s="219"/>
      <c r="R327" s="219"/>
      <c r="S327" s="219"/>
      <c r="T327" s="220"/>
      <c r="AT327" s="221" t="s">
        <v>147</v>
      </c>
      <c r="AU327" s="221" t="s">
        <v>81</v>
      </c>
      <c r="AV327" s="14" t="s">
        <v>141</v>
      </c>
      <c r="AW327" s="14" t="s">
        <v>33</v>
      </c>
      <c r="AX327" s="14" t="s">
        <v>79</v>
      </c>
      <c r="AY327" s="221" t="s">
        <v>133</v>
      </c>
    </row>
    <row r="328" spans="1:65" s="2" customFormat="1" ht="16.5" customHeight="1">
      <c r="A328" s="36"/>
      <c r="B328" s="37"/>
      <c r="C328" s="222" t="s">
        <v>490</v>
      </c>
      <c r="D328" s="222" t="s">
        <v>155</v>
      </c>
      <c r="E328" s="223" t="s">
        <v>491</v>
      </c>
      <c r="F328" s="224" t="s">
        <v>492</v>
      </c>
      <c r="G328" s="225" t="s">
        <v>139</v>
      </c>
      <c r="H328" s="226">
        <v>67.53</v>
      </c>
      <c r="I328" s="227"/>
      <c r="J328" s="228">
        <f>ROUND(I328*H328,2)</f>
        <v>0</v>
      </c>
      <c r="K328" s="224" t="s">
        <v>140</v>
      </c>
      <c r="L328" s="229"/>
      <c r="M328" s="230" t="s">
        <v>19</v>
      </c>
      <c r="N328" s="231" t="s">
        <v>43</v>
      </c>
      <c r="O328" s="66"/>
      <c r="P328" s="189">
        <f>O328*H328</f>
        <v>0</v>
      </c>
      <c r="Q328" s="189">
        <v>0.03056</v>
      </c>
      <c r="R328" s="189">
        <f>Q328*H328</f>
        <v>2.0637168</v>
      </c>
      <c r="S328" s="189">
        <v>0</v>
      </c>
      <c r="T328" s="190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91" t="s">
        <v>327</v>
      </c>
      <c r="AT328" s="191" t="s">
        <v>155</v>
      </c>
      <c r="AU328" s="191" t="s">
        <v>81</v>
      </c>
      <c r="AY328" s="19" t="s">
        <v>133</v>
      </c>
      <c r="BE328" s="192">
        <f>IF(N328="základní",J328,0)</f>
        <v>0</v>
      </c>
      <c r="BF328" s="192">
        <f>IF(N328="snížená",J328,0)</f>
        <v>0</v>
      </c>
      <c r="BG328" s="192">
        <f>IF(N328="zákl. přenesená",J328,0)</f>
        <v>0</v>
      </c>
      <c r="BH328" s="192">
        <f>IF(N328="sníž. přenesená",J328,0)</f>
        <v>0</v>
      </c>
      <c r="BI328" s="192">
        <f>IF(N328="nulová",J328,0)</f>
        <v>0</v>
      </c>
      <c r="BJ328" s="19" t="s">
        <v>79</v>
      </c>
      <c r="BK328" s="192">
        <f>ROUND(I328*H328,2)</f>
        <v>0</v>
      </c>
      <c r="BL328" s="19" t="s">
        <v>238</v>
      </c>
      <c r="BM328" s="191" t="s">
        <v>493</v>
      </c>
    </row>
    <row r="329" spans="1:47" s="2" customFormat="1" ht="19.2">
      <c r="A329" s="36"/>
      <c r="B329" s="37"/>
      <c r="C329" s="38"/>
      <c r="D329" s="198" t="s">
        <v>145</v>
      </c>
      <c r="E329" s="38"/>
      <c r="F329" s="199" t="s">
        <v>494</v>
      </c>
      <c r="G329" s="38"/>
      <c r="H329" s="38"/>
      <c r="I329" s="195"/>
      <c r="J329" s="38"/>
      <c r="K329" s="38"/>
      <c r="L329" s="41"/>
      <c r="M329" s="196"/>
      <c r="N329" s="197"/>
      <c r="O329" s="66"/>
      <c r="P329" s="66"/>
      <c r="Q329" s="66"/>
      <c r="R329" s="66"/>
      <c r="S329" s="66"/>
      <c r="T329" s="67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9" t="s">
        <v>145</v>
      </c>
      <c r="AU329" s="19" t="s">
        <v>81</v>
      </c>
    </row>
    <row r="330" spans="1:65" s="2" customFormat="1" ht="24.15" customHeight="1">
      <c r="A330" s="36"/>
      <c r="B330" s="37"/>
      <c r="C330" s="180" t="s">
        <v>495</v>
      </c>
      <c r="D330" s="180" t="s">
        <v>136</v>
      </c>
      <c r="E330" s="181" t="s">
        <v>496</v>
      </c>
      <c r="F330" s="182" t="s">
        <v>497</v>
      </c>
      <c r="G330" s="183" t="s">
        <v>163</v>
      </c>
      <c r="H330" s="184">
        <v>45</v>
      </c>
      <c r="I330" s="185"/>
      <c r="J330" s="186">
        <f>ROUND(I330*H330,2)</f>
        <v>0</v>
      </c>
      <c r="K330" s="182" t="s">
        <v>19</v>
      </c>
      <c r="L330" s="41"/>
      <c r="M330" s="187" t="s">
        <v>19</v>
      </c>
      <c r="N330" s="188" t="s">
        <v>43</v>
      </c>
      <c r="O330" s="66"/>
      <c r="P330" s="189">
        <f>O330*H330</f>
        <v>0</v>
      </c>
      <c r="Q330" s="189">
        <v>0.00027</v>
      </c>
      <c r="R330" s="189">
        <f>Q330*H330</f>
        <v>0.01215</v>
      </c>
      <c r="S330" s="189">
        <v>0</v>
      </c>
      <c r="T330" s="190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91" t="s">
        <v>238</v>
      </c>
      <c r="AT330" s="191" t="s">
        <v>136</v>
      </c>
      <c r="AU330" s="191" t="s">
        <v>81</v>
      </c>
      <c r="AY330" s="19" t="s">
        <v>133</v>
      </c>
      <c r="BE330" s="192">
        <f>IF(N330="základní",J330,0)</f>
        <v>0</v>
      </c>
      <c r="BF330" s="192">
        <f>IF(N330="snížená",J330,0)</f>
        <v>0</v>
      </c>
      <c r="BG330" s="192">
        <f>IF(N330="zákl. přenesená",J330,0)</f>
        <v>0</v>
      </c>
      <c r="BH330" s="192">
        <f>IF(N330="sníž. přenesená",J330,0)</f>
        <v>0</v>
      </c>
      <c r="BI330" s="192">
        <f>IF(N330="nulová",J330,0)</f>
        <v>0</v>
      </c>
      <c r="BJ330" s="19" t="s">
        <v>79</v>
      </c>
      <c r="BK330" s="192">
        <f>ROUND(I330*H330,2)</f>
        <v>0</v>
      </c>
      <c r="BL330" s="19" t="s">
        <v>238</v>
      </c>
      <c r="BM330" s="191" t="s">
        <v>498</v>
      </c>
    </row>
    <row r="331" spans="2:51" s="15" customFormat="1" ht="10.2">
      <c r="B331" s="232"/>
      <c r="C331" s="233"/>
      <c r="D331" s="198" t="s">
        <v>147</v>
      </c>
      <c r="E331" s="234" t="s">
        <v>19</v>
      </c>
      <c r="F331" s="235" t="s">
        <v>499</v>
      </c>
      <c r="G331" s="233"/>
      <c r="H331" s="234" t="s">
        <v>19</v>
      </c>
      <c r="I331" s="236"/>
      <c r="J331" s="233"/>
      <c r="K331" s="233"/>
      <c r="L331" s="237"/>
      <c r="M331" s="238"/>
      <c r="N331" s="239"/>
      <c r="O331" s="239"/>
      <c r="P331" s="239"/>
      <c r="Q331" s="239"/>
      <c r="R331" s="239"/>
      <c r="S331" s="239"/>
      <c r="T331" s="240"/>
      <c r="AT331" s="241" t="s">
        <v>147</v>
      </c>
      <c r="AU331" s="241" t="s">
        <v>81</v>
      </c>
      <c r="AV331" s="15" t="s">
        <v>79</v>
      </c>
      <c r="AW331" s="15" t="s">
        <v>33</v>
      </c>
      <c r="AX331" s="15" t="s">
        <v>72</v>
      </c>
      <c r="AY331" s="241" t="s">
        <v>133</v>
      </c>
    </row>
    <row r="332" spans="2:51" s="13" customFormat="1" ht="10.2">
      <c r="B332" s="200"/>
      <c r="C332" s="201"/>
      <c r="D332" s="198" t="s">
        <v>147</v>
      </c>
      <c r="E332" s="202" t="s">
        <v>19</v>
      </c>
      <c r="F332" s="203" t="s">
        <v>1286</v>
      </c>
      <c r="G332" s="201"/>
      <c r="H332" s="204">
        <v>45</v>
      </c>
      <c r="I332" s="205"/>
      <c r="J332" s="201"/>
      <c r="K332" s="201"/>
      <c r="L332" s="206"/>
      <c r="M332" s="207"/>
      <c r="N332" s="208"/>
      <c r="O332" s="208"/>
      <c r="P332" s="208"/>
      <c r="Q332" s="208"/>
      <c r="R332" s="208"/>
      <c r="S332" s="208"/>
      <c r="T332" s="209"/>
      <c r="AT332" s="210" t="s">
        <v>147</v>
      </c>
      <c r="AU332" s="210" t="s">
        <v>81</v>
      </c>
      <c r="AV332" s="13" t="s">
        <v>81</v>
      </c>
      <c r="AW332" s="13" t="s">
        <v>33</v>
      </c>
      <c r="AX332" s="13" t="s">
        <v>72</v>
      </c>
      <c r="AY332" s="210" t="s">
        <v>133</v>
      </c>
    </row>
    <row r="333" spans="2:51" s="14" customFormat="1" ht="10.2">
      <c r="B333" s="211"/>
      <c r="C333" s="212"/>
      <c r="D333" s="198" t="s">
        <v>147</v>
      </c>
      <c r="E333" s="213" t="s">
        <v>19</v>
      </c>
      <c r="F333" s="214" t="s">
        <v>154</v>
      </c>
      <c r="G333" s="212"/>
      <c r="H333" s="215">
        <v>45</v>
      </c>
      <c r="I333" s="216"/>
      <c r="J333" s="212"/>
      <c r="K333" s="212"/>
      <c r="L333" s="217"/>
      <c r="M333" s="218"/>
      <c r="N333" s="219"/>
      <c r="O333" s="219"/>
      <c r="P333" s="219"/>
      <c r="Q333" s="219"/>
      <c r="R333" s="219"/>
      <c r="S333" s="219"/>
      <c r="T333" s="220"/>
      <c r="AT333" s="221" t="s">
        <v>147</v>
      </c>
      <c r="AU333" s="221" t="s">
        <v>81</v>
      </c>
      <c r="AV333" s="14" t="s">
        <v>141</v>
      </c>
      <c r="AW333" s="14" t="s">
        <v>33</v>
      </c>
      <c r="AX333" s="14" t="s">
        <v>79</v>
      </c>
      <c r="AY333" s="221" t="s">
        <v>133</v>
      </c>
    </row>
    <row r="334" spans="1:65" s="2" customFormat="1" ht="24.15" customHeight="1">
      <c r="A334" s="36"/>
      <c r="B334" s="37"/>
      <c r="C334" s="180" t="s">
        <v>500</v>
      </c>
      <c r="D334" s="180" t="s">
        <v>136</v>
      </c>
      <c r="E334" s="181" t="s">
        <v>501</v>
      </c>
      <c r="F334" s="182" t="s">
        <v>502</v>
      </c>
      <c r="G334" s="183" t="s">
        <v>319</v>
      </c>
      <c r="H334" s="184">
        <v>2.082</v>
      </c>
      <c r="I334" s="185"/>
      <c r="J334" s="186">
        <f>ROUND(I334*H334,2)</f>
        <v>0</v>
      </c>
      <c r="K334" s="182" t="s">
        <v>140</v>
      </c>
      <c r="L334" s="41"/>
      <c r="M334" s="187" t="s">
        <v>19</v>
      </c>
      <c r="N334" s="188" t="s">
        <v>43</v>
      </c>
      <c r="O334" s="66"/>
      <c r="P334" s="189">
        <f>O334*H334</f>
        <v>0</v>
      </c>
      <c r="Q334" s="189">
        <v>0</v>
      </c>
      <c r="R334" s="189">
        <f>Q334*H334</f>
        <v>0</v>
      </c>
      <c r="S334" s="189">
        <v>0</v>
      </c>
      <c r="T334" s="190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91" t="s">
        <v>238</v>
      </c>
      <c r="AT334" s="191" t="s">
        <v>136</v>
      </c>
      <c r="AU334" s="191" t="s">
        <v>81</v>
      </c>
      <c r="AY334" s="19" t="s">
        <v>133</v>
      </c>
      <c r="BE334" s="192">
        <f>IF(N334="základní",J334,0)</f>
        <v>0</v>
      </c>
      <c r="BF334" s="192">
        <f>IF(N334="snížená",J334,0)</f>
        <v>0</v>
      </c>
      <c r="BG334" s="192">
        <f>IF(N334="zákl. přenesená",J334,0)</f>
        <v>0</v>
      </c>
      <c r="BH334" s="192">
        <f>IF(N334="sníž. přenesená",J334,0)</f>
        <v>0</v>
      </c>
      <c r="BI334" s="192">
        <f>IF(N334="nulová",J334,0)</f>
        <v>0</v>
      </c>
      <c r="BJ334" s="19" t="s">
        <v>79</v>
      </c>
      <c r="BK334" s="192">
        <f>ROUND(I334*H334,2)</f>
        <v>0</v>
      </c>
      <c r="BL334" s="19" t="s">
        <v>238</v>
      </c>
      <c r="BM334" s="191" t="s">
        <v>503</v>
      </c>
    </row>
    <row r="335" spans="1:47" s="2" customFormat="1" ht="10.2">
      <c r="A335" s="36"/>
      <c r="B335" s="37"/>
      <c r="C335" s="38"/>
      <c r="D335" s="193" t="s">
        <v>143</v>
      </c>
      <c r="E335" s="38"/>
      <c r="F335" s="194" t="s">
        <v>504</v>
      </c>
      <c r="G335" s="38"/>
      <c r="H335" s="38"/>
      <c r="I335" s="195"/>
      <c r="J335" s="38"/>
      <c r="K335" s="38"/>
      <c r="L335" s="41"/>
      <c r="M335" s="196"/>
      <c r="N335" s="197"/>
      <c r="O335" s="66"/>
      <c r="P335" s="66"/>
      <c r="Q335" s="66"/>
      <c r="R335" s="66"/>
      <c r="S335" s="66"/>
      <c r="T335" s="67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143</v>
      </c>
      <c r="AU335" s="19" t="s">
        <v>81</v>
      </c>
    </row>
    <row r="336" spans="2:63" s="12" customFormat="1" ht="22.8" customHeight="1">
      <c r="B336" s="164"/>
      <c r="C336" s="165"/>
      <c r="D336" s="166" t="s">
        <v>71</v>
      </c>
      <c r="E336" s="178" t="s">
        <v>505</v>
      </c>
      <c r="F336" s="178" t="s">
        <v>506</v>
      </c>
      <c r="G336" s="165"/>
      <c r="H336" s="165"/>
      <c r="I336" s="168"/>
      <c r="J336" s="179">
        <f>BK336</f>
        <v>0</v>
      </c>
      <c r="K336" s="165"/>
      <c r="L336" s="170"/>
      <c r="M336" s="171"/>
      <c r="N336" s="172"/>
      <c r="O336" s="172"/>
      <c r="P336" s="173">
        <f>SUM(P337:P361)</f>
        <v>0</v>
      </c>
      <c r="Q336" s="172"/>
      <c r="R336" s="173">
        <f>SUM(R337:R361)</f>
        <v>0.460548</v>
      </c>
      <c r="S336" s="172"/>
      <c r="T336" s="174">
        <f>SUM(T337:T361)</f>
        <v>0.54</v>
      </c>
      <c r="AR336" s="175" t="s">
        <v>81</v>
      </c>
      <c r="AT336" s="176" t="s">
        <v>71</v>
      </c>
      <c r="AU336" s="176" t="s">
        <v>79</v>
      </c>
      <c r="AY336" s="175" t="s">
        <v>133</v>
      </c>
      <c r="BK336" s="177">
        <f>SUM(BK337:BK361)</f>
        <v>0</v>
      </c>
    </row>
    <row r="337" spans="1:65" s="2" customFormat="1" ht="21.75" customHeight="1">
      <c r="A337" s="36"/>
      <c r="B337" s="37"/>
      <c r="C337" s="180" t="s">
        <v>507</v>
      </c>
      <c r="D337" s="180" t="s">
        <v>136</v>
      </c>
      <c r="E337" s="181" t="s">
        <v>508</v>
      </c>
      <c r="F337" s="182" t="s">
        <v>509</v>
      </c>
      <c r="G337" s="183" t="s">
        <v>163</v>
      </c>
      <c r="H337" s="184">
        <v>158.2</v>
      </c>
      <c r="I337" s="185"/>
      <c r="J337" s="186">
        <f>ROUND(I337*H337,2)</f>
        <v>0</v>
      </c>
      <c r="K337" s="182" t="s">
        <v>140</v>
      </c>
      <c r="L337" s="41"/>
      <c r="M337" s="187" t="s">
        <v>19</v>
      </c>
      <c r="N337" s="188" t="s">
        <v>43</v>
      </c>
      <c r="O337" s="66"/>
      <c r="P337" s="189">
        <f>O337*H337</f>
        <v>0</v>
      </c>
      <c r="Q337" s="189">
        <v>0</v>
      </c>
      <c r="R337" s="189">
        <f>Q337*H337</f>
        <v>0</v>
      </c>
      <c r="S337" s="189">
        <v>0</v>
      </c>
      <c r="T337" s="190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91" t="s">
        <v>238</v>
      </c>
      <c r="AT337" s="191" t="s">
        <v>136</v>
      </c>
      <c r="AU337" s="191" t="s">
        <v>81</v>
      </c>
      <c r="AY337" s="19" t="s">
        <v>133</v>
      </c>
      <c r="BE337" s="192">
        <f>IF(N337="základní",J337,0)</f>
        <v>0</v>
      </c>
      <c r="BF337" s="192">
        <f>IF(N337="snížená",J337,0)</f>
        <v>0</v>
      </c>
      <c r="BG337" s="192">
        <f>IF(N337="zákl. přenesená",J337,0)</f>
        <v>0</v>
      </c>
      <c r="BH337" s="192">
        <f>IF(N337="sníž. přenesená",J337,0)</f>
        <v>0</v>
      </c>
      <c r="BI337" s="192">
        <f>IF(N337="nulová",J337,0)</f>
        <v>0</v>
      </c>
      <c r="BJ337" s="19" t="s">
        <v>79</v>
      </c>
      <c r="BK337" s="192">
        <f>ROUND(I337*H337,2)</f>
        <v>0</v>
      </c>
      <c r="BL337" s="19" t="s">
        <v>238</v>
      </c>
      <c r="BM337" s="191" t="s">
        <v>510</v>
      </c>
    </row>
    <row r="338" spans="1:47" s="2" customFormat="1" ht="10.2">
      <c r="A338" s="36"/>
      <c r="B338" s="37"/>
      <c r="C338" s="38"/>
      <c r="D338" s="193" t="s">
        <v>143</v>
      </c>
      <c r="E338" s="38"/>
      <c r="F338" s="194" t="s">
        <v>511</v>
      </c>
      <c r="G338" s="38"/>
      <c r="H338" s="38"/>
      <c r="I338" s="195"/>
      <c r="J338" s="38"/>
      <c r="K338" s="38"/>
      <c r="L338" s="41"/>
      <c r="M338" s="196"/>
      <c r="N338" s="197"/>
      <c r="O338" s="66"/>
      <c r="P338" s="66"/>
      <c r="Q338" s="66"/>
      <c r="R338" s="66"/>
      <c r="S338" s="66"/>
      <c r="T338" s="67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T338" s="19" t="s">
        <v>143</v>
      </c>
      <c r="AU338" s="19" t="s">
        <v>81</v>
      </c>
    </row>
    <row r="339" spans="2:51" s="15" customFormat="1" ht="10.2">
      <c r="B339" s="232"/>
      <c r="C339" s="233"/>
      <c r="D339" s="198" t="s">
        <v>147</v>
      </c>
      <c r="E339" s="234" t="s">
        <v>19</v>
      </c>
      <c r="F339" s="235" t="s">
        <v>512</v>
      </c>
      <c r="G339" s="233"/>
      <c r="H339" s="234" t="s">
        <v>19</v>
      </c>
      <c r="I339" s="236"/>
      <c r="J339" s="233"/>
      <c r="K339" s="233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147</v>
      </c>
      <c r="AU339" s="241" t="s">
        <v>81</v>
      </c>
      <c r="AV339" s="15" t="s">
        <v>79</v>
      </c>
      <c r="AW339" s="15" t="s">
        <v>33</v>
      </c>
      <c r="AX339" s="15" t="s">
        <v>72</v>
      </c>
      <c r="AY339" s="241" t="s">
        <v>133</v>
      </c>
    </row>
    <row r="340" spans="2:51" s="13" customFormat="1" ht="10.2">
      <c r="B340" s="200"/>
      <c r="C340" s="201"/>
      <c r="D340" s="198" t="s">
        <v>147</v>
      </c>
      <c r="E340" s="202" t="s">
        <v>19</v>
      </c>
      <c r="F340" s="203" t="s">
        <v>513</v>
      </c>
      <c r="G340" s="201"/>
      <c r="H340" s="204">
        <v>33.6</v>
      </c>
      <c r="I340" s="205"/>
      <c r="J340" s="201"/>
      <c r="K340" s="201"/>
      <c r="L340" s="206"/>
      <c r="M340" s="207"/>
      <c r="N340" s="208"/>
      <c r="O340" s="208"/>
      <c r="P340" s="208"/>
      <c r="Q340" s="208"/>
      <c r="R340" s="208"/>
      <c r="S340" s="208"/>
      <c r="T340" s="209"/>
      <c r="AT340" s="210" t="s">
        <v>147</v>
      </c>
      <c r="AU340" s="210" t="s">
        <v>81</v>
      </c>
      <c r="AV340" s="13" t="s">
        <v>81</v>
      </c>
      <c r="AW340" s="13" t="s">
        <v>33</v>
      </c>
      <c r="AX340" s="13" t="s">
        <v>72</v>
      </c>
      <c r="AY340" s="210" t="s">
        <v>133</v>
      </c>
    </row>
    <row r="341" spans="2:51" s="13" customFormat="1" ht="10.2">
      <c r="B341" s="200"/>
      <c r="C341" s="201"/>
      <c r="D341" s="198" t="s">
        <v>147</v>
      </c>
      <c r="E341" s="202" t="s">
        <v>19</v>
      </c>
      <c r="F341" s="203" t="s">
        <v>514</v>
      </c>
      <c r="G341" s="201"/>
      <c r="H341" s="204">
        <v>124.6</v>
      </c>
      <c r="I341" s="205"/>
      <c r="J341" s="201"/>
      <c r="K341" s="201"/>
      <c r="L341" s="206"/>
      <c r="M341" s="207"/>
      <c r="N341" s="208"/>
      <c r="O341" s="208"/>
      <c r="P341" s="208"/>
      <c r="Q341" s="208"/>
      <c r="R341" s="208"/>
      <c r="S341" s="208"/>
      <c r="T341" s="209"/>
      <c r="AT341" s="210" t="s">
        <v>147</v>
      </c>
      <c r="AU341" s="210" t="s">
        <v>81</v>
      </c>
      <c r="AV341" s="13" t="s">
        <v>81</v>
      </c>
      <c r="AW341" s="13" t="s">
        <v>33</v>
      </c>
      <c r="AX341" s="13" t="s">
        <v>72</v>
      </c>
      <c r="AY341" s="210" t="s">
        <v>133</v>
      </c>
    </row>
    <row r="342" spans="2:51" s="14" customFormat="1" ht="10.2">
      <c r="B342" s="211"/>
      <c r="C342" s="212"/>
      <c r="D342" s="198" t="s">
        <v>147</v>
      </c>
      <c r="E342" s="213" t="s">
        <v>19</v>
      </c>
      <c r="F342" s="214" t="s">
        <v>154</v>
      </c>
      <c r="G342" s="212"/>
      <c r="H342" s="215">
        <v>158.2</v>
      </c>
      <c r="I342" s="216"/>
      <c r="J342" s="212"/>
      <c r="K342" s="212"/>
      <c r="L342" s="217"/>
      <c r="M342" s="218"/>
      <c r="N342" s="219"/>
      <c r="O342" s="219"/>
      <c r="P342" s="219"/>
      <c r="Q342" s="219"/>
      <c r="R342" s="219"/>
      <c r="S342" s="219"/>
      <c r="T342" s="220"/>
      <c r="AT342" s="221" t="s">
        <v>147</v>
      </c>
      <c r="AU342" s="221" t="s">
        <v>81</v>
      </c>
      <c r="AV342" s="14" t="s">
        <v>141</v>
      </c>
      <c r="AW342" s="14" t="s">
        <v>33</v>
      </c>
      <c r="AX342" s="14" t="s">
        <v>79</v>
      </c>
      <c r="AY342" s="221" t="s">
        <v>133</v>
      </c>
    </row>
    <row r="343" spans="1:65" s="2" customFormat="1" ht="16.5" customHeight="1">
      <c r="A343" s="36"/>
      <c r="B343" s="37"/>
      <c r="C343" s="222" t="s">
        <v>515</v>
      </c>
      <c r="D343" s="222" t="s">
        <v>155</v>
      </c>
      <c r="E343" s="223" t="s">
        <v>516</v>
      </c>
      <c r="F343" s="224" t="s">
        <v>517</v>
      </c>
      <c r="G343" s="225" t="s">
        <v>139</v>
      </c>
      <c r="H343" s="226">
        <v>47.46</v>
      </c>
      <c r="I343" s="227"/>
      <c r="J343" s="228">
        <f>ROUND(I343*H343,2)</f>
        <v>0</v>
      </c>
      <c r="K343" s="224" t="s">
        <v>518</v>
      </c>
      <c r="L343" s="229"/>
      <c r="M343" s="230" t="s">
        <v>19</v>
      </c>
      <c r="N343" s="231" t="s">
        <v>43</v>
      </c>
      <c r="O343" s="66"/>
      <c r="P343" s="189">
        <f>O343*H343</f>
        <v>0</v>
      </c>
      <c r="Q343" s="189">
        <v>0.001</v>
      </c>
      <c r="R343" s="189">
        <f>Q343*H343</f>
        <v>0.04746</v>
      </c>
      <c r="S343" s="189">
        <v>0</v>
      </c>
      <c r="T343" s="190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91" t="s">
        <v>327</v>
      </c>
      <c r="AT343" s="191" t="s">
        <v>155</v>
      </c>
      <c r="AU343" s="191" t="s">
        <v>81</v>
      </c>
      <c r="AY343" s="19" t="s">
        <v>133</v>
      </c>
      <c r="BE343" s="192">
        <f>IF(N343="základní",J343,0)</f>
        <v>0</v>
      </c>
      <c r="BF343" s="192">
        <f>IF(N343="snížená",J343,0)</f>
        <v>0</v>
      </c>
      <c r="BG343" s="192">
        <f>IF(N343="zákl. přenesená",J343,0)</f>
        <v>0</v>
      </c>
      <c r="BH343" s="192">
        <f>IF(N343="sníž. přenesená",J343,0)</f>
        <v>0</v>
      </c>
      <c r="BI343" s="192">
        <f>IF(N343="nulová",J343,0)</f>
        <v>0</v>
      </c>
      <c r="BJ343" s="19" t="s">
        <v>79</v>
      </c>
      <c r="BK343" s="192">
        <f>ROUND(I343*H343,2)</f>
        <v>0</v>
      </c>
      <c r="BL343" s="19" t="s">
        <v>238</v>
      </c>
      <c r="BM343" s="191" t="s">
        <v>519</v>
      </c>
    </row>
    <row r="344" spans="2:51" s="13" customFormat="1" ht="10.2">
      <c r="B344" s="200"/>
      <c r="C344" s="201"/>
      <c r="D344" s="198" t="s">
        <v>147</v>
      </c>
      <c r="E344" s="202" t="s">
        <v>19</v>
      </c>
      <c r="F344" s="203" t="s">
        <v>520</v>
      </c>
      <c r="G344" s="201"/>
      <c r="H344" s="204">
        <v>47.46</v>
      </c>
      <c r="I344" s="205"/>
      <c r="J344" s="201"/>
      <c r="K344" s="201"/>
      <c r="L344" s="206"/>
      <c r="M344" s="207"/>
      <c r="N344" s="208"/>
      <c r="O344" s="208"/>
      <c r="P344" s="208"/>
      <c r="Q344" s="208"/>
      <c r="R344" s="208"/>
      <c r="S344" s="208"/>
      <c r="T344" s="209"/>
      <c r="AT344" s="210" t="s">
        <v>147</v>
      </c>
      <c r="AU344" s="210" t="s">
        <v>81</v>
      </c>
      <c r="AV344" s="13" t="s">
        <v>81</v>
      </c>
      <c r="AW344" s="13" t="s">
        <v>33</v>
      </c>
      <c r="AX344" s="13" t="s">
        <v>79</v>
      </c>
      <c r="AY344" s="210" t="s">
        <v>133</v>
      </c>
    </row>
    <row r="345" spans="1:65" s="2" customFormat="1" ht="16.5" customHeight="1">
      <c r="A345" s="36"/>
      <c r="B345" s="37"/>
      <c r="C345" s="180" t="s">
        <v>521</v>
      </c>
      <c r="D345" s="180" t="s">
        <v>136</v>
      </c>
      <c r="E345" s="181" t="s">
        <v>522</v>
      </c>
      <c r="F345" s="182" t="s">
        <v>523</v>
      </c>
      <c r="G345" s="183" t="s">
        <v>524</v>
      </c>
      <c r="H345" s="184">
        <v>2</v>
      </c>
      <c r="I345" s="185"/>
      <c r="J345" s="186">
        <f>ROUND(I345*H345,2)</f>
        <v>0</v>
      </c>
      <c r="K345" s="182" t="s">
        <v>140</v>
      </c>
      <c r="L345" s="41"/>
      <c r="M345" s="187" t="s">
        <v>19</v>
      </c>
      <c r="N345" s="188" t="s">
        <v>43</v>
      </c>
      <c r="O345" s="66"/>
      <c r="P345" s="189">
        <f>O345*H345</f>
        <v>0</v>
      </c>
      <c r="Q345" s="189">
        <v>0</v>
      </c>
      <c r="R345" s="189">
        <f>Q345*H345</f>
        <v>0</v>
      </c>
      <c r="S345" s="189">
        <v>0</v>
      </c>
      <c r="T345" s="190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91" t="s">
        <v>238</v>
      </c>
      <c r="AT345" s="191" t="s">
        <v>136</v>
      </c>
      <c r="AU345" s="191" t="s">
        <v>81</v>
      </c>
      <c r="AY345" s="19" t="s">
        <v>133</v>
      </c>
      <c r="BE345" s="192">
        <f>IF(N345="základní",J345,0)</f>
        <v>0</v>
      </c>
      <c r="BF345" s="192">
        <f>IF(N345="snížená",J345,0)</f>
        <v>0</v>
      </c>
      <c r="BG345" s="192">
        <f>IF(N345="zákl. přenesená",J345,0)</f>
        <v>0</v>
      </c>
      <c r="BH345" s="192">
        <f>IF(N345="sníž. přenesená",J345,0)</f>
        <v>0</v>
      </c>
      <c r="BI345" s="192">
        <f>IF(N345="nulová",J345,0)</f>
        <v>0</v>
      </c>
      <c r="BJ345" s="19" t="s">
        <v>79</v>
      </c>
      <c r="BK345" s="192">
        <f>ROUND(I345*H345,2)</f>
        <v>0</v>
      </c>
      <c r="BL345" s="19" t="s">
        <v>238</v>
      </c>
      <c r="BM345" s="191" t="s">
        <v>525</v>
      </c>
    </row>
    <row r="346" spans="1:47" s="2" customFormat="1" ht="10.2">
      <c r="A346" s="36"/>
      <c r="B346" s="37"/>
      <c r="C346" s="38"/>
      <c r="D346" s="193" t="s">
        <v>143</v>
      </c>
      <c r="E346" s="38"/>
      <c r="F346" s="194" t="s">
        <v>526</v>
      </c>
      <c r="G346" s="38"/>
      <c r="H346" s="38"/>
      <c r="I346" s="195"/>
      <c r="J346" s="38"/>
      <c r="K346" s="38"/>
      <c r="L346" s="41"/>
      <c r="M346" s="196"/>
      <c r="N346" s="197"/>
      <c r="O346" s="66"/>
      <c r="P346" s="66"/>
      <c r="Q346" s="66"/>
      <c r="R346" s="66"/>
      <c r="S346" s="66"/>
      <c r="T346" s="67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T346" s="19" t="s">
        <v>143</v>
      </c>
      <c r="AU346" s="19" t="s">
        <v>81</v>
      </c>
    </row>
    <row r="347" spans="2:51" s="15" customFormat="1" ht="10.2">
      <c r="B347" s="232"/>
      <c r="C347" s="233"/>
      <c r="D347" s="198" t="s">
        <v>147</v>
      </c>
      <c r="E347" s="234" t="s">
        <v>19</v>
      </c>
      <c r="F347" s="235" t="s">
        <v>527</v>
      </c>
      <c r="G347" s="233"/>
      <c r="H347" s="234" t="s">
        <v>19</v>
      </c>
      <c r="I347" s="236"/>
      <c r="J347" s="233"/>
      <c r="K347" s="233"/>
      <c r="L347" s="237"/>
      <c r="M347" s="238"/>
      <c r="N347" s="239"/>
      <c r="O347" s="239"/>
      <c r="P347" s="239"/>
      <c r="Q347" s="239"/>
      <c r="R347" s="239"/>
      <c r="S347" s="239"/>
      <c r="T347" s="240"/>
      <c r="AT347" s="241" t="s">
        <v>147</v>
      </c>
      <c r="AU347" s="241" t="s">
        <v>81</v>
      </c>
      <c r="AV347" s="15" t="s">
        <v>79</v>
      </c>
      <c r="AW347" s="15" t="s">
        <v>33</v>
      </c>
      <c r="AX347" s="15" t="s">
        <v>72</v>
      </c>
      <c r="AY347" s="241" t="s">
        <v>133</v>
      </c>
    </row>
    <row r="348" spans="2:51" s="13" customFormat="1" ht="10.2">
      <c r="B348" s="200"/>
      <c r="C348" s="201"/>
      <c r="D348" s="198" t="s">
        <v>147</v>
      </c>
      <c r="E348" s="202" t="s">
        <v>19</v>
      </c>
      <c r="F348" s="203" t="s">
        <v>528</v>
      </c>
      <c r="G348" s="201"/>
      <c r="H348" s="204">
        <v>2</v>
      </c>
      <c r="I348" s="205"/>
      <c r="J348" s="201"/>
      <c r="K348" s="201"/>
      <c r="L348" s="206"/>
      <c r="M348" s="207"/>
      <c r="N348" s="208"/>
      <c r="O348" s="208"/>
      <c r="P348" s="208"/>
      <c r="Q348" s="208"/>
      <c r="R348" s="208"/>
      <c r="S348" s="208"/>
      <c r="T348" s="209"/>
      <c r="AT348" s="210" t="s">
        <v>147</v>
      </c>
      <c r="AU348" s="210" t="s">
        <v>81</v>
      </c>
      <c r="AV348" s="13" t="s">
        <v>81</v>
      </c>
      <c r="AW348" s="13" t="s">
        <v>33</v>
      </c>
      <c r="AX348" s="13" t="s">
        <v>79</v>
      </c>
      <c r="AY348" s="210" t="s">
        <v>133</v>
      </c>
    </row>
    <row r="349" spans="1:65" s="2" customFormat="1" ht="16.5" customHeight="1">
      <c r="A349" s="36"/>
      <c r="B349" s="37"/>
      <c r="C349" s="222" t="s">
        <v>529</v>
      </c>
      <c r="D349" s="222" t="s">
        <v>155</v>
      </c>
      <c r="E349" s="223" t="s">
        <v>530</v>
      </c>
      <c r="F349" s="224" t="s">
        <v>531</v>
      </c>
      <c r="G349" s="225" t="s">
        <v>139</v>
      </c>
      <c r="H349" s="226">
        <v>28.8</v>
      </c>
      <c r="I349" s="227"/>
      <c r="J349" s="228">
        <f>ROUND(I349*H349,2)</f>
        <v>0</v>
      </c>
      <c r="K349" s="224" t="s">
        <v>140</v>
      </c>
      <c r="L349" s="229"/>
      <c r="M349" s="230" t="s">
        <v>19</v>
      </c>
      <c r="N349" s="231" t="s">
        <v>43</v>
      </c>
      <c r="O349" s="66"/>
      <c r="P349" s="189">
        <f>O349*H349</f>
        <v>0</v>
      </c>
      <c r="Q349" s="189">
        <v>0.01351</v>
      </c>
      <c r="R349" s="189">
        <f>Q349*H349</f>
        <v>0.389088</v>
      </c>
      <c r="S349" s="189">
        <v>0</v>
      </c>
      <c r="T349" s="190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91" t="s">
        <v>327</v>
      </c>
      <c r="AT349" s="191" t="s">
        <v>155</v>
      </c>
      <c r="AU349" s="191" t="s">
        <v>81</v>
      </c>
      <c r="AY349" s="19" t="s">
        <v>133</v>
      </c>
      <c r="BE349" s="192">
        <f>IF(N349="základní",J349,0)</f>
        <v>0</v>
      </c>
      <c r="BF349" s="192">
        <f>IF(N349="snížená",J349,0)</f>
        <v>0</v>
      </c>
      <c r="BG349" s="192">
        <f>IF(N349="zákl. přenesená",J349,0)</f>
        <v>0</v>
      </c>
      <c r="BH349" s="192">
        <f>IF(N349="sníž. přenesená",J349,0)</f>
        <v>0</v>
      </c>
      <c r="BI349" s="192">
        <f>IF(N349="nulová",J349,0)</f>
        <v>0</v>
      </c>
      <c r="BJ349" s="19" t="s">
        <v>79</v>
      </c>
      <c r="BK349" s="192">
        <f>ROUND(I349*H349,2)</f>
        <v>0</v>
      </c>
      <c r="BL349" s="19" t="s">
        <v>238</v>
      </c>
      <c r="BM349" s="191" t="s">
        <v>532</v>
      </c>
    </row>
    <row r="350" spans="1:47" s="2" customFormat="1" ht="19.2">
      <c r="A350" s="36"/>
      <c r="B350" s="37"/>
      <c r="C350" s="38"/>
      <c r="D350" s="198" t="s">
        <v>145</v>
      </c>
      <c r="E350" s="38"/>
      <c r="F350" s="199" t="s">
        <v>533</v>
      </c>
      <c r="G350" s="38"/>
      <c r="H350" s="38"/>
      <c r="I350" s="195"/>
      <c r="J350" s="38"/>
      <c r="K350" s="38"/>
      <c r="L350" s="41"/>
      <c r="M350" s="196"/>
      <c r="N350" s="197"/>
      <c r="O350" s="66"/>
      <c r="P350" s="66"/>
      <c r="Q350" s="66"/>
      <c r="R350" s="66"/>
      <c r="S350" s="66"/>
      <c r="T350" s="67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9" t="s">
        <v>145</v>
      </c>
      <c r="AU350" s="19" t="s">
        <v>81</v>
      </c>
    </row>
    <row r="351" spans="2:51" s="13" customFormat="1" ht="10.2">
      <c r="B351" s="200"/>
      <c r="C351" s="201"/>
      <c r="D351" s="198" t="s">
        <v>147</v>
      </c>
      <c r="E351" s="202" t="s">
        <v>19</v>
      </c>
      <c r="F351" s="203" t="s">
        <v>534</v>
      </c>
      <c r="G351" s="201"/>
      <c r="H351" s="204">
        <v>28.8</v>
      </c>
      <c r="I351" s="205"/>
      <c r="J351" s="201"/>
      <c r="K351" s="201"/>
      <c r="L351" s="206"/>
      <c r="M351" s="207"/>
      <c r="N351" s="208"/>
      <c r="O351" s="208"/>
      <c r="P351" s="208"/>
      <c r="Q351" s="208"/>
      <c r="R351" s="208"/>
      <c r="S351" s="208"/>
      <c r="T351" s="209"/>
      <c r="AT351" s="210" t="s">
        <v>147</v>
      </c>
      <c r="AU351" s="210" t="s">
        <v>81</v>
      </c>
      <c r="AV351" s="13" t="s">
        <v>81</v>
      </c>
      <c r="AW351" s="13" t="s">
        <v>33</v>
      </c>
      <c r="AX351" s="13" t="s">
        <v>79</v>
      </c>
      <c r="AY351" s="210" t="s">
        <v>133</v>
      </c>
    </row>
    <row r="352" spans="1:65" s="2" customFormat="1" ht="24.15" customHeight="1">
      <c r="A352" s="36"/>
      <c r="B352" s="37"/>
      <c r="C352" s="180" t="s">
        <v>535</v>
      </c>
      <c r="D352" s="180" t="s">
        <v>136</v>
      </c>
      <c r="E352" s="181" t="s">
        <v>536</v>
      </c>
      <c r="F352" s="182" t="s">
        <v>537</v>
      </c>
      <c r="G352" s="183" t="s">
        <v>524</v>
      </c>
      <c r="H352" s="184">
        <v>2</v>
      </c>
      <c r="I352" s="185"/>
      <c r="J352" s="186">
        <f>ROUND(I352*H352,2)</f>
        <v>0</v>
      </c>
      <c r="K352" s="182" t="s">
        <v>19</v>
      </c>
      <c r="L352" s="41"/>
      <c r="M352" s="187" t="s">
        <v>19</v>
      </c>
      <c r="N352" s="188" t="s">
        <v>43</v>
      </c>
      <c r="O352" s="66"/>
      <c r="P352" s="189">
        <f>O352*H352</f>
        <v>0</v>
      </c>
      <c r="Q352" s="189">
        <v>0</v>
      </c>
      <c r="R352" s="189">
        <f>Q352*H352</f>
        <v>0</v>
      </c>
      <c r="S352" s="189">
        <v>0</v>
      </c>
      <c r="T352" s="190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91" t="s">
        <v>238</v>
      </c>
      <c r="AT352" s="191" t="s">
        <v>136</v>
      </c>
      <c r="AU352" s="191" t="s">
        <v>81</v>
      </c>
      <c r="AY352" s="19" t="s">
        <v>133</v>
      </c>
      <c r="BE352" s="192">
        <f>IF(N352="základní",J352,0)</f>
        <v>0</v>
      </c>
      <c r="BF352" s="192">
        <f>IF(N352="snížená",J352,0)</f>
        <v>0</v>
      </c>
      <c r="BG352" s="192">
        <f>IF(N352="zákl. přenesená",J352,0)</f>
        <v>0</v>
      </c>
      <c r="BH352" s="192">
        <f>IF(N352="sníž. přenesená",J352,0)</f>
        <v>0</v>
      </c>
      <c r="BI352" s="192">
        <f>IF(N352="nulová",J352,0)</f>
        <v>0</v>
      </c>
      <c r="BJ352" s="19" t="s">
        <v>79</v>
      </c>
      <c r="BK352" s="192">
        <f>ROUND(I352*H352,2)</f>
        <v>0</v>
      </c>
      <c r="BL352" s="19" t="s">
        <v>238</v>
      </c>
      <c r="BM352" s="191" t="s">
        <v>538</v>
      </c>
    </row>
    <row r="353" spans="2:51" s="15" customFormat="1" ht="10.2">
      <c r="B353" s="232"/>
      <c r="C353" s="233"/>
      <c r="D353" s="198" t="s">
        <v>147</v>
      </c>
      <c r="E353" s="234" t="s">
        <v>19</v>
      </c>
      <c r="F353" s="235" t="s">
        <v>527</v>
      </c>
      <c r="G353" s="233"/>
      <c r="H353" s="234" t="s">
        <v>19</v>
      </c>
      <c r="I353" s="236"/>
      <c r="J353" s="233"/>
      <c r="K353" s="233"/>
      <c r="L353" s="237"/>
      <c r="M353" s="238"/>
      <c r="N353" s="239"/>
      <c r="O353" s="239"/>
      <c r="P353" s="239"/>
      <c r="Q353" s="239"/>
      <c r="R353" s="239"/>
      <c r="S353" s="239"/>
      <c r="T353" s="240"/>
      <c r="AT353" s="241" t="s">
        <v>147</v>
      </c>
      <c r="AU353" s="241" t="s">
        <v>81</v>
      </c>
      <c r="AV353" s="15" t="s">
        <v>79</v>
      </c>
      <c r="AW353" s="15" t="s">
        <v>33</v>
      </c>
      <c r="AX353" s="15" t="s">
        <v>72</v>
      </c>
      <c r="AY353" s="241" t="s">
        <v>133</v>
      </c>
    </row>
    <row r="354" spans="2:51" s="13" customFormat="1" ht="10.2">
      <c r="B354" s="200"/>
      <c r="C354" s="201"/>
      <c r="D354" s="198" t="s">
        <v>147</v>
      </c>
      <c r="E354" s="202" t="s">
        <v>19</v>
      </c>
      <c r="F354" s="203" t="s">
        <v>528</v>
      </c>
      <c r="G354" s="201"/>
      <c r="H354" s="204">
        <v>2</v>
      </c>
      <c r="I354" s="205"/>
      <c r="J354" s="201"/>
      <c r="K354" s="201"/>
      <c r="L354" s="206"/>
      <c r="M354" s="207"/>
      <c r="N354" s="208"/>
      <c r="O354" s="208"/>
      <c r="P354" s="208"/>
      <c r="Q354" s="208"/>
      <c r="R354" s="208"/>
      <c r="S354" s="208"/>
      <c r="T354" s="209"/>
      <c r="AT354" s="210" t="s">
        <v>147</v>
      </c>
      <c r="AU354" s="210" t="s">
        <v>81</v>
      </c>
      <c r="AV354" s="13" t="s">
        <v>81</v>
      </c>
      <c r="AW354" s="13" t="s">
        <v>33</v>
      </c>
      <c r="AX354" s="13" t="s">
        <v>79</v>
      </c>
      <c r="AY354" s="210" t="s">
        <v>133</v>
      </c>
    </row>
    <row r="355" spans="1:65" s="2" customFormat="1" ht="16.5" customHeight="1">
      <c r="A355" s="36"/>
      <c r="B355" s="37"/>
      <c r="C355" s="180" t="s">
        <v>539</v>
      </c>
      <c r="D355" s="180" t="s">
        <v>136</v>
      </c>
      <c r="E355" s="181" t="s">
        <v>540</v>
      </c>
      <c r="F355" s="182" t="s">
        <v>541</v>
      </c>
      <c r="G355" s="183" t="s">
        <v>524</v>
      </c>
      <c r="H355" s="184">
        <v>2</v>
      </c>
      <c r="I355" s="185"/>
      <c r="J355" s="186">
        <f>ROUND(I355*H355,2)</f>
        <v>0</v>
      </c>
      <c r="K355" s="182" t="s">
        <v>140</v>
      </c>
      <c r="L355" s="41"/>
      <c r="M355" s="187" t="s">
        <v>19</v>
      </c>
      <c r="N355" s="188" t="s">
        <v>43</v>
      </c>
      <c r="O355" s="66"/>
      <c r="P355" s="189">
        <f>O355*H355</f>
        <v>0</v>
      </c>
      <c r="Q355" s="189">
        <v>0</v>
      </c>
      <c r="R355" s="189">
        <f>Q355*H355</f>
        <v>0</v>
      </c>
      <c r="S355" s="189">
        <v>0</v>
      </c>
      <c r="T355" s="190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91" t="s">
        <v>238</v>
      </c>
      <c r="AT355" s="191" t="s">
        <v>136</v>
      </c>
      <c r="AU355" s="191" t="s">
        <v>81</v>
      </c>
      <c r="AY355" s="19" t="s">
        <v>133</v>
      </c>
      <c r="BE355" s="192">
        <f>IF(N355="základní",J355,0)</f>
        <v>0</v>
      </c>
      <c r="BF355" s="192">
        <f>IF(N355="snížená",J355,0)</f>
        <v>0</v>
      </c>
      <c r="BG355" s="192">
        <f>IF(N355="zákl. přenesená",J355,0)</f>
        <v>0</v>
      </c>
      <c r="BH355" s="192">
        <f>IF(N355="sníž. přenesená",J355,0)</f>
        <v>0</v>
      </c>
      <c r="BI355" s="192">
        <f>IF(N355="nulová",J355,0)</f>
        <v>0</v>
      </c>
      <c r="BJ355" s="19" t="s">
        <v>79</v>
      </c>
      <c r="BK355" s="192">
        <f>ROUND(I355*H355,2)</f>
        <v>0</v>
      </c>
      <c r="BL355" s="19" t="s">
        <v>238</v>
      </c>
      <c r="BM355" s="191" t="s">
        <v>542</v>
      </c>
    </row>
    <row r="356" spans="1:47" s="2" customFormat="1" ht="10.2">
      <c r="A356" s="36"/>
      <c r="B356" s="37"/>
      <c r="C356" s="38"/>
      <c r="D356" s="193" t="s">
        <v>143</v>
      </c>
      <c r="E356" s="38"/>
      <c r="F356" s="194" t="s">
        <v>543</v>
      </c>
      <c r="G356" s="38"/>
      <c r="H356" s="38"/>
      <c r="I356" s="195"/>
      <c r="J356" s="38"/>
      <c r="K356" s="38"/>
      <c r="L356" s="41"/>
      <c r="M356" s="196"/>
      <c r="N356" s="197"/>
      <c r="O356" s="66"/>
      <c r="P356" s="66"/>
      <c r="Q356" s="66"/>
      <c r="R356" s="66"/>
      <c r="S356" s="66"/>
      <c r="T356" s="67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9" t="s">
        <v>143</v>
      </c>
      <c r="AU356" s="19" t="s">
        <v>81</v>
      </c>
    </row>
    <row r="357" spans="1:65" s="2" customFormat="1" ht="16.5" customHeight="1">
      <c r="A357" s="36"/>
      <c r="B357" s="37"/>
      <c r="C357" s="222" t="s">
        <v>544</v>
      </c>
      <c r="D357" s="222" t="s">
        <v>155</v>
      </c>
      <c r="E357" s="223" t="s">
        <v>545</v>
      </c>
      <c r="F357" s="224" t="s">
        <v>546</v>
      </c>
      <c r="G357" s="225" t="s">
        <v>524</v>
      </c>
      <c r="H357" s="226">
        <v>2</v>
      </c>
      <c r="I357" s="227"/>
      <c r="J357" s="228">
        <f>ROUND(I357*H357,2)</f>
        <v>0</v>
      </c>
      <c r="K357" s="224" t="s">
        <v>140</v>
      </c>
      <c r="L357" s="229"/>
      <c r="M357" s="230" t="s">
        <v>19</v>
      </c>
      <c r="N357" s="231" t="s">
        <v>43</v>
      </c>
      <c r="O357" s="66"/>
      <c r="P357" s="189">
        <f>O357*H357</f>
        <v>0</v>
      </c>
      <c r="Q357" s="189">
        <v>0.012</v>
      </c>
      <c r="R357" s="189">
        <f>Q357*H357</f>
        <v>0.024</v>
      </c>
      <c r="S357" s="189">
        <v>0</v>
      </c>
      <c r="T357" s="190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91" t="s">
        <v>327</v>
      </c>
      <c r="AT357" s="191" t="s">
        <v>155</v>
      </c>
      <c r="AU357" s="191" t="s">
        <v>81</v>
      </c>
      <c r="AY357" s="19" t="s">
        <v>133</v>
      </c>
      <c r="BE357" s="192">
        <f>IF(N357="základní",J357,0)</f>
        <v>0</v>
      </c>
      <c r="BF357" s="192">
        <f>IF(N357="snížená",J357,0)</f>
        <v>0</v>
      </c>
      <c r="BG357" s="192">
        <f>IF(N357="zákl. přenesená",J357,0)</f>
        <v>0</v>
      </c>
      <c r="BH357" s="192">
        <f>IF(N357="sníž. přenesená",J357,0)</f>
        <v>0</v>
      </c>
      <c r="BI357" s="192">
        <f>IF(N357="nulová",J357,0)</f>
        <v>0</v>
      </c>
      <c r="BJ357" s="19" t="s">
        <v>79</v>
      </c>
      <c r="BK357" s="192">
        <f>ROUND(I357*H357,2)</f>
        <v>0</v>
      </c>
      <c r="BL357" s="19" t="s">
        <v>238</v>
      </c>
      <c r="BM357" s="191" t="s">
        <v>547</v>
      </c>
    </row>
    <row r="358" spans="1:65" s="2" customFormat="1" ht="16.5" customHeight="1">
      <c r="A358" s="36"/>
      <c r="B358" s="37"/>
      <c r="C358" s="180" t="s">
        <v>548</v>
      </c>
      <c r="D358" s="180" t="s">
        <v>136</v>
      </c>
      <c r="E358" s="181" t="s">
        <v>549</v>
      </c>
      <c r="F358" s="182" t="s">
        <v>550</v>
      </c>
      <c r="G358" s="183" t="s">
        <v>524</v>
      </c>
      <c r="H358" s="184">
        <v>2</v>
      </c>
      <c r="I358" s="185"/>
      <c r="J358" s="186">
        <f>ROUND(I358*H358,2)</f>
        <v>0</v>
      </c>
      <c r="K358" s="182" t="s">
        <v>140</v>
      </c>
      <c r="L358" s="41"/>
      <c r="M358" s="187" t="s">
        <v>19</v>
      </c>
      <c r="N358" s="188" t="s">
        <v>43</v>
      </c>
      <c r="O358" s="66"/>
      <c r="P358" s="189">
        <f>O358*H358</f>
        <v>0</v>
      </c>
      <c r="Q358" s="189">
        <v>0</v>
      </c>
      <c r="R358" s="189">
        <f>Q358*H358</f>
        <v>0</v>
      </c>
      <c r="S358" s="189">
        <v>0.27</v>
      </c>
      <c r="T358" s="190">
        <f>S358*H358</f>
        <v>0.54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91" t="s">
        <v>238</v>
      </c>
      <c r="AT358" s="191" t="s">
        <v>136</v>
      </c>
      <c r="AU358" s="191" t="s">
        <v>81</v>
      </c>
      <c r="AY358" s="19" t="s">
        <v>133</v>
      </c>
      <c r="BE358" s="192">
        <f>IF(N358="základní",J358,0)</f>
        <v>0</v>
      </c>
      <c r="BF358" s="192">
        <f>IF(N358="snížená",J358,0)</f>
        <v>0</v>
      </c>
      <c r="BG358" s="192">
        <f>IF(N358="zákl. přenesená",J358,0)</f>
        <v>0</v>
      </c>
      <c r="BH358" s="192">
        <f>IF(N358="sníž. přenesená",J358,0)</f>
        <v>0</v>
      </c>
      <c r="BI358" s="192">
        <f>IF(N358="nulová",J358,0)</f>
        <v>0</v>
      </c>
      <c r="BJ358" s="19" t="s">
        <v>79</v>
      </c>
      <c r="BK358" s="192">
        <f>ROUND(I358*H358,2)</f>
        <v>0</v>
      </c>
      <c r="BL358" s="19" t="s">
        <v>238</v>
      </c>
      <c r="BM358" s="191" t="s">
        <v>551</v>
      </c>
    </row>
    <row r="359" spans="1:47" s="2" customFormat="1" ht="10.2">
      <c r="A359" s="36"/>
      <c r="B359" s="37"/>
      <c r="C359" s="38"/>
      <c r="D359" s="193" t="s">
        <v>143</v>
      </c>
      <c r="E359" s="38"/>
      <c r="F359" s="194" t="s">
        <v>552</v>
      </c>
      <c r="G359" s="38"/>
      <c r="H359" s="38"/>
      <c r="I359" s="195"/>
      <c r="J359" s="38"/>
      <c r="K359" s="38"/>
      <c r="L359" s="41"/>
      <c r="M359" s="196"/>
      <c r="N359" s="197"/>
      <c r="O359" s="66"/>
      <c r="P359" s="66"/>
      <c r="Q359" s="66"/>
      <c r="R359" s="66"/>
      <c r="S359" s="66"/>
      <c r="T359" s="67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T359" s="19" t="s">
        <v>143</v>
      </c>
      <c r="AU359" s="19" t="s">
        <v>81</v>
      </c>
    </row>
    <row r="360" spans="1:65" s="2" customFormat="1" ht="24.15" customHeight="1">
      <c r="A360" s="36"/>
      <c r="B360" s="37"/>
      <c r="C360" s="180" t="s">
        <v>553</v>
      </c>
      <c r="D360" s="180" t="s">
        <v>136</v>
      </c>
      <c r="E360" s="181" t="s">
        <v>554</v>
      </c>
      <c r="F360" s="182" t="s">
        <v>555</v>
      </c>
      <c r="G360" s="183" t="s">
        <v>319</v>
      </c>
      <c r="H360" s="184">
        <v>0.461</v>
      </c>
      <c r="I360" s="185"/>
      <c r="J360" s="186">
        <f>ROUND(I360*H360,2)</f>
        <v>0</v>
      </c>
      <c r="K360" s="182" t="s">
        <v>140</v>
      </c>
      <c r="L360" s="41"/>
      <c r="M360" s="187" t="s">
        <v>19</v>
      </c>
      <c r="N360" s="188" t="s">
        <v>43</v>
      </c>
      <c r="O360" s="66"/>
      <c r="P360" s="189">
        <f>O360*H360</f>
        <v>0</v>
      </c>
      <c r="Q360" s="189">
        <v>0</v>
      </c>
      <c r="R360" s="189">
        <f>Q360*H360</f>
        <v>0</v>
      </c>
      <c r="S360" s="189">
        <v>0</v>
      </c>
      <c r="T360" s="190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91" t="s">
        <v>238</v>
      </c>
      <c r="AT360" s="191" t="s">
        <v>136</v>
      </c>
      <c r="AU360" s="191" t="s">
        <v>81</v>
      </c>
      <c r="AY360" s="19" t="s">
        <v>133</v>
      </c>
      <c r="BE360" s="192">
        <f>IF(N360="základní",J360,0)</f>
        <v>0</v>
      </c>
      <c r="BF360" s="192">
        <f>IF(N360="snížená",J360,0)</f>
        <v>0</v>
      </c>
      <c r="BG360" s="192">
        <f>IF(N360="zákl. přenesená",J360,0)</f>
        <v>0</v>
      </c>
      <c r="BH360" s="192">
        <f>IF(N360="sníž. přenesená",J360,0)</f>
        <v>0</v>
      </c>
      <c r="BI360" s="192">
        <f>IF(N360="nulová",J360,0)</f>
        <v>0</v>
      </c>
      <c r="BJ360" s="19" t="s">
        <v>79</v>
      </c>
      <c r="BK360" s="192">
        <f>ROUND(I360*H360,2)</f>
        <v>0</v>
      </c>
      <c r="BL360" s="19" t="s">
        <v>238</v>
      </c>
      <c r="BM360" s="191" t="s">
        <v>556</v>
      </c>
    </row>
    <row r="361" spans="1:47" s="2" customFormat="1" ht="10.2">
      <c r="A361" s="36"/>
      <c r="B361" s="37"/>
      <c r="C361" s="38"/>
      <c r="D361" s="193" t="s">
        <v>143</v>
      </c>
      <c r="E361" s="38"/>
      <c r="F361" s="194" t="s">
        <v>557</v>
      </c>
      <c r="G361" s="38"/>
      <c r="H361" s="38"/>
      <c r="I361" s="195"/>
      <c r="J361" s="38"/>
      <c r="K361" s="38"/>
      <c r="L361" s="41"/>
      <c r="M361" s="196"/>
      <c r="N361" s="197"/>
      <c r="O361" s="66"/>
      <c r="P361" s="66"/>
      <c r="Q361" s="66"/>
      <c r="R361" s="66"/>
      <c r="S361" s="66"/>
      <c r="T361" s="67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T361" s="19" t="s">
        <v>143</v>
      </c>
      <c r="AU361" s="19" t="s">
        <v>81</v>
      </c>
    </row>
    <row r="362" spans="2:63" s="12" customFormat="1" ht="22.8" customHeight="1">
      <c r="B362" s="164"/>
      <c r="C362" s="165"/>
      <c r="D362" s="166" t="s">
        <v>71</v>
      </c>
      <c r="E362" s="178" t="s">
        <v>558</v>
      </c>
      <c r="F362" s="178" t="s">
        <v>559</v>
      </c>
      <c r="G362" s="165"/>
      <c r="H362" s="165"/>
      <c r="I362" s="168"/>
      <c r="J362" s="179">
        <f>BK362</f>
        <v>0</v>
      </c>
      <c r="K362" s="165"/>
      <c r="L362" s="170"/>
      <c r="M362" s="171"/>
      <c r="N362" s="172"/>
      <c r="O362" s="172"/>
      <c r="P362" s="173">
        <f>SUM(P363:P380)</f>
        <v>0</v>
      </c>
      <c r="Q362" s="172"/>
      <c r="R362" s="173">
        <f>SUM(R363:R380)</f>
        <v>0.042021119999999995</v>
      </c>
      <c r="S362" s="172"/>
      <c r="T362" s="174">
        <f>SUM(T363:T380)</f>
        <v>0</v>
      </c>
      <c r="AR362" s="175" t="s">
        <v>81</v>
      </c>
      <c r="AT362" s="176" t="s">
        <v>71</v>
      </c>
      <c r="AU362" s="176" t="s">
        <v>79</v>
      </c>
      <c r="AY362" s="175" t="s">
        <v>133</v>
      </c>
      <c r="BK362" s="177">
        <f>SUM(BK363:BK380)</f>
        <v>0</v>
      </c>
    </row>
    <row r="363" spans="1:65" s="2" customFormat="1" ht="16.5" customHeight="1">
      <c r="A363" s="36"/>
      <c r="B363" s="37"/>
      <c r="C363" s="180" t="s">
        <v>560</v>
      </c>
      <c r="D363" s="180" t="s">
        <v>136</v>
      </c>
      <c r="E363" s="181" t="s">
        <v>561</v>
      </c>
      <c r="F363" s="182" t="s">
        <v>562</v>
      </c>
      <c r="G363" s="183" t="s">
        <v>139</v>
      </c>
      <c r="H363" s="184">
        <v>67.776</v>
      </c>
      <c r="I363" s="185"/>
      <c r="J363" s="186">
        <f>ROUND(I363*H363,2)</f>
        <v>0</v>
      </c>
      <c r="K363" s="182" t="s">
        <v>140</v>
      </c>
      <c r="L363" s="41"/>
      <c r="M363" s="187" t="s">
        <v>19</v>
      </c>
      <c r="N363" s="188" t="s">
        <v>43</v>
      </c>
      <c r="O363" s="66"/>
      <c r="P363" s="189">
        <f>O363*H363</f>
        <v>0</v>
      </c>
      <c r="Q363" s="189">
        <v>6E-05</v>
      </c>
      <c r="R363" s="189">
        <f>Q363*H363</f>
        <v>0.0040665599999999994</v>
      </c>
      <c r="S363" s="189">
        <v>0</v>
      </c>
      <c r="T363" s="190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91" t="s">
        <v>238</v>
      </c>
      <c r="AT363" s="191" t="s">
        <v>136</v>
      </c>
      <c r="AU363" s="191" t="s">
        <v>81</v>
      </c>
      <c r="AY363" s="19" t="s">
        <v>133</v>
      </c>
      <c r="BE363" s="192">
        <f>IF(N363="základní",J363,0)</f>
        <v>0</v>
      </c>
      <c r="BF363" s="192">
        <f>IF(N363="snížená",J363,0)</f>
        <v>0</v>
      </c>
      <c r="BG363" s="192">
        <f>IF(N363="zákl. přenesená",J363,0)</f>
        <v>0</v>
      </c>
      <c r="BH363" s="192">
        <f>IF(N363="sníž. přenesená",J363,0)</f>
        <v>0</v>
      </c>
      <c r="BI363" s="192">
        <f>IF(N363="nulová",J363,0)</f>
        <v>0</v>
      </c>
      <c r="BJ363" s="19" t="s">
        <v>79</v>
      </c>
      <c r="BK363" s="192">
        <f>ROUND(I363*H363,2)</f>
        <v>0</v>
      </c>
      <c r="BL363" s="19" t="s">
        <v>238</v>
      </c>
      <c r="BM363" s="191" t="s">
        <v>563</v>
      </c>
    </row>
    <row r="364" spans="1:47" s="2" customFormat="1" ht="10.2">
      <c r="A364" s="36"/>
      <c r="B364" s="37"/>
      <c r="C364" s="38"/>
      <c r="D364" s="193" t="s">
        <v>143</v>
      </c>
      <c r="E364" s="38"/>
      <c r="F364" s="194" t="s">
        <v>564</v>
      </c>
      <c r="G364" s="38"/>
      <c r="H364" s="38"/>
      <c r="I364" s="195"/>
      <c r="J364" s="38"/>
      <c r="K364" s="38"/>
      <c r="L364" s="41"/>
      <c r="M364" s="196"/>
      <c r="N364" s="197"/>
      <c r="O364" s="66"/>
      <c r="P364" s="66"/>
      <c r="Q364" s="66"/>
      <c r="R364" s="66"/>
      <c r="S364" s="66"/>
      <c r="T364" s="67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9" t="s">
        <v>143</v>
      </c>
      <c r="AU364" s="19" t="s">
        <v>81</v>
      </c>
    </row>
    <row r="365" spans="2:51" s="15" customFormat="1" ht="10.2">
      <c r="B365" s="232"/>
      <c r="C365" s="233"/>
      <c r="D365" s="198" t="s">
        <v>147</v>
      </c>
      <c r="E365" s="234" t="s">
        <v>19</v>
      </c>
      <c r="F365" s="235" t="s">
        <v>565</v>
      </c>
      <c r="G365" s="233"/>
      <c r="H365" s="234" t="s">
        <v>19</v>
      </c>
      <c r="I365" s="236"/>
      <c r="J365" s="233"/>
      <c r="K365" s="233"/>
      <c r="L365" s="237"/>
      <c r="M365" s="238"/>
      <c r="N365" s="239"/>
      <c r="O365" s="239"/>
      <c r="P365" s="239"/>
      <c r="Q365" s="239"/>
      <c r="R365" s="239"/>
      <c r="S365" s="239"/>
      <c r="T365" s="240"/>
      <c r="AT365" s="241" t="s">
        <v>147</v>
      </c>
      <c r="AU365" s="241" t="s">
        <v>81</v>
      </c>
      <c r="AV365" s="15" t="s">
        <v>79</v>
      </c>
      <c r="AW365" s="15" t="s">
        <v>33</v>
      </c>
      <c r="AX365" s="15" t="s">
        <v>72</v>
      </c>
      <c r="AY365" s="241" t="s">
        <v>133</v>
      </c>
    </row>
    <row r="366" spans="2:51" s="13" customFormat="1" ht="10.2">
      <c r="B366" s="200"/>
      <c r="C366" s="201"/>
      <c r="D366" s="198" t="s">
        <v>147</v>
      </c>
      <c r="E366" s="202" t="s">
        <v>19</v>
      </c>
      <c r="F366" s="203" t="s">
        <v>566</v>
      </c>
      <c r="G366" s="201"/>
      <c r="H366" s="204">
        <v>52.767</v>
      </c>
      <c r="I366" s="205"/>
      <c r="J366" s="201"/>
      <c r="K366" s="201"/>
      <c r="L366" s="206"/>
      <c r="M366" s="207"/>
      <c r="N366" s="208"/>
      <c r="O366" s="208"/>
      <c r="P366" s="208"/>
      <c r="Q366" s="208"/>
      <c r="R366" s="208"/>
      <c r="S366" s="208"/>
      <c r="T366" s="209"/>
      <c r="AT366" s="210" t="s">
        <v>147</v>
      </c>
      <c r="AU366" s="210" t="s">
        <v>81</v>
      </c>
      <c r="AV366" s="13" t="s">
        <v>81</v>
      </c>
      <c r="AW366" s="13" t="s">
        <v>33</v>
      </c>
      <c r="AX366" s="13" t="s">
        <v>72</v>
      </c>
      <c r="AY366" s="210" t="s">
        <v>133</v>
      </c>
    </row>
    <row r="367" spans="2:51" s="13" customFormat="1" ht="10.2">
      <c r="B367" s="200"/>
      <c r="C367" s="201"/>
      <c r="D367" s="198" t="s">
        <v>147</v>
      </c>
      <c r="E367" s="202" t="s">
        <v>19</v>
      </c>
      <c r="F367" s="203" t="s">
        <v>567</v>
      </c>
      <c r="G367" s="201"/>
      <c r="H367" s="204">
        <v>15.009</v>
      </c>
      <c r="I367" s="205"/>
      <c r="J367" s="201"/>
      <c r="K367" s="201"/>
      <c r="L367" s="206"/>
      <c r="M367" s="207"/>
      <c r="N367" s="208"/>
      <c r="O367" s="208"/>
      <c r="P367" s="208"/>
      <c r="Q367" s="208"/>
      <c r="R367" s="208"/>
      <c r="S367" s="208"/>
      <c r="T367" s="209"/>
      <c r="AT367" s="210" t="s">
        <v>147</v>
      </c>
      <c r="AU367" s="210" t="s">
        <v>81</v>
      </c>
      <c r="AV367" s="13" t="s">
        <v>81</v>
      </c>
      <c r="AW367" s="13" t="s">
        <v>33</v>
      </c>
      <c r="AX367" s="13" t="s">
        <v>72</v>
      </c>
      <c r="AY367" s="210" t="s">
        <v>133</v>
      </c>
    </row>
    <row r="368" spans="2:51" s="14" customFormat="1" ht="10.2">
      <c r="B368" s="211"/>
      <c r="C368" s="212"/>
      <c r="D368" s="198" t="s">
        <v>147</v>
      </c>
      <c r="E368" s="213" t="s">
        <v>19</v>
      </c>
      <c r="F368" s="214" t="s">
        <v>154</v>
      </c>
      <c r="G368" s="212"/>
      <c r="H368" s="215">
        <v>67.77600000000001</v>
      </c>
      <c r="I368" s="216"/>
      <c r="J368" s="212"/>
      <c r="K368" s="212"/>
      <c r="L368" s="217"/>
      <c r="M368" s="218"/>
      <c r="N368" s="219"/>
      <c r="O368" s="219"/>
      <c r="P368" s="219"/>
      <c r="Q368" s="219"/>
      <c r="R368" s="219"/>
      <c r="S368" s="219"/>
      <c r="T368" s="220"/>
      <c r="AT368" s="221" t="s">
        <v>147</v>
      </c>
      <c r="AU368" s="221" t="s">
        <v>81</v>
      </c>
      <c r="AV368" s="14" t="s">
        <v>141</v>
      </c>
      <c r="AW368" s="14" t="s">
        <v>33</v>
      </c>
      <c r="AX368" s="14" t="s">
        <v>79</v>
      </c>
      <c r="AY368" s="221" t="s">
        <v>133</v>
      </c>
    </row>
    <row r="369" spans="1:65" s="2" customFormat="1" ht="16.5" customHeight="1">
      <c r="A369" s="36"/>
      <c r="B369" s="37"/>
      <c r="C369" s="180" t="s">
        <v>568</v>
      </c>
      <c r="D369" s="180" t="s">
        <v>136</v>
      </c>
      <c r="E369" s="181" t="s">
        <v>569</v>
      </c>
      <c r="F369" s="182" t="s">
        <v>570</v>
      </c>
      <c r="G369" s="183" t="s">
        <v>139</v>
      </c>
      <c r="H369" s="184">
        <v>135.552</v>
      </c>
      <c r="I369" s="185"/>
      <c r="J369" s="186">
        <f>ROUND(I369*H369,2)</f>
        <v>0</v>
      </c>
      <c r="K369" s="182" t="s">
        <v>140</v>
      </c>
      <c r="L369" s="41"/>
      <c r="M369" s="187" t="s">
        <v>19</v>
      </c>
      <c r="N369" s="188" t="s">
        <v>43</v>
      </c>
      <c r="O369" s="66"/>
      <c r="P369" s="189">
        <f>O369*H369</f>
        <v>0</v>
      </c>
      <c r="Q369" s="189">
        <v>0.00014</v>
      </c>
      <c r="R369" s="189">
        <f>Q369*H369</f>
        <v>0.018977279999999996</v>
      </c>
      <c r="S369" s="189">
        <v>0</v>
      </c>
      <c r="T369" s="190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91" t="s">
        <v>238</v>
      </c>
      <c r="AT369" s="191" t="s">
        <v>136</v>
      </c>
      <c r="AU369" s="191" t="s">
        <v>81</v>
      </c>
      <c r="AY369" s="19" t="s">
        <v>133</v>
      </c>
      <c r="BE369" s="192">
        <f>IF(N369="základní",J369,0)</f>
        <v>0</v>
      </c>
      <c r="BF369" s="192">
        <f>IF(N369="snížená",J369,0)</f>
        <v>0</v>
      </c>
      <c r="BG369" s="192">
        <f>IF(N369="zákl. přenesená",J369,0)</f>
        <v>0</v>
      </c>
      <c r="BH369" s="192">
        <f>IF(N369="sníž. přenesená",J369,0)</f>
        <v>0</v>
      </c>
      <c r="BI369" s="192">
        <f>IF(N369="nulová",J369,0)</f>
        <v>0</v>
      </c>
      <c r="BJ369" s="19" t="s">
        <v>79</v>
      </c>
      <c r="BK369" s="192">
        <f>ROUND(I369*H369,2)</f>
        <v>0</v>
      </c>
      <c r="BL369" s="19" t="s">
        <v>238</v>
      </c>
      <c r="BM369" s="191" t="s">
        <v>571</v>
      </c>
    </row>
    <row r="370" spans="1:47" s="2" customFormat="1" ht="10.2">
      <c r="A370" s="36"/>
      <c r="B370" s="37"/>
      <c r="C370" s="38"/>
      <c r="D370" s="193" t="s">
        <v>143</v>
      </c>
      <c r="E370" s="38"/>
      <c r="F370" s="194" t="s">
        <v>572</v>
      </c>
      <c r="G370" s="38"/>
      <c r="H370" s="38"/>
      <c r="I370" s="195"/>
      <c r="J370" s="38"/>
      <c r="K370" s="38"/>
      <c r="L370" s="41"/>
      <c r="M370" s="196"/>
      <c r="N370" s="197"/>
      <c r="O370" s="66"/>
      <c r="P370" s="66"/>
      <c r="Q370" s="66"/>
      <c r="R370" s="66"/>
      <c r="S370" s="66"/>
      <c r="T370" s="67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T370" s="19" t="s">
        <v>143</v>
      </c>
      <c r="AU370" s="19" t="s">
        <v>81</v>
      </c>
    </row>
    <row r="371" spans="2:51" s="15" customFormat="1" ht="10.2">
      <c r="B371" s="232"/>
      <c r="C371" s="233"/>
      <c r="D371" s="198" t="s">
        <v>147</v>
      </c>
      <c r="E371" s="234" t="s">
        <v>19</v>
      </c>
      <c r="F371" s="235" t="s">
        <v>565</v>
      </c>
      <c r="G371" s="233"/>
      <c r="H371" s="234" t="s">
        <v>19</v>
      </c>
      <c r="I371" s="236"/>
      <c r="J371" s="233"/>
      <c r="K371" s="233"/>
      <c r="L371" s="237"/>
      <c r="M371" s="238"/>
      <c r="N371" s="239"/>
      <c r="O371" s="239"/>
      <c r="P371" s="239"/>
      <c r="Q371" s="239"/>
      <c r="R371" s="239"/>
      <c r="S371" s="239"/>
      <c r="T371" s="240"/>
      <c r="AT371" s="241" t="s">
        <v>147</v>
      </c>
      <c r="AU371" s="241" t="s">
        <v>81</v>
      </c>
      <c r="AV371" s="15" t="s">
        <v>79</v>
      </c>
      <c r="AW371" s="15" t="s">
        <v>33</v>
      </c>
      <c r="AX371" s="15" t="s">
        <v>72</v>
      </c>
      <c r="AY371" s="241" t="s">
        <v>133</v>
      </c>
    </row>
    <row r="372" spans="2:51" s="13" customFormat="1" ht="10.2">
      <c r="B372" s="200"/>
      <c r="C372" s="201"/>
      <c r="D372" s="198" t="s">
        <v>147</v>
      </c>
      <c r="E372" s="202" t="s">
        <v>19</v>
      </c>
      <c r="F372" s="203" t="s">
        <v>566</v>
      </c>
      <c r="G372" s="201"/>
      <c r="H372" s="204">
        <v>52.767</v>
      </c>
      <c r="I372" s="205"/>
      <c r="J372" s="201"/>
      <c r="K372" s="201"/>
      <c r="L372" s="206"/>
      <c r="M372" s="207"/>
      <c r="N372" s="208"/>
      <c r="O372" s="208"/>
      <c r="P372" s="208"/>
      <c r="Q372" s="208"/>
      <c r="R372" s="208"/>
      <c r="S372" s="208"/>
      <c r="T372" s="209"/>
      <c r="AT372" s="210" t="s">
        <v>147</v>
      </c>
      <c r="AU372" s="210" t="s">
        <v>81</v>
      </c>
      <c r="AV372" s="13" t="s">
        <v>81</v>
      </c>
      <c r="AW372" s="13" t="s">
        <v>33</v>
      </c>
      <c r="AX372" s="13" t="s">
        <v>72</v>
      </c>
      <c r="AY372" s="210" t="s">
        <v>133</v>
      </c>
    </row>
    <row r="373" spans="2:51" s="13" customFormat="1" ht="10.2">
      <c r="B373" s="200"/>
      <c r="C373" s="201"/>
      <c r="D373" s="198" t="s">
        <v>147</v>
      </c>
      <c r="E373" s="202" t="s">
        <v>19</v>
      </c>
      <c r="F373" s="203" t="s">
        <v>567</v>
      </c>
      <c r="G373" s="201"/>
      <c r="H373" s="204">
        <v>15.009</v>
      </c>
      <c r="I373" s="205"/>
      <c r="J373" s="201"/>
      <c r="K373" s="201"/>
      <c r="L373" s="206"/>
      <c r="M373" s="207"/>
      <c r="N373" s="208"/>
      <c r="O373" s="208"/>
      <c r="P373" s="208"/>
      <c r="Q373" s="208"/>
      <c r="R373" s="208"/>
      <c r="S373" s="208"/>
      <c r="T373" s="209"/>
      <c r="AT373" s="210" t="s">
        <v>147</v>
      </c>
      <c r="AU373" s="210" t="s">
        <v>81</v>
      </c>
      <c r="AV373" s="13" t="s">
        <v>81</v>
      </c>
      <c r="AW373" s="13" t="s">
        <v>33</v>
      </c>
      <c r="AX373" s="13" t="s">
        <v>72</v>
      </c>
      <c r="AY373" s="210" t="s">
        <v>133</v>
      </c>
    </row>
    <row r="374" spans="2:51" s="14" customFormat="1" ht="10.2">
      <c r="B374" s="211"/>
      <c r="C374" s="212"/>
      <c r="D374" s="198" t="s">
        <v>147</v>
      </c>
      <c r="E374" s="213" t="s">
        <v>19</v>
      </c>
      <c r="F374" s="214" t="s">
        <v>154</v>
      </c>
      <c r="G374" s="212"/>
      <c r="H374" s="215">
        <v>67.77600000000001</v>
      </c>
      <c r="I374" s="216"/>
      <c r="J374" s="212"/>
      <c r="K374" s="212"/>
      <c r="L374" s="217"/>
      <c r="M374" s="218"/>
      <c r="N374" s="219"/>
      <c r="O374" s="219"/>
      <c r="P374" s="219"/>
      <c r="Q374" s="219"/>
      <c r="R374" s="219"/>
      <c r="S374" s="219"/>
      <c r="T374" s="220"/>
      <c r="AT374" s="221" t="s">
        <v>147</v>
      </c>
      <c r="AU374" s="221" t="s">
        <v>81</v>
      </c>
      <c r="AV374" s="14" t="s">
        <v>141</v>
      </c>
      <c r="AW374" s="14" t="s">
        <v>33</v>
      </c>
      <c r="AX374" s="14" t="s">
        <v>72</v>
      </c>
      <c r="AY374" s="221" t="s">
        <v>133</v>
      </c>
    </row>
    <row r="375" spans="2:51" s="13" customFormat="1" ht="10.2">
      <c r="B375" s="200"/>
      <c r="C375" s="201"/>
      <c r="D375" s="198" t="s">
        <v>147</v>
      </c>
      <c r="E375" s="202" t="s">
        <v>19</v>
      </c>
      <c r="F375" s="203" t="s">
        <v>573</v>
      </c>
      <c r="G375" s="201"/>
      <c r="H375" s="204">
        <v>135.552</v>
      </c>
      <c r="I375" s="205"/>
      <c r="J375" s="201"/>
      <c r="K375" s="201"/>
      <c r="L375" s="206"/>
      <c r="M375" s="207"/>
      <c r="N375" s="208"/>
      <c r="O375" s="208"/>
      <c r="P375" s="208"/>
      <c r="Q375" s="208"/>
      <c r="R375" s="208"/>
      <c r="S375" s="208"/>
      <c r="T375" s="209"/>
      <c r="AT375" s="210" t="s">
        <v>147</v>
      </c>
      <c r="AU375" s="210" t="s">
        <v>81</v>
      </c>
      <c r="AV375" s="13" t="s">
        <v>81</v>
      </c>
      <c r="AW375" s="13" t="s">
        <v>33</v>
      </c>
      <c r="AX375" s="13" t="s">
        <v>79</v>
      </c>
      <c r="AY375" s="210" t="s">
        <v>133</v>
      </c>
    </row>
    <row r="376" spans="1:65" s="2" customFormat="1" ht="16.5" customHeight="1">
      <c r="A376" s="36"/>
      <c r="B376" s="37"/>
      <c r="C376" s="180" t="s">
        <v>574</v>
      </c>
      <c r="D376" s="180" t="s">
        <v>136</v>
      </c>
      <c r="E376" s="181" t="s">
        <v>575</v>
      </c>
      <c r="F376" s="182" t="s">
        <v>576</v>
      </c>
      <c r="G376" s="183" t="s">
        <v>139</v>
      </c>
      <c r="H376" s="184">
        <v>67.776</v>
      </c>
      <c r="I376" s="185"/>
      <c r="J376" s="186">
        <f>ROUND(I376*H376,2)</f>
        <v>0</v>
      </c>
      <c r="K376" s="182" t="s">
        <v>140</v>
      </c>
      <c r="L376" s="41"/>
      <c r="M376" s="187" t="s">
        <v>19</v>
      </c>
      <c r="N376" s="188" t="s">
        <v>43</v>
      </c>
      <c r="O376" s="66"/>
      <c r="P376" s="189">
        <f>O376*H376</f>
        <v>0</v>
      </c>
      <c r="Q376" s="189">
        <v>0.00014</v>
      </c>
      <c r="R376" s="189">
        <f>Q376*H376</f>
        <v>0.009488639999999998</v>
      </c>
      <c r="S376" s="189">
        <v>0</v>
      </c>
      <c r="T376" s="190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191" t="s">
        <v>238</v>
      </c>
      <c r="AT376" s="191" t="s">
        <v>136</v>
      </c>
      <c r="AU376" s="191" t="s">
        <v>81</v>
      </c>
      <c r="AY376" s="19" t="s">
        <v>133</v>
      </c>
      <c r="BE376" s="192">
        <f>IF(N376="základní",J376,0)</f>
        <v>0</v>
      </c>
      <c r="BF376" s="192">
        <f>IF(N376="snížená",J376,0)</f>
        <v>0</v>
      </c>
      <c r="BG376" s="192">
        <f>IF(N376="zákl. přenesená",J376,0)</f>
        <v>0</v>
      </c>
      <c r="BH376" s="192">
        <f>IF(N376="sníž. přenesená",J376,0)</f>
        <v>0</v>
      </c>
      <c r="BI376" s="192">
        <f>IF(N376="nulová",J376,0)</f>
        <v>0</v>
      </c>
      <c r="BJ376" s="19" t="s">
        <v>79</v>
      </c>
      <c r="BK376" s="192">
        <f>ROUND(I376*H376,2)</f>
        <v>0</v>
      </c>
      <c r="BL376" s="19" t="s">
        <v>238</v>
      </c>
      <c r="BM376" s="191" t="s">
        <v>577</v>
      </c>
    </row>
    <row r="377" spans="1:47" s="2" customFormat="1" ht="10.2">
      <c r="A377" s="36"/>
      <c r="B377" s="37"/>
      <c r="C377" s="38"/>
      <c r="D377" s="193" t="s">
        <v>143</v>
      </c>
      <c r="E377" s="38"/>
      <c r="F377" s="194" t="s">
        <v>578</v>
      </c>
      <c r="G377" s="38"/>
      <c r="H377" s="38"/>
      <c r="I377" s="195"/>
      <c r="J377" s="38"/>
      <c r="K377" s="38"/>
      <c r="L377" s="41"/>
      <c r="M377" s="196"/>
      <c r="N377" s="197"/>
      <c r="O377" s="66"/>
      <c r="P377" s="66"/>
      <c r="Q377" s="66"/>
      <c r="R377" s="66"/>
      <c r="S377" s="66"/>
      <c r="T377" s="67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T377" s="19" t="s">
        <v>143</v>
      </c>
      <c r="AU377" s="19" t="s">
        <v>81</v>
      </c>
    </row>
    <row r="378" spans="1:65" s="2" customFormat="1" ht="16.5" customHeight="1">
      <c r="A378" s="36"/>
      <c r="B378" s="37"/>
      <c r="C378" s="180" t="s">
        <v>579</v>
      </c>
      <c r="D378" s="180" t="s">
        <v>136</v>
      </c>
      <c r="E378" s="181" t="s">
        <v>580</v>
      </c>
      <c r="F378" s="182" t="s">
        <v>581</v>
      </c>
      <c r="G378" s="183" t="s">
        <v>139</v>
      </c>
      <c r="H378" s="184">
        <v>67.776</v>
      </c>
      <c r="I378" s="185"/>
      <c r="J378" s="186">
        <f>ROUND(I378*H378,2)</f>
        <v>0</v>
      </c>
      <c r="K378" s="182" t="s">
        <v>140</v>
      </c>
      <c r="L378" s="41"/>
      <c r="M378" s="187" t="s">
        <v>19</v>
      </c>
      <c r="N378" s="188" t="s">
        <v>43</v>
      </c>
      <c r="O378" s="66"/>
      <c r="P378" s="189">
        <f>O378*H378</f>
        <v>0</v>
      </c>
      <c r="Q378" s="189">
        <v>0.00014</v>
      </c>
      <c r="R378" s="189">
        <f>Q378*H378</f>
        <v>0.009488639999999998</v>
      </c>
      <c r="S378" s="189">
        <v>0</v>
      </c>
      <c r="T378" s="190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191" t="s">
        <v>238</v>
      </c>
      <c r="AT378" s="191" t="s">
        <v>136</v>
      </c>
      <c r="AU378" s="191" t="s">
        <v>81</v>
      </c>
      <c r="AY378" s="19" t="s">
        <v>133</v>
      </c>
      <c r="BE378" s="192">
        <f>IF(N378="základní",J378,0)</f>
        <v>0</v>
      </c>
      <c r="BF378" s="192">
        <f>IF(N378="snížená",J378,0)</f>
        <v>0</v>
      </c>
      <c r="BG378" s="192">
        <f>IF(N378="zákl. přenesená",J378,0)</f>
        <v>0</v>
      </c>
      <c r="BH378" s="192">
        <f>IF(N378="sníž. přenesená",J378,0)</f>
        <v>0</v>
      </c>
      <c r="BI378" s="192">
        <f>IF(N378="nulová",J378,0)</f>
        <v>0</v>
      </c>
      <c r="BJ378" s="19" t="s">
        <v>79</v>
      </c>
      <c r="BK378" s="192">
        <f>ROUND(I378*H378,2)</f>
        <v>0</v>
      </c>
      <c r="BL378" s="19" t="s">
        <v>238</v>
      </c>
      <c r="BM378" s="191" t="s">
        <v>582</v>
      </c>
    </row>
    <row r="379" spans="1:47" s="2" customFormat="1" ht="10.2">
      <c r="A379" s="36"/>
      <c r="B379" s="37"/>
      <c r="C379" s="38"/>
      <c r="D379" s="193" t="s">
        <v>143</v>
      </c>
      <c r="E379" s="38"/>
      <c r="F379" s="194" t="s">
        <v>583</v>
      </c>
      <c r="G379" s="38"/>
      <c r="H379" s="38"/>
      <c r="I379" s="195"/>
      <c r="J379" s="38"/>
      <c r="K379" s="38"/>
      <c r="L379" s="41"/>
      <c r="M379" s="196"/>
      <c r="N379" s="197"/>
      <c r="O379" s="66"/>
      <c r="P379" s="66"/>
      <c r="Q379" s="66"/>
      <c r="R379" s="66"/>
      <c r="S379" s="66"/>
      <c r="T379" s="67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T379" s="19" t="s">
        <v>143</v>
      </c>
      <c r="AU379" s="19" t="s">
        <v>81</v>
      </c>
    </row>
    <row r="380" spans="1:47" s="2" customFormat="1" ht="19.2">
      <c r="A380" s="36"/>
      <c r="B380" s="37"/>
      <c r="C380" s="38"/>
      <c r="D380" s="198" t="s">
        <v>145</v>
      </c>
      <c r="E380" s="38"/>
      <c r="F380" s="199" t="s">
        <v>584</v>
      </c>
      <c r="G380" s="38"/>
      <c r="H380" s="38"/>
      <c r="I380" s="195"/>
      <c r="J380" s="38"/>
      <c r="K380" s="38"/>
      <c r="L380" s="41"/>
      <c r="M380" s="253"/>
      <c r="N380" s="254"/>
      <c r="O380" s="255"/>
      <c r="P380" s="255"/>
      <c r="Q380" s="255"/>
      <c r="R380" s="255"/>
      <c r="S380" s="255"/>
      <c r="T380" s="25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T380" s="19" t="s">
        <v>145</v>
      </c>
      <c r="AU380" s="19" t="s">
        <v>81</v>
      </c>
    </row>
    <row r="381" spans="1:31" s="2" customFormat="1" ht="6.9" customHeight="1">
      <c r="A381" s="36"/>
      <c r="B381" s="49"/>
      <c r="C381" s="50"/>
      <c r="D381" s="50"/>
      <c r="E381" s="50"/>
      <c r="F381" s="50"/>
      <c r="G381" s="50"/>
      <c r="H381" s="50"/>
      <c r="I381" s="50"/>
      <c r="J381" s="50"/>
      <c r="K381" s="50"/>
      <c r="L381" s="41"/>
      <c r="M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</row>
  </sheetData>
  <sheetProtection algorithmName="SHA-512" hashValue="mXRJVMweu7lyB25s429pp7wlAsomHz6V5gDbTbMYyIZYOMJn5WPPf52odN0Gpnd5LJRG74th/m00yWTfWamrJA==" saltValue="FydXxLrNZfJfXvmmmmowbw==" spinCount="100000" sheet="1" objects="1" scenarios="1" formatColumns="0" formatRows="0" autoFilter="0"/>
  <autoFilter ref="C92:K380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2_02/342171112"/>
    <hyperlink ref="F114" r:id="rId2" display="https://podminky.urs.cz/item/CS_URS_2022_02/444171112"/>
    <hyperlink ref="F133" r:id="rId3" display="https://podminky.urs.cz/item/CS_URS_2022_02/622211011"/>
    <hyperlink ref="F145" r:id="rId4" display="https://podminky.urs.cz/item/CS_URS_2022_02/622251101"/>
    <hyperlink ref="F147" r:id="rId5" display="https://podminky.urs.cz/item/CS_URS_2022_02/622252001"/>
    <hyperlink ref="F155" r:id="rId6" display="https://podminky.urs.cz/item/CS_URS_2022_02/622252002"/>
    <hyperlink ref="F164" r:id="rId7" display="https://podminky.urs.cz/item/CS_URS_2022_02/622511112"/>
    <hyperlink ref="F175" r:id="rId8" display="https://podminky.urs.cz/item/CS_URS_2022_02/941111121"/>
    <hyperlink ref="F180" r:id="rId9" display="https://podminky.urs.cz/item/CS_URS_2022_02/941111221"/>
    <hyperlink ref="F183" r:id="rId10" display="https://podminky.urs.cz/item/CS_URS_2022_02/941111821"/>
    <hyperlink ref="F185" r:id="rId11" display="https://podminky.urs.cz/item/CS_URS_2022_02/944511111"/>
    <hyperlink ref="F190" r:id="rId12" display="https://podminky.urs.cz/item/CS_URS_2022_02/944511211"/>
    <hyperlink ref="F193" r:id="rId13" display="https://podminky.urs.cz/item/CS_URS_2022_02/944511811"/>
    <hyperlink ref="F195" r:id="rId14" display="https://podminky.urs.cz/item/CS_URS_2022_02/949101111"/>
    <hyperlink ref="F199" r:id="rId15" display="https://podminky.urs.cz/item/CS_URS_2022_02/952901221"/>
    <hyperlink ref="F201" r:id="rId16" display="https://podminky.urs.cz/item/CS_URS_2022_02/966072122"/>
    <hyperlink ref="F210" r:id="rId17" display="https://podminky.urs.cz/item/CS_URS_2022_02/966073122"/>
    <hyperlink ref="F213" r:id="rId18" display="https://podminky.urs.cz/item/CS_URS_2022_02/968082017"/>
    <hyperlink ref="F220" r:id="rId19" display="https://podminky.urs.cz/item/CS_URS_2022_02/997013153"/>
    <hyperlink ref="F222" r:id="rId20" display="https://podminky.urs.cz/item/CS_URS_2022_02/997013501"/>
    <hyperlink ref="F224" r:id="rId21" display="https://podminky.urs.cz/item/CS_URS_2022_02/997013509"/>
    <hyperlink ref="F227" r:id="rId22" display="https://podminky.urs.cz/item/CS_URS_2022_02/997013631"/>
    <hyperlink ref="F230" r:id="rId23" display="https://podminky.urs.cz/item/CS_URS_2022_02/998014211"/>
    <hyperlink ref="F234" r:id="rId24" display="https://podminky.urs.cz/item/CS_URS_2022_02/713131171"/>
    <hyperlink ref="F251" r:id="rId25" display="https://podminky.urs.cz/item/CS_URS_2022_02/713132312"/>
    <hyperlink ref="F262" r:id="rId26" display="https://podminky.urs.cz/item/CS_URS_2022_02/998713102"/>
    <hyperlink ref="F265" r:id="rId27" display="https://podminky.urs.cz/item/CS_URS_2022_02/762083111"/>
    <hyperlink ref="F267" r:id="rId28" display="https://podminky.urs.cz/item/CS_URS_2022_02/762439001"/>
    <hyperlink ref="F274" r:id="rId29" display="https://podminky.urs.cz/item/CS_URS_2022_02/762495000"/>
    <hyperlink ref="F278" r:id="rId30" display="https://podminky.urs.cz/item/CS_URS_2022_02/998762102"/>
    <hyperlink ref="F281" r:id="rId31" display="https://podminky.urs.cz/item/CS_URS_2022_02/764004801"/>
    <hyperlink ref="F283" r:id="rId32" display="https://podminky.urs.cz/item/CS_URS_2022_02/764004861"/>
    <hyperlink ref="F285" r:id="rId33" display="https://podminky.urs.cz/item/CS_URS_2022_02/764216601"/>
    <hyperlink ref="F304" r:id="rId34" display="https://podminky.urs.cz/item/CS_URS_2022_02/764216602"/>
    <hyperlink ref="F311" r:id="rId35" display="https://podminky.urs.cz/item/CS_URS_2022_02/764511602"/>
    <hyperlink ref="F315" r:id="rId36" display="https://podminky.urs.cz/item/CS_URS_2022_02/764518623"/>
    <hyperlink ref="F320" r:id="rId37" display="https://podminky.urs.cz/item/CS_URS_2022_02/998764102"/>
    <hyperlink ref="F323" r:id="rId38" display="https://podminky.urs.cz/item/CS_URS_2022_02/766622135"/>
    <hyperlink ref="F335" r:id="rId39" display="https://podminky.urs.cz/item/CS_URS_2022_02/998766102"/>
    <hyperlink ref="F338" r:id="rId40" display="https://podminky.urs.cz/item/CS_URS_2022_02/767190115"/>
    <hyperlink ref="F346" r:id="rId41" display="https://podminky.urs.cz/item/CS_URS_2022_02/767651114"/>
    <hyperlink ref="F356" r:id="rId42" display="https://podminky.urs.cz/item/CS_URS_2022_02/767651126"/>
    <hyperlink ref="F359" r:id="rId43" display="https://podminky.urs.cz/item/CS_URS_2022_02/767651814"/>
    <hyperlink ref="F361" r:id="rId44" display="https://podminky.urs.cz/item/CS_URS_2022_02/998767102"/>
    <hyperlink ref="F364" r:id="rId45" display="https://podminky.urs.cz/item/CS_URS_2022_02/783306801"/>
    <hyperlink ref="F370" r:id="rId46" display="https://podminky.urs.cz/item/CS_URS_2022_02/783314203"/>
    <hyperlink ref="F377" r:id="rId47" display="https://podminky.urs.cz/item/CS_URS_2022_02/783315103"/>
    <hyperlink ref="F379" r:id="rId48" display="https://podminky.urs.cz/item/CS_URS_2022_02/78331710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87</v>
      </c>
    </row>
    <row r="3" spans="2:46" s="1" customFormat="1" ht="6.9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81</v>
      </c>
    </row>
    <row r="4" spans="2:46" s="1" customFormat="1" ht="24.9" customHeight="1">
      <c r="B4" s="22"/>
      <c r="D4" s="112" t="s">
        <v>97</v>
      </c>
      <c r="L4" s="22"/>
      <c r="M4" s="113" t="s">
        <v>10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Stavební úpravy - modernizace obvodového pláště</v>
      </c>
      <c r="F7" s="387"/>
      <c r="G7" s="387"/>
      <c r="H7" s="387"/>
      <c r="L7" s="22"/>
    </row>
    <row r="8" spans="2:12" s="1" customFormat="1" ht="12" customHeight="1">
      <c r="B8" s="22"/>
      <c r="D8" s="114" t="s">
        <v>98</v>
      </c>
      <c r="L8" s="22"/>
    </row>
    <row r="9" spans="1:31" s="2" customFormat="1" ht="16.5" customHeight="1">
      <c r="A9" s="36"/>
      <c r="B9" s="41"/>
      <c r="C9" s="36"/>
      <c r="D9" s="36"/>
      <c r="E9" s="386" t="s">
        <v>99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585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8" t="s">
        <v>586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0.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stavby'!AN8</f>
        <v>30. 9. 2022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19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27</v>
      </c>
      <c r="F17" s="36"/>
      <c r="G17" s="36"/>
      <c r="H17" s="36"/>
      <c r="I17" s="114" t="s">
        <v>28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32</v>
      </c>
      <c r="F23" s="36"/>
      <c r="G23" s="36"/>
      <c r="H23" s="36"/>
      <c r="I23" s="114" t="s">
        <v>28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34</v>
      </c>
      <c r="E25" s="36"/>
      <c r="F25" s="36"/>
      <c r="G25" s="36"/>
      <c r="H25" s="36"/>
      <c r="I25" s="114" t="s">
        <v>26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35</v>
      </c>
      <c r="F26" s="36"/>
      <c r="G26" s="36"/>
      <c r="H26" s="36"/>
      <c r="I26" s="114" t="s">
        <v>28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2" t="s">
        <v>37</v>
      </c>
      <c r="F29" s="392"/>
      <c r="G29" s="392"/>
      <c r="H29" s="392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38</v>
      </c>
      <c r="E32" s="36"/>
      <c r="F32" s="36"/>
      <c r="G32" s="36"/>
      <c r="H32" s="36"/>
      <c r="I32" s="36"/>
      <c r="J32" s="122">
        <f>ROUND(J93,2)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36"/>
      <c r="F34" s="123" t="s">
        <v>40</v>
      </c>
      <c r="G34" s="36"/>
      <c r="H34" s="36"/>
      <c r="I34" s="123" t="s">
        <v>39</v>
      </c>
      <c r="J34" s="123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24" t="s">
        <v>42</v>
      </c>
      <c r="E35" s="114" t="s">
        <v>43</v>
      </c>
      <c r="F35" s="125">
        <f>ROUND((SUM(BE93:BE182)),2)</f>
        <v>0</v>
      </c>
      <c r="G35" s="36"/>
      <c r="H35" s="36"/>
      <c r="I35" s="126">
        <v>0.21</v>
      </c>
      <c r="J35" s="125">
        <f>ROUND(((SUM(BE93:BE182))*I35),2)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14" t="s">
        <v>44</v>
      </c>
      <c r="F36" s="125">
        <f>ROUND((SUM(BF93:BF182)),2)</f>
        <v>0</v>
      </c>
      <c r="G36" s="36"/>
      <c r="H36" s="36"/>
      <c r="I36" s="126">
        <v>0.15</v>
      </c>
      <c r="J36" s="125">
        <f>ROUND(((SUM(BF93:BF182))*I36),2)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4" t="s">
        <v>45</v>
      </c>
      <c r="F37" s="125">
        <f>ROUND((SUM(BG93:BG182)),2)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1"/>
      <c r="C38" s="36"/>
      <c r="D38" s="36"/>
      <c r="E38" s="114" t="s">
        <v>46</v>
      </c>
      <c r="F38" s="125">
        <f>ROUND((SUM(BH93:BH182)),2)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4" t="s">
        <v>47</v>
      </c>
      <c r="F39" s="125">
        <f>ROUND((SUM(BI93:BI182)),2)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48</v>
      </c>
      <c r="E41" s="129"/>
      <c r="F41" s="129"/>
      <c r="G41" s="130" t="s">
        <v>49</v>
      </c>
      <c r="H41" s="131" t="s">
        <v>50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" customHeight="1">
      <c r="A47" s="36"/>
      <c r="B47" s="37"/>
      <c r="C47" s="25" t="s">
        <v>100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Stavební úpravy - modernizace obvodového pláště</v>
      </c>
      <c r="F50" s="394"/>
      <c r="G50" s="394"/>
      <c r="H50" s="394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98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99</v>
      </c>
      <c r="F52" s="395"/>
      <c r="G52" s="395"/>
      <c r="H52" s="395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585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2" t="str">
        <f>E11</f>
        <v>EL-01 - Výkaz výměr hala č.1</v>
      </c>
      <c r="F54" s="395"/>
      <c r="G54" s="395"/>
      <c r="H54" s="395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parc. č. 1627/24 a 1627/25</v>
      </c>
      <c r="G56" s="38"/>
      <c r="H56" s="38"/>
      <c r="I56" s="31" t="s">
        <v>23</v>
      </c>
      <c r="J56" s="61" t="str">
        <f>IF(J14="","",J14)</f>
        <v>30. 9. 2022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65" customHeight="1">
      <c r="A58" s="36"/>
      <c r="B58" s="37"/>
      <c r="C58" s="31" t="s">
        <v>25</v>
      </c>
      <c r="D58" s="38"/>
      <c r="E58" s="38"/>
      <c r="F58" s="29" t="str">
        <f>E17</f>
        <v>ČZU v Praze</v>
      </c>
      <c r="G58" s="38"/>
      <c r="H58" s="38"/>
      <c r="I58" s="31" t="s">
        <v>31</v>
      </c>
      <c r="J58" s="34" t="str">
        <f>E23</f>
        <v>RH-ARCHITEKTI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15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34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101</v>
      </c>
      <c r="D61" s="139"/>
      <c r="E61" s="139"/>
      <c r="F61" s="139"/>
      <c r="G61" s="139"/>
      <c r="H61" s="139"/>
      <c r="I61" s="139"/>
      <c r="J61" s="140" t="s">
        <v>102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8" customHeight="1">
      <c r="A63" s="36"/>
      <c r="B63" s="37"/>
      <c r="C63" s="141" t="s">
        <v>70</v>
      </c>
      <c r="D63" s="38"/>
      <c r="E63" s="38"/>
      <c r="F63" s="38"/>
      <c r="G63" s="38"/>
      <c r="H63" s="38"/>
      <c r="I63" s="38"/>
      <c r="J63" s="79">
        <f>J93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103</v>
      </c>
    </row>
    <row r="64" spans="2:12" s="9" customFormat="1" ht="24.9" customHeight="1">
      <c r="B64" s="142"/>
      <c r="C64" s="143"/>
      <c r="D64" s="144" t="s">
        <v>587</v>
      </c>
      <c r="E64" s="145"/>
      <c r="F64" s="145"/>
      <c r="G64" s="145"/>
      <c r="H64" s="145"/>
      <c r="I64" s="145"/>
      <c r="J64" s="146">
        <f>J94</f>
        <v>0</v>
      </c>
      <c r="K64" s="143"/>
      <c r="L64" s="147"/>
    </row>
    <row r="65" spans="2:12" s="9" customFormat="1" ht="24.9" customHeight="1">
      <c r="B65" s="142"/>
      <c r="C65" s="143"/>
      <c r="D65" s="144" t="s">
        <v>588</v>
      </c>
      <c r="E65" s="145"/>
      <c r="F65" s="145"/>
      <c r="G65" s="145"/>
      <c r="H65" s="145"/>
      <c r="I65" s="145"/>
      <c r="J65" s="146">
        <f>J100</f>
        <v>0</v>
      </c>
      <c r="K65" s="143"/>
      <c r="L65" s="147"/>
    </row>
    <row r="66" spans="2:12" s="9" customFormat="1" ht="24.9" customHeight="1">
      <c r="B66" s="142"/>
      <c r="C66" s="143"/>
      <c r="D66" s="144" t="s">
        <v>589</v>
      </c>
      <c r="E66" s="145"/>
      <c r="F66" s="145"/>
      <c r="G66" s="145"/>
      <c r="H66" s="145"/>
      <c r="I66" s="145"/>
      <c r="J66" s="146">
        <f>J132</f>
        <v>0</v>
      </c>
      <c r="K66" s="143"/>
      <c r="L66" s="147"/>
    </row>
    <row r="67" spans="2:12" s="9" customFormat="1" ht="24.9" customHeight="1">
      <c r="B67" s="142"/>
      <c r="C67" s="143"/>
      <c r="D67" s="144" t="s">
        <v>590</v>
      </c>
      <c r="E67" s="145"/>
      <c r="F67" s="145"/>
      <c r="G67" s="145"/>
      <c r="H67" s="145"/>
      <c r="I67" s="145"/>
      <c r="J67" s="146">
        <f>J139</f>
        <v>0</v>
      </c>
      <c r="K67" s="143"/>
      <c r="L67" s="147"/>
    </row>
    <row r="68" spans="2:12" s="9" customFormat="1" ht="24.9" customHeight="1">
      <c r="B68" s="142"/>
      <c r="C68" s="143"/>
      <c r="D68" s="144" t="s">
        <v>591</v>
      </c>
      <c r="E68" s="145"/>
      <c r="F68" s="145"/>
      <c r="G68" s="145"/>
      <c r="H68" s="145"/>
      <c r="I68" s="145"/>
      <c r="J68" s="146">
        <f>J149</f>
        <v>0</v>
      </c>
      <c r="K68" s="143"/>
      <c r="L68" s="147"/>
    </row>
    <row r="69" spans="2:12" s="9" customFormat="1" ht="24.9" customHeight="1">
      <c r="B69" s="142"/>
      <c r="C69" s="143"/>
      <c r="D69" s="144" t="s">
        <v>592</v>
      </c>
      <c r="E69" s="145"/>
      <c r="F69" s="145"/>
      <c r="G69" s="145"/>
      <c r="H69" s="145"/>
      <c r="I69" s="145"/>
      <c r="J69" s="146">
        <f>J154</f>
        <v>0</v>
      </c>
      <c r="K69" s="143"/>
      <c r="L69" s="147"/>
    </row>
    <row r="70" spans="2:12" s="9" customFormat="1" ht="24.9" customHeight="1">
      <c r="B70" s="142"/>
      <c r="C70" s="143"/>
      <c r="D70" s="144" t="s">
        <v>593</v>
      </c>
      <c r="E70" s="145"/>
      <c r="F70" s="145"/>
      <c r="G70" s="145"/>
      <c r="H70" s="145"/>
      <c r="I70" s="145"/>
      <c r="J70" s="146">
        <f>J169</f>
        <v>0</v>
      </c>
      <c r="K70" s="143"/>
      <c r="L70" s="147"/>
    </row>
    <row r="71" spans="2:12" s="9" customFormat="1" ht="24.9" customHeight="1">
      <c r="B71" s="142"/>
      <c r="C71" s="143"/>
      <c r="D71" s="144" t="s">
        <v>594</v>
      </c>
      <c r="E71" s="145"/>
      <c r="F71" s="145"/>
      <c r="G71" s="145"/>
      <c r="H71" s="145"/>
      <c r="I71" s="145"/>
      <c r="J71" s="146">
        <f>J172</f>
        <v>0</v>
      </c>
      <c r="K71" s="143"/>
      <c r="L71" s="147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" customHeight="1">
      <c r="A73" s="36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" customHeight="1">
      <c r="A77" s="36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" customHeight="1">
      <c r="A78" s="36"/>
      <c r="B78" s="37"/>
      <c r="C78" s="25" t="s">
        <v>118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93" t="str">
        <f>E7</f>
        <v>Stavební úpravy - modernizace obvodového pláště</v>
      </c>
      <c r="F81" s="394"/>
      <c r="G81" s="394"/>
      <c r="H81" s="394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2:12" s="1" customFormat="1" ht="12" customHeight="1">
      <c r="B82" s="23"/>
      <c r="C82" s="31" t="s">
        <v>98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36"/>
      <c r="B83" s="37"/>
      <c r="C83" s="38"/>
      <c r="D83" s="38"/>
      <c r="E83" s="393" t="s">
        <v>99</v>
      </c>
      <c r="F83" s="395"/>
      <c r="G83" s="395"/>
      <c r="H83" s="395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585</v>
      </c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42" t="str">
        <f>E11</f>
        <v>EL-01 - Výkaz výměr hala č.1</v>
      </c>
      <c r="F85" s="395"/>
      <c r="G85" s="395"/>
      <c r="H85" s="395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21</v>
      </c>
      <c r="D87" s="38"/>
      <c r="E87" s="38"/>
      <c r="F87" s="29" t="str">
        <f>F14</f>
        <v>parc. č. 1627/24 a 1627/25</v>
      </c>
      <c r="G87" s="38"/>
      <c r="H87" s="38"/>
      <c r="I87" s="31" t="s">
        <v>23</v>
      </c>
      <c r="J87" s="61" t="str">
        <f>IF(J14="","",J14)</f>
        <v>30. 9. 2022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25.65" customHeight="1">
      <c r="A89" s="36"/>
      <c r="B89" s="37"/>
      <c r="C89" s="31" t="s">
        <v>25</v>
      </c>
      <c r="D89" s="38"/>
      <c r="E89" s="38"/>
      <c r="F89" s="29" t="str">
        <f>E17</f>
        <v>ČZU v Praze</v>
      </c>
      <c r="G89" s="38"/>
      <c r="H89" s="38"/>
      <c r="I89" s="31" t="s">
        <v>31</v>
      </c>
      <c r="J89" s="34" t="str">
        <f>E23</f>
        <v>RH-ARCHITEKTI s.r.o.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15" customHeight="1">
      <c r="A90" s="36"/>
      <c r="B90" s="37"/>
      <c r="C90" s="31" t="s">
        <v>29</v>
      </c>
      <c r="D90" s="38"/>
      <c r="E90" s="38"/>
      <c r="F90" s="29" t="str">
        <f>IF(E20="","",E20)</f>
        <v>Vyplň údaj</v>
      </c>
      <c r="G90" s="38"/>
      <c r="H90" s="38"/>
      <c r="I90" s="31" t="s">
        <v>34</v>
      </c>
      <c r="J90" s="34" t="str">
        <f>E26</f>
        <v xml:space="preserve"> 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53"/>
      <c r="B92" s="154"/>
      <c r="C92" s="155" t="s">
        <v>119</v>
      </c>
      <c r="D92" s="156" t="s">
        <v>57</v>
      </c>
      <c r="E92" s="156" t="s">
        <v>53</v>
      </c>
      <c r="F92" s="156" t="s">
        <v>54</v>
      </c>
      <c r="G92" s="156" t="s">
        <v>120</v>
      </c>
      <c r="H92" s="156" t="s">
        <v>121</v>
      </c>
      <c r="I92" s="156" t="s">
        <v>122</v>
      </c>
      <c r="J92" s="156" t="s">
        <v>102</v>
      </c>
      <c r="K92" s="157" t="s">
        <v>123</v>
      </c>
      <c r="L92" s="158"/>
      <c r="M92" s="70" t="s">
        <v>19</v>
      </c>
      <c r="N92" s="71" t="s">
        <v>42</v>
      </c>
      <c r="O92" s="71" t="s">
        <v>124</v>
      </c>
      <c r="P92" s="71" t="s">
        <v>125</v>
      </c>
      <c r="Q92" s="71" t="s">
        <v>126</v>
      </c>
      <c r="R92" s="71" t="s">
        <v>127</v>
      </c>
      <c r="S92" s="71" t="s">
        <v>128</v>
      </c>
      <c r="T92" s="72" t="s">
        <v>129</v>
      </c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</row>
    <row r="93" spans="1:63" s="2" customFormat="1" ht="22.8" customHeight="1">
      <c r="A93" s="36"/>
      <c r="B93" s="37"/>
      <c r="C93" s="77" t="s">
        <v>130</v>
      </c>
      <c r="D93" s="38"/>
      <c r="E93" s="38"/>
      <c r="F93" s="38"/>
      <c r="G93" s="38"/>
      <c r="H93" s="38"/>
      <c r="I93" s="38"/>
      <c r="J93" s="159">
        <f>BK93</f>
        <v>0</v>
      </c>
      <c r="K93" s="38"/>
      <c r="L93" s="41"/>
      <c r="M93" s="73"/>
      <c r="N93" s="160"/>
      <c r="O93" s="74"/>
      <c r="P93" s="161">
        <f>P94+P100+P132+P139+P149+P154+P169+P172</f>
        <v>0</v>
      </c>
      <c r="Q93" s="74"/>
      <c r="R93" s="161">
        <f>R94+R100+R132+R139+R149+R154+R169+R172</f>
        <v>0</v>
      </c>
      <c r="S93" s="74"/>
      <c r="T93" s="162">
        <f>T94+T100+T132+T139+T149+T154+T169+T172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71</v>
      </c>
      <c r="AU93" s="19" t="s">
        <v>103</v>
      </c>
      <c r="BK93" s="163">
        <f>BK94+BK100+BK132+BK139+BK149+BK154+BK169+BK172</f>
        <v>0</v>
      </c>
    </row>
    <row r="94" spans="2:63" s="12" customFormat="1" ht="25.95" customHeight="1">
      <c r="B94" s="164"/>
      <c r="C94" s="165"/>
      <c r="D94" s="166" t="s">
        <v>71</v>
      </c>
      <c r="E94" s="167" t="s">
        <v>595</v>
      </c>
      <c r="F94" s="167" t="s">
        <v>596</v>
      </c>
      <c r="G94" s="165"/>
      <c r="H94" s="165"/>
      <c r="I94" s="168"/>
      <c r="J94" s="169">
        <f>BK94</f>
        <v>0</v>
      </c>
      <c r="K94" s="165"/>
      <c r="L94" s="170"/>
      <c r="M94" s="171"/>
      <c r="N94" s="172"/>
      <c r="O94" s="172"/>
      <c r="P94" s="173">
        <f>SUM(P95:P99)</f>
        <v>0</v>
      </c>
      <c r="Q94" s="172"/>
      <c r="R94" s="173">
        <f>SUM(R95:R99)</f>
        <v>0</v>
      </c>
      <c r="S94" s="172"/>
      <c r="T94" s="174">
        <f>SUM(T95:T99)</f>
        <v>0</v>
      </c>
      <c r="AR94" s="175" t="s">
        <v>79</v>
      </c>
      <c r="AT94" s="176" t="s">
        <v>71</v>
      </c>
      <c r="AU94" s="176" t="s">
        <v>72</v>
      </c>
      <c r="AY94" s="175" t="s">
        <v>133</v>
      </c>
      <c r="BK94" s="177">
        <f>SUM(BK95:BK99)</f>
        <v>0</v>
      </c>
    </row>
    <row r="95" spans="1:65" s="2" customFormat="1" ht="16.5" customHeight="1">
      <c r="A95" s="36"/>
      <c r="B95" s="37"/>
      <c r="C95" s="180" t="s">
        <v>72</v>
      </c>
      <c r="D95" s="180" t="s">
        <v>136</v>
      </c>
      <c r="E95" s="181" t="s">
        <v>597</v>
      </c>
      <c r="F95" s="182" t="s">
        <v>598</v>
      </c>
      <c r="G95" s="183" t="s">
        <v>599</v>
      </c>
      <c r="H95" s="184">
        <v>1</v>
      </c>
      <c r="I95" s="185"/>
      <c r="J95" s="186">
        <f>ROUND(I95*H95,2)</f>
        <v>0</v>
      </c>
      <c r="K95" s="182" t="s">
        <v>19</v>
      </c>
      <c r="L95" s="41"/>
      <c r="M95" s="187" t="s">
        <v>19</v>
      </c>
      <c r="N95" s="188" t="s">
        <v>43</v>
      </c>
      <c r="O95" s="66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141</v>
      </c>
      <c r="AT95" s="191" t="s">
        <v>136</v>
      </c>
      <c r="AU95" s="191" t="s">
        <v>79</v>
      </c>
      <c r="AY95" s="19" t="s">
        <v>133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79</v>
      </c>
      <c r="BK95" s="192">
        <f>ROUND(I95*H95,2)</f>
        <v>0</v>
      </c>
      <c r="BL95" s="19" t="s">
        <v>141</v>
      </c>
      <c r="BM95" s="191" t="s">
        <v>600</v>
      </c>
    </row>
    <row r="96" spans="1:65" s="2" customFormat="1" ht="16.5" customHeight="1">
      <c r="A96" s="36"/>
      <c r="B96" s="37"/>
      <c r="C96" s="180" t="s">
        <v>72</v>
      </c>
      <c r="D96" s="180" t="s">
        <v>136</v>
      </c>
      <c r="E96" s="181" t="s">
        <v>601</v>
      </c>
      <c r="F96" s="182" t="s">
        <v>602</v>
      </c>
      <c r="G96" s="183" t="s">
        <v>599</v>
      </c>
      <c r="H96" s="184">
        <v>3</v>
      </c>
      <c r="I96" s="185"/>
      <c r="J96" s="186">
        <f>ROUND(I96*H96,2)</f>
        <v>0</v>
      </c>
      <c r="K96" s="182" t="s">
        <v>19</v>
      </c>
      <c r="L96" s="41"/>
      <c r="M96" s="187" t="s">
        <v>19</v>
      </c>
      <c r="N96" s="188" t="s">
        <v>43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141</v>
      </c>
      <c r="AT96" s="191" t="s">
        <v>136</v>
      </c>
      <c r="AU96" s="191" t="s">
        <v>79</v>
      </c>
      <c r="AY96" s="19" t="s">
        <v>133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79</v>
      </c>
      <c r="BK96" s="192">
        <f>ROUND(I96*H96,2)</f>
        <v>0</v>
      </c>
      <c r="BL96" s="19" t="s">
        <v>141</v>
      </c>
      <c r="BM96" s="191" t="s">
        <v>603</v>
      </c>
    </row>
    <row r="97" spans="1:65" s="2" customFormat="1" ht="16.5" customHeight="1">
      <c r="A97" s="36"/>
      <c r="B97" s="37"/>
      <c r="C97" s="180" t="s">
        <v>72</v>
      </c>
      <c r="D97" s="180" t="s">
        <v>136</v>
      </c>
      <c r="E97" s="181" t="s">
        <v>604</v>
      </c>
      <c r="F97" s="182" t="s">
        <v>605</v>
      </c>
      <c r="G97" s="183" t="s">
        <v>312</v>
      </c>
      <c r="H97" s="184">
        <v>1</v>
      </c>
      <c r="I97" s="185"/>
      <c r="J97" s="186">
        <f>ROUND(I97*H97,2)</f>
        <v>0</v>
      </c>
      <c r="K97" s="182" t="s">
        <v>19</v>
      </c>
      <c r="L97" s="41"/>
      <c r="M97" s="187" t="s">
        <v>19</v>
      </c>
      <c r="N97" s="188" t="s">
        <v>43</v>
      </c>
      <c r="O97" s="66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141</v>
      </c>
      <c r="AT97" s="191" t="s">
        <v>136</v>
      </c>
      <c r="AU97" s="191" t="s">
        <v>79</v>
      </c>
      <c r="AY97" s="19" t="s">
        <v>133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79</v>
      </c>
      <c r="BK97" s="192">
        <f>ROUND(I97*H97,2)</f>
        <v>0</v>
      </c>
      <c r="BL97" s="19" t="s">
        <v>141</v>
      </c>
      <c r="BM97" s="191" t="s">
        <v>606</v>
      </c>
    </row>
    <row r="98" spans="1:65" s="2" customFormat="1" ht="16.5" customHeight="1">
      <c r="A98" s="36"/>
      <c r="B98" s="37"/>
      <c r="C98" s="180" t="s">
        <v>72</v>
      </c>
      <c r="D98" s="180" t="s">
        <v>136</v>
      </c>
      <c r="E98" s="181" t="s">
        <v>607</v>
      </c>
      <c r="F98" s="182" t="s">
        <v>608</v>
      </c>
      <c r="G98" s="183" t="s">
        <v>312</v>
      </c>
      <c r="H98" s="184">
        <v>1</v>
      </c>
      <c r="I98" s="185"/>
      <c r="J98" s="186">
        <f>ROUND(I98*H98,2)</f>
        <v>0</v>
      </c>
      <c r="K98" s="182" t="s">
        <v>19</v>
      </c>
      <c r="L98" s="41"/>
      <c r="M98" s="187" t="s">
        <v>19</v>
      </c>
      <c r="N98" s="188" t="s">
        <v>43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141</v>
      </c>
      <c r="AT98" s="191" t="s">
        <v>136</v>
      </c>
      <c r="AU98" s="191" t="s">
        <v>79</v>
      </c>
      <c r="AY98" s="19" t="s">
        <v>133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79</v>
      </c>
      <c r="BK98" s="192">
        <f>ROUND(I98*H98,2)</f>
        <v>0</v>
      </c>
      <c r="BL98" s="19" t="s">
        <v>141</v>
      </c>
      <c r="BM98" s="191" t="s">
        <v>609</v>
      </c>
    </row>
    <row r="99" spans="1:65" s="2" customFormat="1" ht="16.5" customHeight="1">
      <c r="A99" s="36"/>
      <c r="B99" s="37"/>
      <c r="C99" s="180" t="s">
        <v>72</v>
      </c>
      <c r="D99" s="180" t="s">
        <v>136</v>
      </c>
      <c r="E99" s="181" t="s">
        <v>610</v>
      </c>
      <c r="F99" s="182" t="s">
        <v>611</v>
      </c>
      <c r="G99" s="183" t="s">
        <v>312</v>
      </c>
      <c r="H99" s="184">
        <v>1</v>
      </c>
      <c r="I99" s="185"/>
      <c r="J99" s="186">
        <f>ROUND(I99*H99,2)</f>
        <v>0</v>
      </c>
      <c r="K99" s="182" t="s">
        <v>19</v>
      </c>
      <c r="L99" s="41"/>
      <c r="M99" s="187" t="s">
        <v>19</v>
      </c>
      <c r="N99" s="188" t="s">
        <v>43</v>
      </c>
      <c r="O99" s="66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141</v>
      </c>
      <c r="AT99" s="191" t="s">
        <v>136</v>
      </c>
      <c r="AU99" s="191" t="s">
        <v>79</v>
      </c>
      <c r="AY99" s="19" t="s">
        <v>133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79</v>
      </c>
      <c r="BK99" s="192">
        <f>ROUND(I99*H99,2)</f>
        <v>0</v>
      </c>
      <c r="BL99" s="19" t="s">
        <v>141</v>
      </c>
      <c r="BM99" s="191" t="s">
        <v>612</v>
      </c>
    </row>
    <row r="100" spans="2:63" s="12" customFormat="1" ht="25.95" customHeight="1">
      <c r="B100" s="164"/>
      <c r="C100" s="165"/>
      <c r="D100" s="166" t="s">
        <v>71</v>
      </c>
      <c r="E100" s="167" t="s">
        <v>613</v>
      </c>
      <c r="F100" s="167" t="s">
        <v>614</v>
      </c>
      <c r="G100" s="165"/>
      <c r="H100" s="165"/>
      <c r="I100" s="168"/>
      <c r="J100" s="169">
        <f>BK100</f>
        <v>0</v>
      </c>
      <c r="K100" s="165"/>
      <c r="L100" s="170"/>
      <c r="M100" s="171"/>
      <c r="N100" s="172"/>
      <c r="O100" s="172"/>
      <c r="P100" s="173">
        <f>SUM(P101:P131)</f>
        <v>0</v>
      </c>
      <c r="Q100" s="172"/>
      <c r="R100" s="173">
        <f>SUM(R101:R131)</f>
        <v>0</v>
      </c>
      <c r="S100" s="172"/>
      <c r="T100" s="174">
        <f>SUM(T101:T131)</f>
        <v>0</v>
      </c>
      <c r="AR100" s="175" t="s">
        <v>79</v>
      </c>
      <c r="AT100" s="176" t="s">
        <v>71</v>
      </c>
      <c r="AU100" s="176" t="s">
        <v>72</v>
      </c>
      <c r="AY100" s="175" t="s">
        <v>133</v>
      </c>
      <c r="BK100" s="177">
        <f>SUM(BK101:BK131)</f>
        <v>0</v>
      </c>
    </row>
    <row r="101" spans="1:65" s="2" customFormat="1" ht="24.15" customHeight="1">
      <c r="A101" s="36"/>
      <c r="B101" s="37"/>
      <c r="C101" s="180" t="s">
        <v>72</v>
      </c>
      <c r="D101" s="180" t="s">
        <v>136</v>
      </c>
      <c r="E101" s="181" t="s">
        <v>615</v>
      </c>
      <c r="F101" s="182" t="s">
        <v>616</v>
      </c>
      <c r="G101" s="183" t="s">
        <v>599</v>
      </c>
      <c r="H101" s="184">
        <v>1</v>
      </c>
      <c r="I101" s="185"/>
      <c r="J101" s="186">
        <f aca="true" t="shared" si="0" ref="J101:J131">ROUND(I101*H101,2)</f>
        <v>0</v>
      </c>
      <c r="K101" s="182" t="s">
        <v>19</v>
      </c>
      <c r="L101" s="41"/>
      <c r="M101" s="187" t="s">
        <v>19</v>
      </c>
      <c r="N101" s="188" t="s">
        <v>43</v>
      </c>
      <c r="O101" s="66"/>
      <c r="P101" s="189">
        <f aca="true" t="shared" si="1" ref="P101:P131">O101*H101</f>
        <v>0</v>
      </c>
      <c r="Q101" s="189">
        <v>0</v>
      </c>
      <c r="R101" s="189">
        <f aca="true" t="shared" si="2" ref="R101:R131">Q101*H101</f>
        <v>0</v>
      </c>
      <c r="S101" s="189">
        <v>0</v>
      </c>
      <c r="T101" s="190">
        <f aca="true" t="shared" si="3" ref="T101:T131"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141</v>
      </c>
      <c r="AT101" s="191" t="s">
        <v>136</v>
      </c>
      <c r="AU101" s="191" t="s">
        <v>79</v>
      </c>
      <c r="AY101" s="19" t="s">
        <v>133</v>
      </c>
      <c r="BE101" s="192">
        <f aca="true" t="shared" si="4" ref="BE101:BE131">IF(N101="základní",J101,0)</f>
        <v>0</v>
      </c>
      <c r="BF101" s="192">
        <f aca="true" t="shared" si="5" ref="BF101:BF131">IF(N101="snížená",J101,0)</f>
        <v>0</v>
      </c>
      <c r="BG101" s="192">
        <f aca="true" t="shared" si="6" ref="BG101:BG131">IF(N101="zákl. přenesená",J101,0)</f>
        <v>0</v>
      </c>
      <c r="BH101" s="192">
        <f aca="true" t="shared" si="7" ref="BH101:BH131">IF(N101="sníž. přenesená",J101,0)</f>
        <v>0</v>
      </c>
      <c r="BI101" s="192">
        <f aca="true" t="shared" si="8" ref="BI101:BI131">IF(N101="nulová",J101,0)</f>
        <v>0</v>
      </c>
      <c r="BJ101" s="19" t="s">
        <v>79</v>
      </c>
      <c r="BK101" s="192">
        <f aca="true" t="shared" si="9" ref="BK101:BK131">ROUND(I101*H101,2)</f>
        <v>0</v>
      </c>
      <c r="BL101" s="19" t="s">
        <v>141</v>
      </c>
      <c r="BM101" s="191" t="s">
        <v>617</v>
      </c>
    </row>
    <row r="102" spans="1:65" s="2" customFormat="1" ht="16.5" customHeight="1">
      <c r="A102" s="36"/>
      <c r="B102" s="37"/>
      <c r="C102" s="180" t="s">
        <v>72</v>
      </c>
      <c r="D102" s="180" t="s">
        <v>136</v>
      </c>
      <c r="E102" s="181" t="s">
        <v>618</v>
      </c>
      <c r="F102" s="182" t="s">
        <v>619</v>
      </c>
      <c r="G102" s="183" t="s">
        <v>599</v>
      </c>
      <c r="H102" s="184">
        <v>1</v>
      </c>
      <c r="I102" s="185"/>
      <c r="J102" s="186">
        <f t="shared" si="0"/>
        <v>0</v>
      </c>
      <c r="K102" s="182" t="s">
        <v>19</v>
      </c>
      <c r="L102" s="41"/>
      <c r="M102" s="187" t="s">
        <v>19</v>
      </c>
      <c r="N102" s="188" t="s">
        <v>43</v>
      </c>
      <c r="O102" s="66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141</v>
      </c>
      <c r="AT102" s="191" t="s">
        <v>136</v>
      </c>
      <c r="AU102" s="191" t="s">
        <v>79</v>
      </c>
      <c r="AY102" s="19" t="s">
        <v>133</v>
      </c>
      <c r="BE102" s="192">
        <f t="shared" si="4"/>
        <v>0</v>
      </c>
      <c r="BF102" s="192">
        <f t="shared" si="5"/>
        <v>0</v>
      </c>
      <c r="BG102" s="192">
        <f t="shared" si="6"/>
        <v>0</v>
      </c>
      <c r="BH102" s="192">
        <f t="shared" si="7"/>
        <v>0</v>
      </c>
      <c r="BI102" s="192">
        <f t="shared" si="8"/>
        <v>0</v>
      </c>
      <c r="BJ102" s="19" t="s">
        <v>79</v>
      </c>
      <c r="BK102" s="192">
        <f t="shared" si="9"/>
        <v>0</v>
      </c>
      <c r="BL102" s="19" t="s">
        <v>141</v>
      </c>
      <c r="BM102" s="191" t="s">
        <v>620</v>
      </c>
    </row>
    <row r="103" spans="1:65" s="2" customFormat="1" ht="16.5" customHeight="1">
      <c r="A103" s="36"/>
      <c r="B103" s="37"/>
      <c r="C103" s="180" t="s">
        <v>72</v>
      </c>
      <c r="D103" s="180" t="s">
        <v>136</v>
      </c>
      <c r="E103" s="181" t="s">
        <v>621</v>
      </c>
      <c r="F103" s="182" t="s">
        <v>622</v>
      </c>
      <c r="G103" s="183" t="s">
        <v>599</v>
      </c>
      <c r="H103" s="184">
        <v>1</v>
      </c>
      <c r="I103" s="185"/>
      <c r="J103" s="186">
        <f t="shared" si="0"/>
        <v>0</v>
      </c>
      <c r="K103" s="182" t="s">
        <v>19</v>
      </c>
      <c r="L103" s="41"/>
      <c r="M103" s="187" t="s">
        <v>19</v>
      </c>
      <c r="N103" s="188" t="s">
        <v>43</v>
      </c>
      <c r="O103" s="66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141</v>
      </c>
      <c r="AT103" s="191" t="s">
        <v>136</v>
      </c>
      <c r="AU103" s="191" t="s">
        <v>79</v>
      </c>
      <c r="AY103" s="19" t="s">
        <v>133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9" t="s">
        <v>79</v>
      </c>
      <c r="BK103" s="192">
        <f t="shared" si="9"/>
        <v>0</v>
      </c>
      <c r="BL103" s="19" t="s">
        <v>141</v>
      </c>
      <c r="BM103" s="191" t="s">
        <v>623</v>
      </c>
    </row>
    <row r="104" spans="1:65" s="2" customFormat="1" ht="16.5" customHeight="1">
      <c r="A104" s="36"/>
      <c r="B104" s="37"/>
      <c r="C104" s="180" t="s">
        <v>72</v>
      </c>
      <c r="D104" s="180" t="s">
        <v>136</v>
      </c>
      <c r="E104" s="181" t="s">
        <v>624</v>
      </c>
      <c r="F104" s="182" t="s">
        <v>625</v>
      </c>
      <c r="G104" s="183" t="s">
        <v>599</v>
      </c>
      <c r="H104" s="184">
        <v>3</v>
      </c>
      <c r="I104" s="185"/>
      <c r="J104" s="186">
        <f t="shared" si="0"/>
        <v>0</v>
      </c>
      <c r="K104" s="182" t="s">
        <v>19</v>
      </c>
      <c r="L104" s="41"/>
      <c r="M104" s="187" t="s">
        <v>19</v>
      </c>
      <c r="N104" s="188" t="s">
        <v>43</v>
      </c>
      <c r="O104" s="66"/>
      <c r="P104" s="189">
        <f t="shared" si="1"/>
        <v>0</v>
      </c>
      <c r="Q104" s="189">
        <v>0</v>
      </c>
      <c r="R104" s="189">
        <f t="shared" si="2"/>
        <v>0</v>
      </c>
      <c r="S104" s="189">
        <v>0</v>
      </c>
      <c r="T104" s="190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141</v>
      </c>
      <c r="AT104" s="191" t="s">
        <v>136</v>
      </c>
      <c r="AU104" s="191" t="s">
        <v>79</v>
      </c>
      <c r="AY104" s="19" t="s">
        <v>133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9" t="s">
        <v>79</v>
      </c>
      <c r="BK104" s="192">
        <f t="shared" si="9"/>
        <v>0</v>
      </c>
      <c r="BL104" s="19" t="s">
        <v>141</v>
      </c>
      <c r="BM104" s="191" t="s">
        <v>626</v>
      </c>
    </row>
    <row r="105" spans="1:65" s="2" customFormat="1" ht="16.5" customHeight="1">
      <c r="A105" s="36"/>
      <c r="B105" s="37"/>
      <c r="C105" s="180" t="s">
        <v>72</v>
      </c>
      <c r="D105" s="180" t="s">
        <v>136</v>
      </c>
      <c r="E105" s="181" t="s">
        <v>627</v>
      </c>
      <c r="F105" s="182" t="s">
        <v>628</v>
      </c>
      <c r="G105" s="183" t="s">
        <v>599</v>
      </c>
      <c r="H105" s="184">
        <v>1</v>
      </c>
      <c r="I105" s="185"/>
      <c r="J105" s="186">
        <f t="shared" si="0"/>
        <v>0</v>
      </c>
      <c r="K105" s="182" t="s">
        <v>19</v>
      </c>
      <c r="L105" s="41"/>
      <c r="M105" s="187" t="s">
        <v>19</v>
      </c>
      <c r="N105" s="188" t="s">
        <v>43</v>
      </c>
      <c r="O105" s="66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141</v>
      </c>
      <c r="AT105" s="191" t="s">
        <v>136</v>
      </c>
      <c r="AU105" s="191" t="s">
        <v>79</v>
      </c>
      <c r="AY105" s="19" t="s">
        <v>133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9" t="s">
        <v>79</v>
      </c>
      <c r="BK105" s="192">
        <f t="shared" si="9"/>
        <v>0</v>
      </c>
      <c r="BL105" s="19" t="s">
        <v>141</v>
      </c>
      <c r="BM105" s="191" t="s">
        <v>629</v>
      </c>
    </row>
    <row r="106" spans="1:65" s="2" customFormat="1" ht="16.5" customHeight="1">
      <c r="A106" s="36"/>
      <c r="B106" s="37"/>
      <c r="C106" s="180" t="s">
        <v>72</v>
      </c>
      <c r="D106" s="180" t="s">
        <v>136</v>
      </c>
      <c r="E106" s="181" t="s">
        <v>630</v>
      </c>
      <c r="F106" s="182" t="s">
        <v>631</v>
      </c>
      <c r="G106" s="183" t="s">
        <v>599</v>
      </c>
      <c r="H106" s="184">
        <v>4</v>
      </c>
      <c r="I106" s="185"/>
      <c r="J106" s="186">
        <f t="shared" si="0"/>
        <v>0</v>
      </c>
      <c r="K106" s="182" t="s">
        <v>19</v>
      </c>
      <c r="L106" s="41"/>
      <c r="M106" s="187" t="s">
        <v>19</v>
      </c>
      <c r="N106" s="188" t="s">
        <v>43</v>
      </c>
      <c r="O106" s="66"/>
      <c r="P106" s="189">
        <f t="shared" si="1"/>
        <v>0</v>
      </c>
      <c r="Q106" s="189">
        <v>0</v>
      </c>
      <c r="R106" s="189">
        <f t="shared" si="2"/>
        <v>0</v>
      </c>
      <c r="S106" s="189">
        <v>0</v>
      </c>
      <c r="T106" s="190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141</v>
      </c>
      <c r="AT106" s="191" t="s">
        <v>136</v>
      </c>
      <c r="AU106" s="191" t="s">
        <v>79</v>
      </c>
      <c r="AY106" s="19" t="s">
        <v>133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9" t="s">
        <v>79</v>
      </c>
      <c r="BK106" s="192">
        <f t="shared" si="9"/>
        <v>0</v>
      </c>
      <c r="BL106" s="19" t="s">
        <v>141</v>
      </c>
      <c r="BM106" s="191" t="s">
        <v>632</v>
      </c>
    </row>
    <row r="107" spans="1:65" s="2" customFormat="1" ht="16.5" customHeight="1">
      <c r="A107" s="36"/>
      <c r="B107" s="37"/>
      <c r="C107" s="180" t="s">
        <v>72</v>
      </c>
      <c r="D107" s="180" t="s">
        <v>136</v>
      </c>
      <c r="E107" s="181" t="s">
        <v>633</v>
      </c>
      <c r="F107" s="182" t="s">
        <v>634</v>
      </c>
      <c r="G107" s="183" t="s">
        <v>599</v>
      </c>
      <c r="H107" s="184">
        <v>5</v>
      </c>
      <c r="I107" s="185"/>
      <c r="J107" s="186">
        <f t="shared" si="0"/>
        <v>0</v>
      </c>
      <c r="K107" s="182" t="s">
        <v>19</v>
      </c>
      <c r="L107" s="41"/>
      <c r="M107" s="187" t="s">
        <v>19</v>
      </c>
      <c r="N107" s="188" t="s">
        <v>43</v>
      </c>
      <c r="O107" s="66"/>
      <c r="P107" s="189">
        <f t="shared" si="1"/>
        <v>0</v>
      </c>
      <c r="Q107" s="189">
        <v>0</v>
      </c>
      <c r="R107" s="189">
        <f t="shared" si="2"/>
        <v>0</v>
      </c>
      <c r="S107" s="189">
        <v>0</v>
      </c>
      <c r="T107" s="190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141</v>
      </c>
      <c r="AT107" s="191" t="s">
        <v>136</v>
      </c>
      <c r="AU107" s="191" t="s">
        <v>79</v>
      </c>
      <c r="AY107" s="19" t="s">
        <v>133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9" t="s">
        <v>79</v>
      </c>
      <c r="BK107" s="192">
        <f t="shared" si="9"/>
        <v>0</v>
      </c>
      <c r="BL107" s="19" t="s">
        <v>141</v>
      </c>
      <c r="BM107" s="191" t="s">
        <v>635</v>
      </c>
    </row>
    <row r="108" spans="1:65" s="2" customFormat="1" ht="16.5" customHeight="1">
      <c r="A108" s="36"/>
      <c r="B108" s="37"/>
      <c r="C108" s="180" t="s">
        <v>72</v>
      </c>
      <c r="D108" s="180" t="s">
        <v>136</v>
      </c>
      <c r="E108" s="181" t="s">
        <v>636</v>
      </c>
      <c r="F108" s="182" t="s">
        <v>637</v>
      </c>
      <c r="G108" s="183" t="s">
        <v>599</v>
      </c>
      <c r="H108" s="184">
        <v>2</v>
      </c>
      <c r="I108" s="185"/>
      <c r="J108" s="186">
        <f t="shared" si="0"/>
        <v>0</v>
      </c>
      <c r="K108" s="182" t="s">
        <v>19</v>
      </c>
      <c r="L108" s="41"/>
      <c r="M108" s="187" t="s">
        <v>19</v>
      </c>
      <c r="N108" s="188" t="s">
        <v>43</v>
      </c>
      <c r="O108" s="66"/>
      <c r="P108" s="189">
        <f t="shared" si="1"/>
        <v>0</v>
      </c>
      <c r="Q108" s="189">
        <v>0</v>
      </c>
      <c r="R108" s="189">
        <f t="shared" si="2"/>
        <v>0</v>
      </c>
      <c r="S108" s="189">
        <v>0</v>
      </c>
      <c r="T108" s="190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141</v>
      </c>
      <c r="AT108" s="191" t="s">
        <v>136</v>
      </c>
      <c r="AU108" s="191" t="s">
        <v>79</v>
      </c>
      <c r="AY108" s="19" t="s">
        <v>133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9" t="s">
        <v>79</v>
      </c>
      <c r="BK108" s="192">
        <f t="shared" si="9"/>
        <v>0</v>
      </c>
      <c r="BL108" s="19" t="s">
        <v>141</v>
      </c>
      <c r="BM108" s="191" t="s">
        <v>638</v>
      </c>
    </row>
    <row r="109" spans="1:65" s="2" customFormat="1" ht="16.5" customHeight="1">
      <c r="A109" s="36"/>
      <c r="B109" s="37"/>
      <c r="C109" s="180" t="s">
        <v>72</v>
      </c>
      <c r="D109" s="180" t="s">
        <v>136</v>
      </c>
      <c r="E109" s="181" t="s">
        <v>639</v>
      </c>
      <c r="F109" s="182" t="s">
        <v>640</v>
      </c>
      <c r="G109" s="183" t="s">
        <v>599</v>
      </c>
      <c r="H109" s="184">
        <v>4</v>
      </c>
      <c r="I109" s="185"/>
      <c r="J109" s="186">
        <f t="shared" si="0"/>
        <v>0</v>
      </c>
      <c r="K109" s="182" t="s">
        <v>19</v>
      </c>
      <c r="L109" s="41"/>
      <c r="M109" s="187" t="s">
        <v>19</v>
      </c>
      <c r="N109" s="188" t="s">
        <v>43</v>
      </c>
      <c r="O109" s="66"/>
      <c r="P109" s="189">
        <f t="shared" si="1"/>
        <v>0</v>
      </c>
      <c r="Q109" s="189">
        <v>0</v>
      </c>
      <c r="R109" s="189">
        <f t="shared" si="2"/>
        <v>0</v>
      </c>
      <c r="S109" s="189">
        <v>0</v>
      </c>
      <c r="T109" s="190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141</v>
      </c>
      <c r="AT109" s="191" t="s">
        <v>136</v>
      </c>
      <c r="AU109" s="191" t="s">
        <v>79</v>
      </c>
      <c r="AY109" s="19" t="s">
        <v>133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9" t="s">
        <v>79</v>
      </c>
      <c r="BK109" s="192">
        <f t="shared" si="9"/>
        <v>0</v>
      </c>
      <c r="BL109" s="19" t="s">
        <v>141</v>
      </c>
      <c r="BM109" s="191" t="s">
        <v>641</v>
      </c>
    </row>
    <row r="110" spans="1:65" s="2" customFormat="1" ht="16.5" customHeight="1">
      <c r="A110" s="36"/>
      <c r="B110" s="37"/>
      <c r="C110" s="180" t="s">
        <v>72</v>
      </c>
      <c r="D110" s="180" t="s">
        <v>136</v>
      </c>
      <c r="E110" s="181" t="s">
        <v>642</v>
      </c>
      <c r="F110" s="182" t="s">
        <v>643</v>
      </c>
      <c r="G110" s="183" t="s">
        <v>599</v>
      </c>
      <c r="H110" s="184">
        <v>2</v>
      </c>
      <c r="I110" s="185"/>
      <c r="J110" s="186">
        <f t="shared" si="0"/>
        <v>0</v>
      </c>
      <c r="K110" s="182" t="s">
        <v>19</v>
      </c>
      <c r="L110" s="41"/>
      <c r="M110" s="187" t="s">
        <v>19</v>
      </c>
      <c r="N110" s="188" t="s">
        <v>43</v>
      </c>
      <c r="O110" s="66"/>
      <c r="P110" s="189">
        <f t="shared" si="1"/>
        <v>0</v>
      </c>
      <c r="Q110" s="189">
        <v>0</v>
      </c>
      <c r="R110" s="189">
        <f t="shared" si="2"/>
        <v>0</v>
      </c>
      <c r="S110" s="189">
        <v>0</v>
      </c>
      <c r="T110" s="190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141</v>
      </c>
      <c r="AT110" s="191" t="s">
        <v>136</v>
      </c>
      <c r="AU110" s="191" t="s">
        <v>79</v>
      </c>
      <c r="AY110" s="19" t="s">
        <v>133</v>
      </c>
      <c r="BE110" s="192">
        <f t="shared" si="4"/>
        <v>0</v>
      </c>
      <c r="BF110" s="192">
        <f t="shared" si="5"/>
        <v>0</v>
      </c>
      <c r="BG110" s="192">
        <f t="shared" si="6"/>
        <v>0</v>
      </c>
      <c r="BH110" s="192">
        <f t="shared" si="7"/>
        <v>0</v>
      </c>
      <c r="BI110" s="192">
        <f t="shared" si="8"/>
        <v>0</v>
      </c>
      <c r="BJ110" s="19" t="s">
        <v>79</v>
      </c>
      <c r="BK110" s="192">
        <f t="shared" si="9"/>
        <v>0</v>
      </c>
      <c r="BL110" s="19" t="s">
        <v>141</v>
      </c>
      <c r="BM110" s="191" t="s">
        <v>644</v>
      </c>
    </row>
    <row r="111" spans="1:65" s="2" customFormat="1" ht="16.5" customHeight="1">
      <c r="A111" s="36"/>
      <c r="B111" s="37"/>
      <c r="C111" s="180" t="s">
        <v>72</v>
      </c>
      <c r="D111" s="180" t="s">
        <v>136</v>
      </c>
      <c r="E111" s="181" t="s">
        <v>645</v>
      </c>
      <c r="F111" s="182" t="s">
        <v>646</v>
      </c>
      <c r="G111" s="183" t="s">
        <v>599</v>
      </c>
      <c r="H111" s="184">
        <v>14</v>
      </c>
      <c r="I111" s="185"/>
      <c r="J111" s="186">
        <f t="shared" si="0"/>
        <v>0</v>
      </c>
      <c r="K111" s="182" t="s">
        <v>19</v>
      </c>
      <c r="L111" s="41"/>
      <c r="M111" s="187" t="s">
        <v>19</v>
      </c>
      <c r="N111" s="188" t="s">
        <v>43</v>
      </c>
      <c r="O111" s="66"/>
      <c r="P111" s="189">
        <f t="shared" si="1"/>
        <v>0</v>
      </c>
      <c r="Q111" s="189">
        <v>0</v>
      </c>
      <c r="R111" s="189">
        <f t="shared" si="2"/>
        <v>0</v>
      </c>
      <c r="S111" s="189">
        <v>0</v>
      </c>
      <c r="T111" s="190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141</v>
      </c>
      <c r="AT111" s="191" t="s">
        <v>136</v>
      </c>
      <c r="AU111" s="191" t="s">
        <v>79</v>
      </c>
      <c r="AY111" s="19" t="s">
        <v>133</v>
      </c>
      <c r="BE111" s="192">
        <f t="shared" si="4"/>
        <v>0</v>
      </c>
      <c r="BF111" s="192">
        <f t="shared" si="5"/>
        <v>0</v>
      </c>
      <c r="BG111" s="192">
        <f t="shared" si="6"/>
        <v>0</v>
      </c>
      <c r="BH111" s="192">
        <f t="shared" si="7"/>
        <v>0</v>
      </c>
      <c r="BI111" s="192">
        <f t="shared" si="8"/>
        <v>0</v>
      </c>
      <c r="BJ111" s="19" t="s">
        <v>79</v>
      </c>
      <c r="BK111" s="192">
        <f t="shared" si="9"/>
        <v>0</v>
      </c>
      <c r="BL111" s="19" t="s">
        <v>141</v>
      </c>
      <c r="BM111" s="191" t="s">
        <v>647</v>
      </c>
    </row>
    <row r="112" spans="1:65" s="2" customFormat="1" ht="16.5" customHeight="1">
      <c r="A112" s="36"/>
      <c r="B112" s="37"/>
      <c r="C112" s="180" t="s">
        <v>72</v>
      </c>
      <c r="D112" s="180" t="s">
        <v>136</v>
      </c>
      <c r="E112" s="181" t="s">
        <v>648</v>
      </c>
      <c r="F112" s="182" t="s">
        <v>649</v>
      </c>
      <c r="G112" s="183" t="s">
        <v>599</v>
      </c>
      <c r="H112" s="184">
        <v>4</v>
      </c>
      <c r="I112" s="185"/>
      <c r="J112" s="186">
        <f t="shared" si="0"/>
        <v>0</v>
      </c>
      <c r="K112" s="182" t="s">
        <v>19</v>
      </c>
      <c r="L112" s="41"/>
      <c r="M112" s="187" t="s">
        <v>19</v>
      </c>
      <c r="N112" s="188" t="s">
        <v>43</v>
      </c>
      <c r="O112" s="66"/>
      <c r="P112" s="189">
        <f t="shared" si="1"/>
        <v>0</v>
      </c>
      <c r="Q112" s="189">
        <v>0</v>
      </c>
      <c r="R112" s="189">
        <f t="shared" si="2"/>
        <v>0</v>
      </c>
      <c r="S112" s="189">
        <v>0</v>
      </c>
      <c r="T112" s="190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141</v>
      </c>
      <c r="AT112" s="191" t="s">
        <v>136</v>
      </c>
      <c r="AU112" s="191" t="s">
        <v>79</v>
      </c>
      <c r="AY112" s="19" t="s">
        <v>133</v>
      </c>
      <c r="BE112" s="192">
        <f t="shared" si="4"/>
        <v>0</v>
      </c>
      <c r="BF112" s="192">
        <f t="shared" si="5"/>
        <v>0</v>
      </c>
      <c r="BG112" s="192">
        <f t="shared" si="6"/>
        <v>0</v>
      </c>
      <c r="BH112" s="192">
        <f t="shared" si="7"/>
        <v>0</v>
      </c>
      <c r="BI112" s="192">
        <f t="shared" si="8"/>
        <v>0</v>
      </c>
      <c r="BJ112" s="19" t="s">
        <v>79</v>
      </c>
      <c r="BK112" s="192">
        <f t="shared" si="9"/>
        <v>0</v>
      </c>
      <c r="BL112" s="19" t="s">
        <v>141</v>
      </c>
      <c r="BM112" s="191" t="s">
        <v>650</v>
      </c>
    </row>
    <row r="113" spans="1:65" s="2" customFormat="1" ht="16.5" customHeight="1">
      <c r="A113" s="36"/>
      <c r="B113" s="37"/>
      <c r="C113" s="180" t="s">
        <v>72</v>
      </c>
      <c r="D113" s="180" t="s">
        <v>136</v>
      </c>
      <c r="E113" s="181" t="s">
        <v>651</v>
      </c>
      <c r="F113" s="182" t="s">
        <v>652</v>
      </c>
      <c r="G113" s="183" t="s">
        <v>599</v>
      </c>
      <c r="H113" s="184">
        <v>2</v>
      </c>
      <c r="I113" s="185"/>
      <c r="J113" s="186">
        <f t="shared" si="0"/>
        <v>0</v>
      </c>
      <c r="K113" s="182" t="s">
        <v>19</v>
      </c>
      <c r="L113" s="41"/>
      <c r="M113" s="187" t="s">
        <v>19</v>
      </c>
      <c r="N113" s="188" t="s">
        <v>43</v>
      </c>
      <c r="O113" s="66"/>
      <c r="P113" s="189">
        <f t="shared" si="1"/>
        <v>0</v>
      </c>
      <c r="Q113" s="189">
        <v>0</v>
      </c>
      <c r="R113" s="189">
        <f t="shared" si="2"/>
        <v>0</v>
      </c>
      <c r="S113" s="189">
        <v>0</v>
      </c>
      <c r="T113" s="190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141</v>
      </c>
      <c r="AT113" s="191" t="s">
        <v>136</v>
      </c>
      <c r="AU113" s="191" t="s">
        <v>79</v>
      </c>
      <c r="AY113" s="19" t="s">
        <v>133</v>
      </c>
      <c r="BE113" s="192">
        <f t="shared" si="4"/>
        <v>0</v>
      </c>
      <c r="BF113" s="192">
        <f t="shared" si="5"/>
        <v>0</v>
      </c>
      <c r="BG113" s="192">
        <f t="shared" si="6"/>
        <v>0</v>
      </c>
      <c r="BH113" s="192">
        <f t="shared" si="7"/>
        <v>0</v>
      </c>
      <c r="BI113" s="192">
        <f t="shared" si="8"/>
        <v>0</v>
      </c>
      <c r="BJ113" s="19" t="s">
        <v>79</v>
      </c>
      <c r="BK113" s="192">
        <f t="shared" si="9"/>
        <v>0</v>
      </c>
      <c r="BL113" s="19" t="s">
        <v>141</v>
      </c>
      <c r="BM113" s="191" t="s">
        <v>653</v>
      </c>
    </row>
    <row r="114" spans="1:65" s="2" customFormat="1" ht="16.5" customHeight="1">
      <c r="A114" s="36"/>
      <c r="B114" s="37"/>
      <c r="C114" s="180" t="s">
        <v>72</v>
      </c>
      <c r="D114" s="180" t="s">
        <v>136</v>
      </c>
      <c r="E114" s="181" t="s">
        <v>654</v>
      </c>
      <c r="F114" s="182" t="s">
        <v>655</v>
      </c>
      <c r="G114" s="183" t="s">
        <v>599</v>
      </c>
      <c r="H114" s="184">
        <v>1</v>
      </c>
      <c r="I114" s="185"/>
      <c r="J114" s="186">
        <f t="shared" si="0"/>
        <v>0</v>
      </c>
      <c r="K114" s="182" t="s">
        <v>19</v>
      </c>
      <c r="L114" s="41"/>
      <c r="M114" s="187" t="s">
        <v>19</v>
      </c>
      <c r="N114" s="188" t="s">
        <v>43</v>
      </c>
      <c r="O114" s="66"/>
      <c r="P114" s="189">
        <f t="shared" si="1"/>
        <v>0</v>
      </c>
      <c r="Q114" s="189">
        <v>0</v>
      </c>
      <c r="R114" s="189">
        <f t="shared" si="2"/>
        <v>0</v>
      </c>
      <c r="S114" s="189">
        <v>0</v>
      </c>
      <c r="T114" s="190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141</v>
      </c>
      <c r="AT114" s="191" t="s">
        <v>136</v>
      </c>
      <c r="AU114" s="191" t="s">
        <v>79</v>
      </c>
      <c r="AY114" s="19" t="s">
        <v>133</v>
      </c>
      <c r="BE114" s="192">
        <f t="shared" si="4"/>
        <v>0</v>
      </c>
      <c r="BF114" s="192">
        <f t="shared" si="5"/>
        <v>0</v>
      </c>
      <c r="BG114" s="192">
        <f t="shared" si="6"/>
        <v>0</v>
      </c>
      <c r="BH114" s="192">
        <f t="shared" si="7"/>
        <v>0</v>
      </c>
      <c r="BI114" s="192">
        <f t="shared" si="8"/>
        <v>0</v>
      </c>
      <c r="BJ114" s="19" t="s">
        <v>79</v>
      </c>
      <c r="BK114" s="192">
        <f t="shared" si="9"/>
        <v>0</v>
      </c>
      <c r="BL114" s="19" t="s">
        <v>141</v>
      </c>
      <c r="BM114" s="191" t="s">
        <v>656</v>
      </c>
    </row>
    <row r="115" spans="1:65" s="2" customFormat="1" ht="16.5" customHeight="1">
      <c r="A115" s="36"/>
      <c r="B115" s="37"/>
      <c r="C115" s="180" t="s">
        <v>72</v>
      </c>
      <c r="D115" s="180" t="s">
        <v>136</v>
      </c>
      <c r="E115" s="181" t="s">
        <v>657</v>
      </c>
      <c r="F115" s="182" t="s">
        <v>658</v>
      </c>
      <c r="G115" s="183" t="s">
        <v>599</v>
      </c>
      <c r="H115" s="184">
        <v>1</v>
      </c>
      <c r="I115" s="185"/>
      <c r="J115" s="186">
        <f t="shared" si="0"/>
        <v>0</v>
      </c>
      <c r="K115" s="182" t="s">
        <v>19</v>
      </c>
      <c r="L115" s="41"/>
      <c r="M115" s="187" t="s">
        <v>19</v>
      </c>
      <c r="N115" s="188" t="s">
        <v>43</v>
      </c>
      <c r="O115" s="66"/>
      <c r="P115" s="189">
        <f t="shared" si="1"/>
        <v>0</v>
      </c>
      <c r="Q115" s="189">
        <v>0</v>
      </c>
      <c r="R115" s="189">
        <f t="shared" si="2"/>
        <v>0</v>
      </c>
      <c r="S115" s="189">
        <v>0</v>
      </c>
      <c r="T115" s="190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141</v>
      </c>
      <c r="AT115" s="191" t="s">
        <v>136</v>
      </c>
      <c r="AU115" s="191" t="s">
        <v>79</v>
      </c>
      <c r="AY115" s="19" t="s">
        <v>133</v>
      </c>
      <c r="BE115" s="192">
        <f t="shared" si="4"/>
        <v>0</v>
      </c>
      <c r="BF115" s="192">
        <f t="shared" si="5"/>
        <v>0</v>
      </c>
      <c r="BG115" s="192">
        <f t="shared" si="6"/>
        <v>0</v>
      </c>
      <c r="BH115" s="192">
        <f t="shared" si="7"/>
        <v>0</v>
      </c>
      <c r="BI115" s="192">
        <f t="shared" si="8"/>
        <v>0</v>
      </c>
      <c r="BJ115" s="19" t="s">
        <v>79</v>
      </c>
      <c r="BK115" s="192">
        <f t="shared" si="9"/>
        <v>0</v>
      </c>
      <c r="BL115" s="19" t="s">
        <v>141</v>
      </c>
      <c r="BM115" s="191" t="s">
        <v>659</v>
      </c>
    </row>
    <row r="116" spans="1:65" s="2" customFormat="1" ht="16.5" customHeight="1">
      <c r="A116" s="36"/>
      <c r="B116" s="37"/>
      <c r="C116" s="180" t="s">
        <v>72</v>
      </c>
      <c r="D116" s="180" t="s">
        <v>136</v>
      </c>
      <c r="E116" s="181" t="s">
        <v>660</v>
      </c>
      <c r="F116" s="182" t="s">
        <v>661</v>
      </c>
      <c r="G116" s="183" t="s">
        <v>599</v>
      </c>
      <c r="H116" s="184">
        <v>5</v>
      </c>
      <c r="I116" s="185"/>
      <c r="J116" s="186">
        <f t="shared" si="0"/>
        <v>0</v>
      </c>
      <c r="K116" s="182" t="s">
        <v>19</v>
      </c>
      <c r="L116" s="41"/>
      <c r="M116" s="187" t="s">
        <v>19</v>
      </c>
      <c r="N116" s="188" t="s">
        <v>43</v>
      </c>
      <c r="O116" s="66"/>
      <c r="P116" s="189">
        <f t="shared" si="1"/>
        <v>0</v>
      </c>
      <c r="Q116" s="189">
        <v>0</v>
      </c>
      <c r="R116" s="189">
        <f t="shared" si="2"/>
        <v>0</v>
      </c>
      <c r="S116" s="189">
        <v>0</v>
      </c>
      <c r="T116" s="190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141</v>
      </c>
      <c r="AT116" s="191" t="s">
        <v>136</v>
      </c>
      <c r="AU116" s="191" t="s">
        <v>79</v>
      </c>
      <c r="AY116" s="19" t="s">
        <v>133</v>
      </c>
      <c r="BE116" s="192">
        <f t="shared" si="4"/>
        <v>0</v>
      </c>
      <c r="BF116" s="192">
        <f t="shared" si="5"/>
        <v>0</v>
      </c>
      <c r="BG116" s="192">
        <f t="shared" si="6"/>
        <v>0</v>
      </c>
      <c r="BH116" s="192">
        <f t="shared" si="7"/>
        <v>0</v>
      </c>
      <c r="BI116" s="192">
        <f t="shared" si="8"/>
        <v>0</v>
      </c>
      <c r="BJ116" s="19" t="s">
        <v>79</v>
      </c>
      <c r="BK116" s="192">
        <f t="shared" si="9"/>
        <v>0</v>
      </c>
      <c r="BL116" s="19" t="s">
        <v>141</v>
      </c>
      <c r="BM116" s="191" t="s">
        <v>662</v>
      </c>
    </row>
    <row r="117" spans="1:65" s="2" customFormat="1" ht="16.5" customHeight="1">
      <c r="A117" s="36"/>
      <c r="B117" s="37"/>
      <c r="C117" s="180" t="s">
        <v>72</v>
      </c>
      <c r="D117" s="180" t="s">
        <v>136</v>
      </c>
      <c r="E117" s="181" t="s">
        <v>663</v>
      </c>
      <c r="F117" s="182" t="s">
        <v>664</v>
      </c>
      <c r="G117" s="183" t="s">
        <v>163</v>
      </c>
      <c r="H117" s="184">
        <v>2</v>
      </c>
      <c r="I117" s="185"/>
      <c r="J117" s="186">
        <f t="shared" si="0"/>
        <v>0</v>
      </c>
      <c r="K117" s="182" t="s">
        <v>19</v>
      </c>
      <c r="L117" s="41"/>
      <c r="M117" s="187" t="s">
        <v>19</v>
      </c>
      <c r="N117" s="188" t="s">
        <v>43</v>
      </c>
      <c r="O117" s="66"/>
      <c r="P117" s="189">
        <f t="shared" si="1"/>
        <v>0</v>
      </c>
      <c r="Q117" s="189">
        <v>0</v>
      </c>
      <c r="R117" s="189">
        <f t="shared" si="2"/>
        <v>0</v>
      </c>
      <c r="S117" s="189">
        <v>0</v>
      </c>
      <c r="T117" s="190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141</v>
      </c>
      <c r="AT117" s="191" t="s">
        <v>136</v>
      </c>
      <c r="AU117" s="191" t="s">
        <v>79</v>
      </c>
      <c r="AY117" s="19" t="s">
        <v>133</v>
      </c>
      <c r="BE117" s="192">
        <f t="shared" si="4"/>
        <v>0</v>
      </c>
      <c r="BF117" s="192">
        <f t="shared" si="5"/>
        <v>0</v>
      </c>
      <c r="BG117" s="192">
        <f t="shared" si="6"/>
        <v>0</v>
      </c>
      <c r="BH117" s="192">
        <f t="shared" si="7"/>
        <v>0</v>
      </c>
      <c r="BI117" s="192">
        <f t="shared" si="8"/>
        <v>0</v>
      </c>
      <c r="BJ117" s="19" t="s">
        <v>79</v>
      </c>
      <c r="BK117" s="192">
        <f t="shared" si="9"/>
        <v>0</v>
      </c>
      <c r="BL117" s="19" t="s">
        <v>141</v>
      </c>
      <c r="BM117" s="191" t="s">
        <v>665</v>
      </c>
    </row>
    <row r="118" spans="1:65" s="2" customFormat="1" ht="16.5" customHeight="1">
      <c r="A118" s="36"/>
      <c r="B118" s="37"/>
      <c r="C118" s="180" t="s">
        <v>72</v>
      </c>
      <c r="D118" s="180" t="s">
        <v>136</v>
      </c>
      <c r="E118" s="181" t="s">
        <v>666</v>
      </c>
      <c r="F118" s="182" t="s">
        <v>667</v>
      </c>
      <c r="G118" s="183" t="s">
        <v>163</v>
      </c>
      <c r="H118" s="184">
        <v>2</v>
      </c>
      <c r="I118" s="185"/>
      <c r="J118" s="186">
        <f t="shared" si="0"/>
        <v>0</v>
      </c>
      <c r="K118" s="182" t="s">
        <v>19</v>
      </c>
      <c r="L118" s="41"/>
      <c r="M118" s="187" t="s">
        <v>19</v>
      </c>
      <c r="N118" s="188" t="s">
        <v>43</v>
      </c>
      <c r="O118" s="66"/>
      <c r="P118" s="189">
        <f t="shared" si="1"/>
        <v>0</v>
      </c>
      <c r="Q118" s="189">
        <v>0</v>
      </c>
      <c r="R118" s="189">
        <f t="shared" si="2"/>
        <v>0</v>
      </c>
      <c r="S118" s="189">
        <v>0</v>
      </c>
      <c r="T118" s="190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141</v>
      </c>
      <c r="AT118" s="191" t="s">
        <v>136</v>
      </c>
      <c r="AU118" s="191" t="s">
        <v>79</v>
      </c>
      <c r="AY118" s="19" t="s">
        <v>133</v>
      </c>
      <c r="BE118" s="192">
        <f t="shared" si="4"/>
        <v>0</v>
      </c>
      <c r="BF118" s="192">
        <f t="shared" si="5"/>
        <v>0</v>
      </c>
      <c r="BG118" s="192">
        <f t="shared" si="6"/>
        <v>0</v>
      </c>
      <c r="BH118" s="192">
        <f t="shared" si="7"/>
        <v>0</v>
      </c>
      <c r="BI118" s="192">
        <f t="shared" si="8"/>
        <v>0</v>
      </c>
      <c r="BJ118" s="19" t="s">
        <v>79</v>
      </c>
      <c r="BK118" s="192">
        <f t="shared" si="9"/>
        <v>0</v>
      </c>
      <c r="BL118" s="19" t="s">
        <v>141</v>
      </c>
      <c r="BM118" s="191" t="s">
        <v>668</v>
      </c>
    </row>
    <row r="119" spans="1:65" s="2" customFormat="1" ht="16.5" customHeight="1">
      <c r="A119" s="36"/>
      <c r="B119" s="37"/>
      <c r="C119" s="180" t="s">
        <v>72</v>
      </c>
      <c r="D119" s="180" t="s">
        <v>136</v>
      </c>
      <c r="E119" s="181" t="s">
        <v>669</v>
      </c>
      <c r="F119" s="182" t="s">
        <v>670</v>
      </c>
      <c r="G119" s="183" t="s">
        <v>599</v>
      </c>
      <c r="H119" s="184">
        <v>8</v>
      </c>
      <c r="I119" s="185"/>
      <c r="J119" s="186">
        <f t="shared" si="0"/>
        <v>0</v>
      </c>
      <c r="K119" s="182" t="s">
        <v>19</v>
      </c>
      <c r="L119" s="41"/>
      <c r="M119" s="187" t="s">
        <v>19</v>
      </c>
      <c r="N119" s="188" t="s">
        <v>43</v>
      </c>
      <c r="O119" s="66"/>
      <c r="P119" s="189">
        <f t="shared" si="1"/>
        <v>0</v>
      </c>
      <c r="Q119" s="189">
        <v>0</v>
      </c>
      <c r="R119" s="189">
        <f t="shared" si="2"/>
        <v>0</v>
      </c>
      <c r="S119" s="189">
        <v>0</v>
      </c>
      <c r="T119" s="190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141</v>
      </c>
      <c r="AT119" s="191" t="s">
        <v>136</v>
      </c>
      <c r="AU119" s="191" t="s">
        <v>79</v>
      </c>
      <c r="AY119" s="19" t="s">
        <v>133</v>
      </c>
      <c r="BE119" s="192">
        <f t="shared" si="4"/>
        <v>0</v>
      </c>
      <c r="BF119" s="192">
        <f t="shared" si="5"/>
        <v>0</v>
      </c>
      <c r="BG119" s="192">
        <f t="shared" si="6"/>
        <v>0</v>
      </c>
      <c r="BH119" s="192">
        <f t="shared" si="7"/>
        <v>0</v>
      </c>
      <c r="BI119" s="192">
        <f t="shared" si="8"/>
        <v>0</v>
      </c>
      <c r="BJ119" s="19" t="s">
        <v>79</v>
      </c>
      <c r="BK119" s="192">
        <f t="shared" si="9"/>
        <v>0</v>
      </c>
      <c r="BL119" s="19" t="s">
        <v>141</v>
      </c>
      <c r="BM119" s="191" t="s">
        <v>671</v>
      </c>
    </row>
    <row r="120" spans="1:65" s="2" customFormat="1" ht="16.5" customHeight="1">
      <c r="A120" s="36"/>
      <c r="B120" s="37"/>
      <c r="C120" s="180" t="s">
        <v>72</v>
      </c>
      <c r="D120" s="180" t="s">
        <v>136</v>
      </c>
      <c r="E120" s="181" t="s">
        <v>672</v>
      </c>
      <c r="F120" s="182" t="s">
        <v>673</v>
      </c>
      <c r="G120" s="183" t="s">
        <v>599</v>
      </c>
      <c r="H120" s="184">
        <v>8</v>
      </c>
      <c r="I120" s="185"/>
      <c r="J120" s="186">
        <f t="shared" si="0"/>
        <v>0</v>
      </c>
      <c r="K120" s="182" t="s">
        <v>19</v>
      </c>
      <c r="L120" s="41"/>
      <c r="M120" s="187" t="s">
        <v>19</v>
      </c>
      <c r="N120" s="188" t="s">
        <v>43</v>
      </c>
      <c r="O120" s="66"/>
      <c r="P120" s="189">
        <f t="shared" si="1"/>
        <v>0</v>
      </c>
      <c r="Q120" s="189">
        <v>0</v>
      </c>
      <c r="R120" s="189">
        <f t="shared" si="2"/>
        <v>0</v>
      </c>
      <c r="S120" s="189">
        <v>0</v>
      </c>
      <c r="T120" s="190">
        <f t="shared" si="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141</v>
      </c>
      <c r="AT120" s="191" t="s">
        <v>136</v>
      </c>
      <c r="AU120" s="191" t="s">
        <v>79</v>
      </c>
      <c r="AY120" s="19" t="s">
        <v>133</v>
      </c>
      <c r="BE120" s="192">
        <f t="shared" si="4"/>
        <v>0</v>
      </c>
      <c r="BF120" s="192">
        <f t="shared" si="5"/>
        <v>0</v>
      </c>
      <c r="BG120" s="192">
        <f t="shared" si="6"/>
        <v>0</v>
      </c>
      <c r="BH120" s="192">
        <f t="shared" si="7"/>
        <v>0</v>
      </c>
      <c r="BI120" s="192">
        <f t="shared" si="8"/>
        <v>0</v>
      </c>
      <c r="BJ120" s="19" t="s">
        <v>79</v>
      </c>
      <c r="BK120" s="192">
        <f t="shared" si="9"/>
        <v>0</v>
      </c>
      <c r="BL120" s="19" t="s">
        <v>141</v>
      </c>
      <c r="BM120" s="191" t="s">
        <v>674</v>
      </c>
    </row>
    <row r="121" spans="1:65" s="2" customFormat="1" ht="16.5" customHeight="1">
      <c r="A121" s="36"/>
      <c r="B121" s="37"/>
      <c r="C121" s="180" t="s">
        <v>72</v>
      </c>
      <c r="D121" s="180" t="s">
        <v>136</v>
      </c>
      <c r="E121" s="181" t="s">
        <v>675</v>
      </c>
      <c r="F121" s="182" t="s">
        <v>676</v>
      </c>
      <c r="G121" s="183" t="s">
        <v>599</v>
      </c>
      <c r="H121" s="184">
        <v>8</v>
      </c>
      <c r="I121" s="185"/>
      <c r="J121" s="186">
        <f t="shared" si="0"/>
        <v>0</v>
      </c>
      <c r="K121" s="182" t="s">
        <v>19</v>
      </c>
      <c r="L121" s="41"/>
      <c r="M121" s="187" t="s">
        <v>19</v>
      </c>
      <c r="N121" s="188" t="s">
        <v>43</v>
      </c>
      <c r="O121" s="66"/>
      <c r="P121" s="189">
        <f t="shared" si="1"/>
        <v>0</v>
      </c>
      <c r="Q121" s="189">
        <v>0</v>
      </c>
      <c r="R121" s="189">
        <f t="shared" si="2"/>
        <v>0</v>
      </c>
      <c r="S121" s="189">
        <v>0</v>
      </c>
      <c r="T121" s="190">
        <f t="shared" si="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141</v>
      </c>
      <c r="AT121" s="191" t="s">
        <v>136</v>
      </c>
      <c r="AU121" s="191" t="s">
        <v>79</v>
      </c>
      <c r="AY121" s="19" t="s">
        <v>133</v>
      </c>
      <c r="BE121" s="192">
        <f t="shared" si="4"/>
        <v>0</v>
      </c>
      <c r="BF121" s="192">
        <f t="shared" si="5"/>
        <v>0</v>
      </c>
      <c r="BG121" s="192">
        <f t="shared" si="6"/>
        <v>0</v>
      </c>
      <c r="BH121" s="192">
        <f t="shared" si="7"/>
        <v>0</v>
      </c>
      <c r="BI121" s="192">
        <f t="shared" si="8"/>
        <v>0</v>
      </c>
      <c r="BJ121" s="19" t="s">
        <v>79</v>
      </c>
      <c r="BK121" s="192">
        <f t="shared" si="9"/>
        <v>0</v>
      </c>
      <c r="BL121" s="19" t="s">
        <v>141</v>
      </c>
      <c r="BM121" s="191" t="s">
        <v>677</v>
      </c>
    </row>
    <row r="122" spans="1:65" s="2" customFormat="1" ht="16.5" customHeight="1">
      <c r="A122" s="36"/>
      <c r="B122" s="37"/>
      <c r="C122" s="180" t="s">
        <v>72</v>
      </c>
      <c r="D122" s="180" t="s">
        <v>136</v>
      </c>
      <c r="E122" s="181" t="s">
        <v>678</v>
      </c>
      <c r="F122" s="182" t="s">
        <v>679</v>
      </c>
      <c r="G122" s="183" t="s">
        <v>599</v>
      </c>
      <c r="H122" s="184">
        <v>46</v>
      </c>
      <c r="I122" s="185"/>
      <c r="J122" s="186">
        <f t="shared" si="0"/>
        <v>0</v>
      </c>
      <c r="K122" s="182" t="s">
        <v>19</v>
      </c>
      <c r="L122" s="41"/>
      <c r="M122" s="187" t="s">
        <v>19</v>
      </c>
      <c r="N122" s="188" t="s">
        <v>43</v>
      </c>
      <c r="O122" s="66"/>
      <c r="P122" s="189">
        <f t="shared" si="1"/>
        <v>0</v>
      </c>
      <c r="Q122" s="189">
        <v>0</v>
      </c>
      <c r="R122" s="189">
        <f t="shared" si="2"/>
        <v>0</v>
      </c>
      <c r="S122" s="189">
        <v>0</v>
      </c>
      <c r="T122" s="190">
        <f t="shared" si="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141</v>
      </c>
      <c r="AT122" s="191" t="s">
        <v>136</v>
      </c>
      <c r="AU122" s="191" t="s">
        <v>79</v>
      </c>
      <c r="AY122" s="19" t="s">
        <v>133</v>
      </c>
      <c r="BE122" s="192">
        <f t="shared" si="4"/>
        <v>0</v>
      </c>
      <c r="BF122" s="192">
        <f t="shared" si="5"/>
        <v>0</v>
      </c>
      <c r="BG122" s="192">
        <f t="shared" si="6"/>
        <v>0</v>
      </c>
      <c r="BH122" s="192">
        <f t="shared" si="7"/>
        <v>0</v>
      </c>
      <c r="BI122" s="192">
        <f t="shared" si="8"/>
        <v>0</v>
      </c>
      <c r="BJ122" s="19" t="s">
        <v>79</v>
      </c>
      <c r="BK122" s="192">
        <f t="shared" si="9"/>
        <v>0</v>
      </c>
      <c r="BL122" s="19" t="s">
        <v>141</v>
      </c>
      <c r="BM122" s="191" t="s">
        <v>680</v>
      </c>
    </row>
    <row r="123" spans="1:65" s="2" customFormat="1" ht="16.5" customHeight="1">
      <c r="A123" s="36"/>
      <c r="B123" s="37"/>
      <c r="C123" s="180" t="s">
        <v>72</v>
      </c>
      <c r="D123" s="180" t="s">
        <v>136</v>
      </c>
      <c r="E123" s="181" t="s">
        <v>681</v>
      </c>
      <c r="F123" s="182" t="s">
        <v>682</v>
      </c>
      <c r="G123" s="183" t="s">
        <v>599</v>
      </c>
      <c r="H123" s="184">
        <v>14</v>
      </c>
      <c r="I123" s="185"/>
      <c r="J123" s="186">
        <f t="shared" si="0"/>
        <v>0</v>
      </c>
      <c r="K123" s="182" t="s">
        <v>19</v>
      </c>
      <c r="L123" s="41"/>
      <c r="M123" s="187" t="s">
        <v>19</v>
      </c>
      <c r="N123" s="188" t="s">
        <v>43</v>
      </c>
      <c r="O123" s="66"/>
      <c r="P123" s="189">
        <f t="shared" si="1"/>
        <v>0</v>
      </c>
      <c r="Q123" s="189">
        <v>0</v>
      </c>
      <c r="R123" s="189">
        <f t="shared" si="2"/>
        <v>0</v>
      </c>
      <c r="S123" s="189">
        <v>0</v>
      </c>
      <c r="T123" s="190">
        <f t="shared" si="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141</v>
      </c>
      <c r="AT123" s="191" t="s">
        <v>136</v>
      </c>
      <c r="AU123" s="191" t="s">
        <v>79</v>
      </c>
      <c r="AY123" s="19" t="s">
        <v>133</v>
      </c>
      <c r="BE123" s="192">
        <f t="shared" si="4"/>
        <v>0</v>
      </c>
      <c r="BF123" s="192">
        <f t="shared" si="5"/>
        <v>0</v>
      </c>
      <c r="BG123" s="192">
        <f t="shared" si="6"/>
        <v>0</v>
      </c>
      <c r="BH123" s="192">
        <f t="shared" si="7"/>
        <v>0</v>
      </c>
      <c r="BI123" s="192">
        <f t="shared" si="8"/>
        <v>0</v>
      </c>
      <c r="BJ123" s="19" t="s">
        <v>79</v>
      </c>
      <c r="BK123" s="192">
        <f t="shared" si="9"/>
        <v>0</v>
      </c>
      <c r="BL123" s="19" t="s">
        <v>141</v>
      </c>
      <c r="BM123" s="191" t="s">
        <v>683</v>
      </c>
    </row>
    <row r="124" spans="1:65" s="2" customFormat="1" ht="16.5" customHeight="1">
      <c r="A124" s="36"/>
      <c r="B124" s="37"/>
      <c r="C124" s="180" t="s">
        <v>72</v>
      </c>
      <c r="D124" s="180" t="s">
        <v>136</v>
      </c>
      <c r="E124" s="181" t="s">
        <v>684</v>
      </c>
      <c r="F124" s="182" t="s">
        <v>685</v>
      </c>
      <c r="G124" s="183" t="s">
        <v>599</v>
      </c>
      <c r="H124" s="184">
        <v>63</v>
      </c>
      <c r="I124" s="185"/>
      <c r="J124" s="186">
        <f t="shared" si="0"/>
        <v>0</v>
      </c>
      <c r="K124" s="182" t="s">
        <v>19</v>
      </c>
      <c r="L124" s="41"/>
      <c r="M124" s="187" t="s">
        <v>19</v>
      </c>
      <c r="N124" s="188" t="s">
        <v>43</v>
      </c>
      <c r="O124" s="66"/>
      <c r="P124" s="189">
        <f t="shared" si="1"/>
        <v>0</v>
      </c>
      <c r="Q124" s="189">
        <v>0</v>
      </c>
      <c r="R124" s="189">
        <f t="shared" si="2"/>
        <v>0</v>
      </c>
      <c r="S124" s="189">
        <v>0</v>
      </c>
      <c r="T124" s="190">
        <f t="shared" si="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141</v>
      </c>
      <c r="AT124" s="191" t="s">
        <v>136</v>
      </c>
      <c r="AU124" s="191" t="s">
        <v>79</v>
      </c>
      <c r="AY124" s="19" t="s">
        <v>133</v>
      </c>
      <c r="BE124" s="192">
        <f t="shared" si="4"/>
        <v>0</v>
      </c>
      <c r="BF124" s="192">
        <f t="shared" si="5"/>
        <v>0</v>
      </c>
      <c r="BG124" s="192">
        <f t="shared" si="6"/>
        <v>0</v>
      </c>
      <c r="BH124" s="192">
        <f t="shared" si="7"/>
        <v>0</v>
      </c>
      <c r="BI124" s="192">
        <f t="shared" si="8"/>
        <v>0</v>
      </c>
      <c r="BJ124" s="19" t="s">
        <v>79</v>
      </c>
      <c r="BK124" s="192">
        <f t="shared" si="9"/>
        <v>0</v>
      </c>
      <c r="BL124" s="19" t="s">
        <v>141</v>
      </c>
      <c r="BM124" s="191" t="s">
        <v>686</v>
      </c>
    </row>
    <row r="125" spans="1:65" s="2" customFormat="1" ht="16.5" customHeight="1">
      <c r="A125" s="36"/>
      <c r="B125" s="37"/>
      <c r="C125" s="180" t="s">
        <v>72</v>
      </c>
      <c r="D125" s="180" t="s">
        <v>136</v>
      </c>
      <c r="E125" s="181" t="s">
        <v>687</v>
      </c>
      <c r="F125" s="182" t="s">
        <v>688</v>
      </c>
      <c r="G125" s="183" t="s">
        <v>599</v>
      </c>
      <c r="H125" s="184">
        <v>27</v>
      </c>
      <c r="I125" s="185"/>
      <c r="J125" s="186">
        <f t="shared" si="0"/>
        <v>0</v>
      </c>
      <c r="K125" s="182" t="s">
        <v>19</v>
      </c>
      <c r="L125" s="41"/>
      <c r="M125" s="187" t="s">
        <v>19</v>
      </c>
      <c r="N125" s="188" t="s">
        <v>43</v>
      </c>
      <c r="O125" s="66"/>
      <c r="P125" s="189">
        <f t="shared" si="1"/>
        <v>0</v>
      </c>
      <c r="Q125" s="189">
        <v>0</v>
      </c>
      <c r="R125" s="189">
        <f t="shared" si="2"/>
        <v>0</v>
      </c>
      <c r="S125" s="189">
        <v>0</v>
      </c>
      <c r="T125" s="190">
        <f t="shared" si="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141</v>
      </c>
      <c r="AT125" s="191" t="s">
        <v>136</v>
      </c>
      <c r="AU125" s="191" t="s">
        <v>79</v>
      </c>
      <c r="AY125" s="19" t="s">
        <v>133</v>
      </c>
      <c r="BE125" s="192">
        <f t="shared" si="4"/>
        <v>0</v>
      </c>
      <c r="BF125" s="192">
        <f t="shared" si="5"/>
        <v>0</v>
      </c>
      <c r="BG125" s="192">
        <f t="shared" si="6"/>
        <v>0</v>
      </c>
      <c r="BH125" s="192">
        <f t="shared" si="7"/>
        <v>0</v>
      </c>
      <c r="BI125" s="192">
        <f t="shared" si="8"/>
        <v>0</v>
      </c>
      <c r="BJ125" s="19" t="s">
        <v>79</v>
      </c>
      <c r="BK125" s="192">
        <f t="shared" si="9"/>
        <v>0</v>
      </c>
      <c r="BL125" s="19" t="s">
        <v>141</v>
      </c>
      <c r="BM125" s="191" t="s">
        <v>689</v>
      </c>
    </row>
    <row r="126" spans="1:65" s="2" customFormat="1" ht="16.5" customHeight="1">
      <c r="A126" s="36"/>
      <c r="B126" s="37"/>
      <c r="C126" s="180" t="s">
        <v>72</v>
      </c>
      <c r="D126" s="180" t="s">
        <v>136</v>
      </c>
      <c r="E126" s="181" t="s">
        <v>690</v>
      </c>
      <c r="F126" s="182" t="s">
        <v>691</v>
      </c>
      <c r="G126" s="183" t="s">
        <v>599</v>
      </c>
      <c r="H126" s="184">
        <v>1</v>
      </c>
      <c r="I126" s="185"/>
      <c r="J126" s="186">
        <f t="shared" si="0"/>
        <v>0</v>
      </c>
      <c r="K126" s="182" t="s">
        <v>19</v>
      </c>
      <c r="L126" s="41"/>
      <c r="M126" s="187" t="s">
        <v>19</v>
      </c>
      <c r="N126" s="188" t="s">
        <v>43</v>
      </c>
      <c r="O126" s="66"/>
      <c r="P126" s="189">
        <f t="shared" si="1"/>
        <v>0</v>
      </c>
      <c r="Q126" s="189">
        <v>0</v>
      </c>
      <c r="R126" s="189">
        <f t="shared" si="2"/>
        <v>0</v>
      </c>
      <c r="S126" s="189">
        <v>0</v>
      </c>
      <c r="T126" s="190">
        <f t="shared" si="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141</v>
      </c>
      <c r="AT126" s="191" t="s">
        <v>136</v>
      </c>
      <c r="AU126" s="191" t="s">
        <v>79</v>
      </c>
      <c r="AY126" s="19" t="s">
        <v>133</v>
      </c>
      <c r="BE126" s="192">
        <f t="shared" si="4"/>
        <v>0</v>
      </c>
      <c r="BF126" s="192">
        <f t="shared" si="5"/>
        <v>0</v>
      </c>
      <c r="BG126" s="192">
        <f t="shared" si="6"/>
        <v>0</v>
      </c>
      <c r="BH126" s="192">
        <f t="shared" si="7"/>
        <v>0</v>
      </c>
      <c r="BI126" s="192">
        <f t="shared" si="8"/>
        <v>0</v>
      </c>
      <c r="BJ126" s="19" t="s">
        <v>79</v>
      </c>
      <c r="BK126" s="192">
        <f t="shared" si="9"/>
        <v>0</v>
      </c>
      <c r="BL126" s="19" t="s">
        <v>141</v>
      </c>
      <c r="BM126" s="191" t="s">
        <v>692</v>
      </c>
    </row>
    <row r="127" spans="1:65" s="2" customFormat="1" ht="16.5" customHeight="1">
      <c r="A127" s="36"/>
      <c r="B127" s="37"/>
      <c r="C127" s="180" t="s">
        <v>72</v>
      </c>
      <c r="D127" s="180" t="s">
        <v>136</v>
      </c>
      <c r="E127" s="181" t="s">
        <v>693</v>
      </c>
      <c r="F127" s="182" t="s">
        <v>694</v>
      </c>
      <c r="G127" s="183" t="s">
        <v>599</v>
      </c>
      <c r="H127" s="184">
        <v>1</v>
      </c>
      <c r="I127" s="185"/>
      <c r="J127" s="186">
        <f t="shared" si="0"/>
        <v>0</v>
      </c>
      <c r="K127" s="182" t="s">
        <v>19</v>
      </c>
      <c r="L127" s="41"/>
      <c r="M127" s="187" t="s">
        <v>19</v>
      </c>
      <c r="N127" s="188" t="s">
        <v>43</v>
      </c>
      <c r="O127" s="66"/>
      <c r="P127" s="189">
        <f t="shared" si="1"/>
        <v>0</v>
      </c>
      <c r="Q127" s="189">
        <v>0</v>
      </c>
      <c r="R127" s="189">
        <f t="shared" si="2"/>
        <v>0</v>
      </c>
      <c r="S127" s="189">
        <v>0</v>
      </c>
      <c r="T127" s="190">
        <f t="shared" si="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141</v>
      </c>
      <c r="AT127" s="191" t="s">
        <v>136</v>
      </c>
      <c r="AU127" s="191" t="s">
        <v>79</v>
      </c>
      <c r="AY127" s="19" t="s">
        <v>133</v>
      </c>
      <c r="BE127" s="192">
        <f t="shared" si="4"/>
        <v>0</v>
      </c>
      <c r="BF127" s="192">
        <f t="shared" si="5"/>
        <v>0</v>
      </c>
      <c r="BG127" s="192">
        <f t="shared" si="6"/>
        <v>0</v>
      </c>
      <c r="BH127" s="192">
        <f t="shared" si="7"/>
        <v>0</v>
      </c>
      <c r="BI127" s="192">
        <f t="shared" si="8"/>
        <v>0</v>
      </c>
      <c r="BJ127" s="19" t="s">
        <v>79</v>
      </c>
      <c r="BK127" s="192">
        <f t="shared" si="9"/>
        <v>0</v>
      </c>
      <c r="BL127" s="19" t="s">
        <v>141</v>
      </c>
      <c r="BM127" s="191" t="s">
        <v>695</v>
      </c>
    </row>
    <row r="128" spans="1:65" s="2" customFormat="1" ht="16.5" customHeight="1">
      <c r="A128" s="36"/>
      <c r="B128" s="37"/>
      <c r="C128" s="180" t="s">
        <v>72</v>
      </c>
      <c r="D128" s="180" t="s">
        <v>136</v>
      </c>
      <c r="E128" s="181" t="s">
        <v>696</v>
      </c>
      <c r="F128" s="182" t="s">
        <v>697</v>
      </c>
      <c r="G128" s="183" t="s">
        <v>163</v>
      </c>
      <c r="H128" s="184">
        <v>2</v>
      </c>
      <c r="I128" s="185"/>
      <c r="J128" s="186">
        <f t="shared" si="0"/>
        <v>0</v>
      </c>
      <c r="K128" s="182" t="s">
        <v>19</v>
      </c>
      <c r="L128" s="41"/>
      <c r="M128" s="187" t="s">
        <v>19</v>
      </c>
      <c r="N128" s="188" t="s">
        <v>43</v>
      </c>
      <c r="O128" s="66"/>
      <c r="P128" s="189">
        <f t="shared" si="1"/>
        <v>0</v>
      </c>
      <c r="Q128" s="189">
        <v>0</v>
      </c>
      <c r="R128" s="189">
        <f t="shared" si="2"/>
        <v>0</v>
      </c>
      <c r="S128" s="189">
        <v>0</v>
      </c>
      <c r="T128" s="190">
        <f t="shared" si="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141</v>
      </c>
      <c r="AT128" s="191" t="s">
        <v>136</v>
      </c>
      <c r="AU128" s="191" t="s">
        <v>79</v>
      </c>
      <c r="AY128" s="19" t="s">
        <v>133</v>
      </c>
      <c r="BE128" s="192">
        <f t="shared" si="4"/>
        <v>0</v>
      </c>
      <c r="BF128" s="192">
        <f t="shared" si="5"/>
        <v>0</v>
      </c>
      <c r="BG128" s="192">
        <f t="shared" si="6"/>
        <v>0</v>
      </c>
      <c r="BH128" s="192">
        <f t="shared" si="7"/>
        <v>0</v>
      </c>
      <c r="BI128" s="192">
        <f t="shared" si="8"/>
        <v>0</v>
      </c>
      <c r="BJ128" s="19" t="s">
        <v>79</v>
      </c>
      <c r="BK128" s="192">
        <f t="shared" si="9"/>
        <v>0</v>
      </c>
      <c r="BL128" s="19" t="s">
        <v>141</v>
      </c>
      <c r="BM128" s="191" t="s">
        <v>698</v>
      </c>
    </row>
    <row r="129" spans="1:65" s="2" customFormat="1" ht="16.5" customHeight="1">
      <c r="A129" s="36"/>
      <c r="B129" s="37"/>
      <c r="C129" s="180" t="s">
        <v>72</v>
      </c>
      <c r="D129" s="180" t="s">
        <v>136</v>
      </c>
      <c r="E129" s="181" t="s">
        <v>604</v>
      </c>
      <c r="F129" s="182" t="s">
        <v>605</v>
      </c>
      <c r="G129" s="183" t="s">
        <v>312</v>
      </c>
      <c r="H129" s="184">
        <v>1</v>
      </c>
      <c r="I129" s="185"/>
      <c r="J129" s="186">
        <f t="shared" si="0"/>
        <v>0</v>
      </c>
      <c r="K129" s="182" t="s">
        <v>19</v>
      </c>
      <c r="L129" s="41"/>
      <c r="M129" s="187" t="s">
        <v>19</v>
      </c>
      <c r="N129" s="188" t="s">
        <v>43</v>
      </c>
      <c r="O129" s="66"/>
      <c r="P129" s="189">
        <f t="shared" si="1"/>
        <v>0</v>
      </c>
      <c r="Q129" s="189">
        <v>0</v>
      </c>
      <c r="R129" s="189">
        <f t="shared" si="2"/>
        <v>0</v>
      </c>
      <c r="S129" s="189">
        <v>0</v>
      </c>
      <c r="T129" s="190">
        <f t="shared" si="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141</v>
      </c>
      <c r="AT129" s="191" t="s">
        <v>136</v>
      </c>
      <c r="AU129" s="191" t="s">
        <v>79</v>
      </c>
      <c r="AY129" s="19" t="s">
        <v>133</v>
      </c>
      <c r="BE129" s="192">
        <f t="shared" si="4"/>
        <v>0</v>
      </c>
      <c r="BF129" s="192">
        <f t="shared" si="5"/>
        <v>0</v>
      </c>
      <c r="BG129" s="192">
        <f t="shared" si="6"/>
        <v>0</v>
      </c>
      <c r="BH129" s="192">
        <f t="shared" si="7"/>
        <v>0</v>
      </c>
      <c r="BI129" s="192">
        <f t="shared" si="8"/>
        <v>0</v>
      </c>
      <c r="BJ129" s="19" t="s">
        <v>79</v>
      </c>
      <c r="BK129" s="192">
        <f t="shared" si="9"/>
        <v>0</v>
      </c>
      <c r="BL129" s="19" t="s">
        <v>141</v>
      </c>
      <c r="BM129" s="191" t="s">
        <v>699</v>
      </c>
    </row>
    <row r="130" spans="1:65" s="2" customFormat="1" ht="16.5" customHeight="1">
      <c r="A130" s="36"/>
      <c r="B130" s="37"/>
      <c r="C130" s="180" t="s">
        <v>72</v>
      </c>
      <c r="D130" s="180" t="s">
        <v>136</v>
      </c>
      <c r="E130" s="181" t="s">
        <v>700</v>
      </c>
      <c r="F130" s="182" t="s">
        <v>701</v>
      </c>
      <c r="G130" s="183" t="s">
        <v>312</v>
      </c>
      <c r="H130" s="184">
        <v>1</v>
      </c>
      <c r="I130" s="185"/>
      <c r="J130" s="186">
        <f t="shared" si="0"/>
        <v>0</v>
      </c>
      <c r="K130" s="182" t="s">
        <v>19</v>
      </c>
      <c r="L130" s="41"/>
      <c r="M130" s="187" t="s">
        <v>19</v>
      </c>
      <c r="N130" s="188" t="s">
        <v>43</v>
      </c>
      <c r="O130" s="66"/>
      <c r="P130" s="189">
        <f t="shared" si="1"/>
        <v>0</v>
      </c>
      <c r="Q130" s="189">
        <v>0</v>
      </c>
      <c r="R130" s="189">
        <f t="shared" si="2"/>
        <v>0</v>
      </c>
      <c r="S130" s="189">
        <v>0</v>
      </c>
      <c r="T130" s="190">
        <f t="shared" si="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141</v>
      </c>
      <c r="AT130" s="191" t="s">
        <v>136</v>
      </c>
      <c r="AU130" s="191" t="s">
        <v>79</v>
      </c>
      <c r="AY130" s="19" t="s">
        <v>133</v>
      </c>
      <c r="BE130" s="192">
        <f t="shared" si="4"/>
        <v>0</v>
      </c>
      <c r="BF130" s="192">
        <f t="shared" si="5"/>
        <v>0</v>
      </c>
      <c r="BG130" s="192">
        <f t="shared" si="6"/>
        <v>0</v>
      </c>
      <c r="BH130" s="192">
        <f t="shared" si="7"/>
        <v>0</v>
      </c>
      <c r="BI130" s="192">
        <f t="shared" si="8"/>
        <v>0</v>
      </c>
      <c r="BJ130" s="19" t="s">
        <v>79</v>
      </c>
      <c r="BK130" s="192">
        <f t="shared" si="9"/>
        <v>0</v>
      </c>
      <c r="BL130" s="19" t="s">
        <v>141</v>
      </c>
      <c r="BM130" s="191" t="s">
        <v>702</v>
      </c>
    </row>
    <row r="131" spans="1:65" s="2" customFormat="1" ht="16.5" customHeight="1">
      <c r="A131" s="36"/>
      <c r="B131" s="37"/>
      <c r="C131" s="180" t="s">
        <v>72</v>
      </c>
      <c r="D131" s="180" t="s">
        <v>136</v>
      </c>
      <c r="E131" s="181" t="s">
        <v>703</v>
      </c>
      <c r="F131" s="182" t="s">
        <v>704</v>
      </c>
      <c r="G131" s="183" t="s">
        <v>312</v>
      </c>
      <c r="H131" s="184">
        <v>1</v>
      </c>
      <c r="I131" s="185"/>
      <c r="J131" s="186">
        <f t="shared" si="0"/>
        <v>0</v>
      </c>
      <c r="K131" s="182" t="s">
        <v>19</v>
      </c>
      <c r="L131" s="41"/>
      <c r="M131" s="187" t="s">
        <v>19</v>
      </c>
      <c r="N131" s="188" t="s">
        <v>43</v>
      </c>
      <c r="O131" s="66"/>
      <c r="P131" s="189">
        <f t="shared" si="1"/>
        <v>0</v>
      </c>
      <c r="Q131" s="189">
        <v>0</v>
      </c>
      <c r="R131" s="189">
        <f t="shared" si="2"/>
        <v>0</v>
      </c>
      <c r="S131" s="189">
        <v>0</v>
      </c>
      <c r="T131" s="190">
        <f t="shared" si="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141</v>
      </c>
      <c r="AT131" s="191" t="s">
        <v>136</v>
      </c>
      <c r="AU131" s="191" t="s">
        <v>79</v>
      </c>
      <c r="AY131" s="19" t="s">
        <v>133</v>
      </c>
      <c r="BE131" s="192">
        <f t="shared" si="4"/>
        <v>0</v>
      </c>
      <c r="BF131" s="192">
        <f t="shared" si="5"/>
        <v>0</v>
      </c>
      <c r="BG131" s="192">
        <f t="shared" si="6"/>
        <v>0</v>
      </c>
      <c r="BH131" s="192">
        <f t="shared" si="7"/>
        <v>0</v>
      </c>
      <c r="BI131" s="192">
        <f t="shared" si="8"/>
        <v>0</v>
      </c>
      <c r="BJ131" s="19" t="s">
        <v>79</v>
      </c>
      <c r="BK131" s="192">
        <f t="shared" si="9"/>
        <v>0</v>
      </c>
      <c r="BL131" s="19" t="s">
        <v>141</v>
      </c>
      <c r="BM131" s="191" t="s">
        <v>705</v>
      </c>
    </row>
    <row r="132" spans="2:63" s="12" customFormat="1" ht="25.95" customHeight="1">
      <c r="B132" s="164"/>
      <c r="C132" s="165"/>
      <c r="D132" s="166" t="s">
        <v>71</v>
      </c>
      <c r="E132" s="167" t="s">
        <v>706</v>
      </c>
      <c r="F132" s="167" t="s">
        <v>707</v>
      </c>
      <c r="G132" s="165"/>
      <c r="H132" s="165"/>
      <c r="I132" s="168"/>
      <c r="J132" s="169">
        <f>BK132</f>
        <v>0</v>
      </c>
      <c r="K132" s="165"/>
      <c r="L132" s="170"/>
      <c r="M132" s="171"/>
      <c r="N132" s="172"/>
      <c r="O132" s="172"/>
      <c r="P132" s="173">
        <f>SUM(P133:P138)</f>
        <v>0</v>
      </c>
      <c r="Q132" s="172"/>
      <c r="R132" s="173">
        <f>SUM(R133:R138)</f>
        <v>0</v>
      </c>
      <c r="S132" s="172"/>
      <c r="T132" s="174">
        <f>SUM(T133:T138)</f>
        <v>0</v>
      </c>
      <c r="AR132" s="175" t="s">
        <v>79</v>
      </c>
      <c r="AT132" s="176" t="s">
        <v>71</v>
      </c>
      <c r="AU132" s="176" t="s">
        <v>72</v>
      </c>
      <c r="AY132" s="175" t="s">
        <v>133</v>
      </c>
      <c r="BK132" s="177">
        <f>SUM(BK133:BK138)</f>
        <v>0</v>
      </c>
    </row>
    <row r="133" spans="1:65" s="2" customFormat="1" ht="16.5" customHeight="1">
      <c r="A133" s="36"/>
      <c r="B133" s="37"/>
      <c r="C133" s="180" t="s">
        <v>72</v>
      </c>
      <c r="D133" s="180" t="s">
        <v>136</v>
      </c>
      <c r="E133" s="181" t="s">
        <v>708</v>
      </c>
      <c r="F133" s="182" t="s">
        <v>709</v>
      </c>
      <c r="G133" s="183" t="s">
        <v>163</v>
      </c>
      <c r="H133" s="184">
        <v>5</v>
      </c>
      <c r="I133" s="185"/>
      <c r="J133" s="186">
        <f aca="true" t="shared" si="10" ref="J133:J138">ROUND(I133*H133,2)</f>
        <v>0</v>
      </c>
      <c r="K133" s="182" t="s">
        <v>19</v>
      </c>
      <c r="L133" s="41"/>
      <c r="M133" s="187" t="s">
        <v>19</v>
      </c>
      <c r="N133" s="188" t="s">
        <v>43</v>
      </c>
      <c r="O133" s="66"/>
      <c r="P133" s="189">
        <f aca="true" t="shared" si="11" ref="P133:P138">O133*H133</f>
        <v>0</v>
      </c>
      <c r="Q133" s="189">
        <v>0</v>
      </c>
      <c r="R133" s="189">
        <f aca="true" t="shared" si="12" ref="R133:R138">Q133*H133</f>
        <v>0</v>
      </c>
      <c r="S133" s="189">
        <v>0</v>
      </c>
      <c r="T133" s="190">
        <f aca="true" t="shared" si="13" ref="T133:T138"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141</v>
      </c>
      <c r="AT133" s="191" t="s">
        <v>136</v>
      </c>
      <c r="AU133" s="191" t="s">
        <v>79</v>
      </c>
      <c r="AY133" s="19" t="s">
        <v>133</v>
      </c>
      <c r="BE133" s="192">
        <f aca="true" t="shared" si="14" ref="BE133:BE138">IF(N133="základní",J133,0)</f>
        <v>0</v>
      </c>
      <c r="BF133" s="192">
        <f aca="true" t="shared" si="15" ref="BF133:BF138">IF(N133="snížená",J133,0)</f>
        <v>0</v>
      </c>
      <c r="BG133" s="192">
        <f aca="true" t="shared" si="16" ref="BG133:BG138">IF(N133="zákl. přenesená",J133,0)</f>
        <v>0</v>
      </c>
      <c r="BH133" s="192">
        <f aca="true" t="shared" si="17" ref="BH133:BH138">IF(N133="sníž. přenesená",J133,0)</f>
        <v>0</v>
      </c>
      <c r="BI133" s="192">
        <f aca="true" t="shared" si="18" ref="BI133:BI138">IF(N133="nulová",J133,0)</f>
        <v>0</v>
      </c>
      <c r="BJ133" s="19" t="s">
        <v>79</v>
      </c>
      <c r="BK133" s="192">
        <f aca="true" t="shared" si="19" ref="BK133:BK138">ROUND(I133*H133,2)</f>
        <v>0</v>
      </c>
      <c r="BL133" s="19" t="s">
        <v>141</v>
      </c>
      <c r="BM133" s="191" t="s">
        <v>710</v>
      </c>
    </row>
    <row r="134" spans="1:65" s="2" customFormat="1" ht="16.5" customHeight="1">
      <c r="A134" s="36"/>
      <c r="B134" s="37"/>
      <c r="C134" s="180" t="s">
        <v>72</v>
      </c>
      <c r="D134" s="180" t="s">
        <v>136</v>
      </c>
      <c r="E134" s="181" t="s">
        <v>711</v>
      </c>
      <c r="F134" s="182" t="s">
        <v>712</v>
      </c>
      <c r="G134" s="183" t="s">
        <v>163</v>
      </c>
      <c r="H134" s="184">
        <v>400</v>
      </c>
      <c r="I134" s="185"/>
      <c r="J134" s="186">
        <f t="shared" si="10"/>
        <v>0</v>
      </c>
      <c r="K134" s="182" t="s">
        <v>19</v>
      </c>
      <c r="L134" s="41"/>
      <c r="M134" s="187" t="s">
        <v>19</v>
      </c>
      <c r="N134" s="188" t="s">
        <v>43</v>
      </c>
      <c r="O134" s="66"/>
      <c r="P134" s="189">
        <f t="shared" si="11"/>
        <v>0</v>
      </c>
      <c r="Q134" s="189">
        <v>0</v>
      </c>
      <c r="R134" s="189">
        <f t="shared" si="12"/>
        <v>0</v>
      </c>
      <c r="S134" s="189">
        <v>0</v>
      </c>
      <c r="T134" s="190">
        <f t="shared" si="1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141</v>
      </c>
      <c r="AT134" s="191" t="s">
        <v>136</v>
      </c>
      <c r="AU134" s="191" t="s">
        <v>79</v>
      </c>
      <c r="AY134" s="19" t="s">
        <v>133</v>
      </c>
      <c r="BE134" s="192">
        <f t="shared" si="14"/>
        <v>0</v>
      </c>
      <c r="BF134" s="192">
        <f t="shared" si="15"/>
        <v>0</v>
      </c>
      <c r="BG134" s="192">
        <f t="shared" si="16"/>
        <v>0</v>
      </c>
      <c r="BH134" s="192">
        <f t="shared" si="17"/>
        <v>0</v>
      </c>
      <c r="BI134" s="192">
        <f t="shared" si="18"/>
        <v>0</v>
      </c>
      <c r="BJ134" s="19" t="s">
        <v>79</v>
      </c>
      <c r="BK134" s="192">
        <f t="shared" si="19"/>
        <v>0</v>
      </c>
      <c r="BL134" s="19" t="s">
        <v>141</v>
      </c>
      <c r="BM134" s="191" t="s">
        <v>713</v>
      </c>
    </row>
    <row r="135" spans="1:65" s="2" customFormat="1" ht="16.5" customHeight="1">
      <c r="A135" s="36"/>
      <c r="B135" s="37"/>
      <c r="C135" s="180" t="s">
        <v>72</v>
      </c>
      <c r="D135" s="180" t="s">
        <v>136</v>
      </c>
      <c r="E135" s="181" t="s">
        <v>714</v>
      </c>
      <c r="F135" s="182" t="s">
        <v>715</v>
      </c>
      <c r="G135" s="183" t="s">
        <v>163</v>
      </c>
      <c r="H135" s="184">
        <v>160</v>
      </c>
      <c r="I135" s="185"/>
      <c r="J135" s="186">
        <f t="shared" si="10"/>
        <v>0</v>
      </c>
      <c r="K135" s="182" t="s">
        <v>19</v>
      </c>
      <c r="L135" s="41"/>
      <c r="M135" s="187" t="s">
        <v>19</v>
      </c>
      <c r="N135" s="188" t="s">
        <v>43</v>
      </c>
      <c r="O135" s="66"/>
      <c r="P135" s="189">
        <f t="shared" si="11"/>
        <v>0</v>
      </c>
      <c r="Q135" s="189">
        <v>0</v>
      </c>
      <c r="R135" s="189">
        <f t="shared" si="12"/>
        <v>0</v>
      </c>
      <c r="S135" s="189">
        <v>0</v>
      </c>
      <c r="T135" s="190">
        <f t="shared" si="1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141</v>
      </c>
      <c r="AT135" s="191" t="s">
        <v>136</v>
      </c>
      <c r="AU135" s="191" t="s">
        <v>79</v>
      </c>
      <c r="AY135" s="19" t="s">
        <v>133</v>
      </c>
      <c r="BE135" s="192">
        <f t="shared" si="14"/>
        <v>0</v>
      </c>
      <c r="BF135" s="192">
        <f t="shared" si="15"/>
        <v>0</v>
      </c>
      <c r="BG135" s="192">
        <f t="shared" si="16"/>
        <v>0</v>
      </c>
      <c r="BH135" s="192">
        <f t="shared" si="17"/>
        <v>0</v>
      </c>
      <c r="BI135" s="192">
        <f t="shared" si="18"/>
        <v>0</v>
      </c>
      <c r="BJ135" s="19" t="s">
        <v>79</v>
      </c>
      <c r="BK135" s="192">
        <f t="shared" si="19"/>
        <v>0</v>
      </c>
      <c r="BL135" s="19" t="s">
        <v>141</v>
      </c>
      <c r="BM135" s="191" t="s">
        <v>716</v>
      </c>
    </row>
    <row r="136" spans="1:65" s="2" customFormat="1" ht="16.5" customHeight="1">
      <c r="A136" s="36"/>
      <c r="B136" s="37"/>
      <c r="C136" s="180" t="s">
        <v>72</v>
      </c>
      <c r="D136" s="180" t="s">
        <v>136</v>
      </c>
      <c r="E136" s="181" t="s">
        <v>717</v>
      </c>
      <c r="F136" s="182" t="s">
        <v>718</v>
      </c>
      <c r="G136" s="183" t="s">
        <v>163</v>
      </c>
      <c r="H136" s="184">
        <v>300</v>
      </c>
      <c r="I136" s="185"/>
      <c r="J136" s="186">
        <f t="shared" si="10"/>
        <v>0</v>
      </c>
      <c r="K136" s="182" t="s">
        <v>19</v>
      </c>
      <c r="L136" s="41"/>
      <c r="M136" s="187" t="s">
        <v>19</v>
      </c>
      <c r="N136" s="188" t="s">
        <v>43</v>
      </c>
      <c r="O136" s="66"/>
      <c r="P136" s="189">
        <f t="shared" si="11"/>
        <v>0</v>
      </c>
      <c r="Q136" s="189">
        <v>0</v>
      </c>
      <c r="R136" s="189">
        <f t="shared" si="12"/>
        <v>0</v>
      </c>
      <c r="S136" s="189">
        <v>0</v>
      </c>
      <c r="T136" s="190">
        <f t="shared" si="1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141</v>
      </c>
      <c r="AT136" s="191" t="s">
        <v>136</v>
      </c>
      <c r="AU136" s="191" t="s">
        <v>79</v>
      </c>
      <c r="AY136" s="19" t="s">
        <v>133</v>
      </c>
      <c r="BE136" s="192">
        <f t="shared" si="14"/>
        <v>0</v>
      </c>
      <c r="BF136" s="192">
        <f t="shared" si="15"/>
        <v>0</v>
      </c>
      <c r="BG136" s="192">
        <f t="shared" si="16"/>
        <v>0</v>
      </c>
      <c r="BH136" s="192">
        <f t="shared" si="17"/>
        <v>0</v>
      </c>
      <c r="BI136" s="192">
        <f t="shared" si="18"/>
        <v>0</v>
      </c>
      <c r="BJ136" s="19" t="s">
        <v>79</v>
      </c>
      <c r="BK136" s="192">
        <f t="shared" si="19"/>
        <v>0</v>
      </c>
      <c r="BL136" s="19" t="s">
        <v>141</v>
      </c>
      <c r="BM136" s="191" t="s">
        <v>719</v>
      </c>
    </row>
    <row r="137" spans="1:65" s="2" customFormat="1" ht="16.5" customHeight="1">
      <c r="A137" s="36"/>
      <c r="B137" s="37"/>
      <c r="C137" s="180" t="s">
        <v>72</v>
      </c>
      <c r="D137" s="180" t="s">
        <v>136</v>
      </c>
      <c r="E137" s="181" t="s">
        <v>720</v>
      </c>
      <c r="F137" s="182" t="s">
        <v>721</v>
      </c>
      <c r="G137" s="183" t="s">
        <v>163</v>
      </c>
      <c r="H137" s="184">
        <v>220</v>
      </c>
      <c r="I137" s="185"/>
      <c r="J137" s="186">
        <f t="shared" si="10"/>
        <v>0</v>
      </c>
      <c r="K137" s="182" t="s">
        <v>19</v>
      </c>
      <c r="L137" s="41"/>
      <c r="M137" s="187" t="s">
        <v>19</v>
      </c>
      <c r="N137" s="188" t="s">
        <v>43</v>
      </c>
      <c r="O137" s="66"/>
      <c r="P137" s="189">
        <f t="shared" si="11"/>
        <v>0</v>
      </c>
      <c r="Q137" s="189">
        <v>0</v>
      </c>
      <c r="R137" s="189">
        <f t="shared" si="12"/>
        <v>0</v>
      </c>
      <c r="S137" s="189">
        <v>0</v>
      </c>
      <c r="T137" s="190">
        <f t="shared" si="1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141</v>
      </c>
      <c r="AT137" s="191" t="s">
        <v>136</v>
      </c>
      <c r="AU137" s="191" t="s">
        <v>79</v>
      </c>
      <c r="AY137" s="19" t="s">
        <v>133</v>
      </c>
      <c r="BE137" s="192">
        <f t="shared" si="14"/>
        <v>0</v>
      </c>
      <c r="BF137" s="192">
        <f t="shared" si="15"/>
        <v>0</v>
      </c>
      <c r="BG137" s="192">
        <f t="shared" si="16"/>
        <v>0</v>
      </c>
      <c r="BH137" s="192">
        <f t="shared" si="17"/>
        <v>0</v>
      </c>
      <c r="BI137" s="192">
        <f t="shared" si="18"/>
        <v>0</v>
      </c>
      <c r="BJ137" s="19" t="s">
        <v>79</v>
      </c>
      <c r="BK137" s="192">
        <f t="shared" si="19"/>
        <v>0</v>
      </c>
      <c r="BL137" s="19" t="s">
        <v>141</v>
      </c>
      <c r="BM137" s="191" t="s">
        <v>722</v>
      </c>
    </row>
    <row r="138" spans="1:65" s="2" customFormat="1" ht="16.5" customHeight="1">
      <c r="A138" s="36"/>
      <c r="B138" s="37"/>
      <c r="C138" s="180" t="s">
        <v>72</v>
      </c>
      <c r="D138" s="180" t="s">
        <v>136</v>
      </c>
      <c r="E138" s="181" t="s">
        <v>723</v>
      </c>
      <c r="F138" s="182" t="s">
        <v>724</v>
      </c>
      <c r="G138" s="183" t="s">
        <v>599</v>
      </c>
      <c r="H138" s="184">
        <v>60</v>
      </c>
      <c r="I138" s="185"/>
      <c r="J138" s="186">
        <f t="shared" si="10"/>
        <v>0</v>
      </c>
      <c r="K138" s="182" t="s">
        <v>19</v>
      </c>
      <c r="L138" s="41"/>
      <c r="M138" s="187" t="s">
        <v>19</v>
      </c>
      <c r="N138" s="188" t="s">
        <v>43</v>
      </c>
      <c r="O138" s="66"/>
      <c r="P138" s="189">
        <f t="shared" si="11"/>
        <v>0</v>
      </c>
      <c r="Q138" s="189">
        <v>0</v>
      </c>
      <c r="R138" s="189">
        <f t="shared" si="12"/>
        <v>0</v>
      </c>
      <c r="S138" s="189">
        <v>0</v>
      </c>
      <c r="T138" s="190">
        <f t="shared" si="1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141</v>
      </c>
      <c r="AT138" s="191" t="s">
        <v>136</v>
      </c>
      <c r="AU138" s="191" t="s">
        <v>79</v>
      </c>
      <c r="AY138" s="19" t="s">
        <v>133</v>
      </c>
      <c r="BE138" s="192">
        <f t="shared" si="14"/>
        <v>0</v>
      </c>
      <c r="BF138" s="192">
        <f t="shared" si="15"/>
        <v>0</v>
      </c>
      <c r="BG138" s="192">
        <f t="shared" si="16"/>
        <v>0</v>
      </c>
      <c r="BH138" s="192">
        <f t="shared" si="17"/>
        <v>0</v>
      </c>
      <c r="BI138" s="192">
        <f t="shared" si="18"/>
        <v>0</v>
      </c>
      <c r="BJ138" s="19" t="s">
        <v>79</v>
      </c>
      <c r="BK138" s="192">
        <f t="shared" si="19"/>
        <v>0</v>
      </c>
      <c r="BL138" s="19" t="s">
        <v>141</v>
      </c>
      <c r="BM138" s="191" t="s">
        <v>725</v>
      </c>
    </row>
    <row r="139" spans="2:63" s="12" customFormat="1" ht="25.95" customHeight="1">
      <c r="B139" s="164"/>
      <c r="C139" s="165"/>
      <c r="D139" s="166" t="s">
        <v>71</v>
      </c>
      <c r="E139" s="167" t="s">
        <v>726</v>
      </c>
      <c r="F139" s="167" t="s">
        <v>727</v>
      </c>
      <c r="G139" s="165"/>
      <c r="H139" s="165"/>
      <c r="I139" s="168"/>
      <c r="J139" s="169">
        <f>BK139</f>
        <v>0</v>
      </c>
      <c r="K139" s="165"/>
      <c r="L139" s="170"/>
      <c r="M139" s="171"/>
      <c r="N139" s="172"/>
      <c r="O139" s="172"/>
      <c r="P139" s="173">
        <f>SUM(P140:P148)</f>
        <v>0</v>
      </c>
      <c r="Q139" s="172"/>
      <c r="R139" s="173">
        <f>SUM(R140:R148)</f>
        <v>0</v>
      </c>
      <c r="S139" s="172"/>
      <c r="T139" s="174">
        <f>SUM(T140:T148)</f>
        <v>0</v>
      </c>
      <c r="AR139" s="175" t="s">
        <v>79</v>
      </c>
      <c r="AT139" s="176" t="s">
        <v>71</v>
      </c>
      <c r="AU139" s="176" t="s">
        <v>72</v>
      </c>
      <c r="AY139" s="175" t="s">
        <v>133</v>
      </c>
      <c r="BK139" s="177">
        <f>SUM(BK140:BK148)</f>
        <v>0</v>
      </c>
    </row>
    <row r="140" spans="1:65" s="2" customFormat="1" ht="16.5" customHeight="1">
      <c r="A140" s="36"/>
      <c r="B140" s="37"/>
      <c r="C140" s="180" t="s">
        <v>72</v>
      </c>
      <c r="D140" s="180" t="s">
        <v>136</v>
      </c>
      <c r="E140" s="181" t="s">
        <v>728</v>
      </c>
      <c r="F140" s="182" t="s">
        <v>729</v>
      </c>
      <c r="G140" s="183" t="s">
        <v>599</v>
      </c>
      <c r="H140" s="184">
        <v>2</v>
      </c>
      <c r="I140" s="185"/>
      <c r="J140" s="186">
        <f aca="true" t="shared" si="20" ref="J140:J148">ROUND(I140*H140,2)</f>
        <v>0</v>
      </c>
      <c r="K140" s="182" t="s">
        <v>19</v>
      </c>
      <c r="L140" s="41"/>
      <c r="M140" s="187" t="s">
        <v>19</v>
      </c>
      <c r="N140" s="188" t="s">
        <v>43</v>
      </c>
      <c r="O140" s="66"/>
      <c r="P140" s="189">
        <f aca="true" t="shared" si="21" ref="P140:P148">O140*H140</f>
        <v>0</v>
      </c>
      <c r="Q140" s="189">
        <v>0</v>
      </c>
      <c r="R140" s="189">
        <f aca="true" t="shared" si="22" ref="R140:R148">Q140*H140</f>
        <v>0</v>
      </c>
      <c r="S140" s="189">
        <v>0</v>
      </c>
      <c r="T140" s="190">
        <f aca="true" t="shared" si="23" ref="T140:T148"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141</v>
      </c>
      <c r="AT140" s="191" t="s">
        <v>136</v>
      </c>
      <c r="AU140" s="191" t="s">
        <v>79</v>
      </c>
      <c r="AY140" s="19" t="s">
        <v>133</v>
      </c>
      <c r="BE140" s="192">
        <f aca="true" t="shared" si="24" ref="BE140:BE148">IF(N140="základní",J140,0)</f>
        <v>0</v>
      </c>
      <c r="BF140" s="192">
        <f aca="true" t="shared" si="25" ref="BF140:BF148">IF(N140="snížená",J140,0)</f>
        <v>0</v>
      </c>
      <c r="BG140" s="192">
        <f aca="true" t="shared" si="26" ref="BG140:BG148">IF(N140="zákl. přenesená",J140,0)</f>
        <v>0</v>
      </c>
      <c r="BH140" s="192">
        <f aca="true" t="shared" si="27" ref="BH140:BH148">IF(N140="sníž. přenesená",J140,0)</f>
        <v>0</v>
      </c>
      <c r="BI140" s="192">
        <f aca="true" t="shared" si="28" ref="BI140:BI148">IF(N140="nulová",J140,0)</f>
        <v>0</v>
      </c>
      <c r="BJ140" s="19" t="s">
        <v>79</v>
      </c>
      <c r="BK140" s="192">
        <f aca="true" t="shared" si="29" ref="BK140:BK148">ROUND(I140*H140,2)</f>
        <v>0</v>
      </c>
      <c r="BL140" s="19" t="s">
        <v>141</v>
      </c>
      <c r="BM140" s="191" t="s">
        <v>730</v>
      </c>
    </row>
    <row r="141" spans="1:65" s="2" customFormat="1" ht="16.5" customHeight="1">
      <c r="A141" s="36"/>
      <c r="B141" s="37"/>
      <c r="C141" s="180" t="s">
        <v>72</v>
      </c>
      <c r="D141" s="180" t="s">
        <v>136</v>
      </c>
      <c r="E141" s="181" t="s">
        <v>731</v>
      </c>
      <c r="F141" s="182" t="s">
        <v>732</v>
      </c>
      <c r="G141" s="183" t="s">
        <v>599</v>
      </c>
      <c r="H141" s="184">
        <v>3</v>
      </c>
      <c r="I141" s="185"/>
      <c r="J141" s="186">
        <f t="shared" si="20"/>
        <v>0</v>
      </c>
      <c r="K141" s="182" t="s">
        <v>19</v>
      </c>
      <c r="L141" s="41"/>
      <c r="M141" s="187" t="s">
        <v>19</v>
      </c>
      <c r="N141" s="188" t="s">
        <v>43</v>
      </c>
      <c r="O141" s="66"/>
      <c r="P141" s="189">
        <f t="shared" si="21"/>
        <v>0</v>
      </c>
      <c r="Q141" s="189">
        <v>0</v>
      </c>
      <c r="R141" s="189">
        <f t="shared" si="22"/>
        <v>0</v>
      </c>
      <c r="S141" s="189">
        <v>0</v>
      </c>
      <c r="T141" s="190">
        <f t="shared" si="2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141</v>
      </c>
      <c r="AT141" s="191" t="s">
        <v>136</v>
      </c>
      <c r="AU141" s="191" t="s">
        <v>79</v>
      </c>
      <c r="AY141" s="19" t="s">
        <v>133</v>
      </c>
      <c r="BE141" s="192">
        <f t="shared" si="24"/>
        <v>0</v>
      </c>
      <c r="BF141" s="192">
        <f t="shared" si="25"/>
        <v>0</v>
      </c>
      <c r="BG141" s="192">
        <f t="shared" si="26"/>
        <v>0</v>
      </c>
      <c r="BH141" s="192">
        <f t="shared" si="27"/>
        <v>0</v>
      </c>
      <c r="BI141" s="192">
        <f t="shared" si="28"/>
        <v>0</v>
      </c>
      <c r="BJ141" s="19" t="s">
        <v>79</v>
      </c>
      <c r="BK141" s="192">
        <f t="shared" si="29"/>
        <v>0</v>
      </c>
      <c r="BL141" s="19" t="s">
        <v>141</v>
      </c>
      <c r="BM141" s="191" t="s">
        <v>733</v>
      </c>
    </row>
    <row r="142" spans="1:65" s="2" customFormat="1" ht="16.5" customHeight="1">
      <c r="A142" s="36"/>
      <c r="B142" s="37"/>
      <c r="C142" s="180" t="s">
        <v>72</v>
      </c>
      <c r="D142" s="180" t="s">
        <v>136</v>
      </c>
      <c r="E142" s="181" t="s">
        <v>734</v>
      </c>
      <c r="F142" s="182" t="s">
        <v>735</v>
      </c>
      <c r="G142" s="183" t="s">
        <v>599</v>
      </c>
      <c r="H142" s="184">
        <v>1</v>
      </c>
      <c r="I142" s="185"/>
      <c r="J142" s="186">
        <f t="shared" si="20"/>
        <v>0</v>
      </c>
      <c r="K142" s="182" t="s">
        <v>19</v>
      </c>
      <c r="L142" s="41"/>
      <c r="M142" s="187" t="s">
        <v>19</v>
      </c>
      <c r="N142" s="188" t="s">
        <v>43</v>
      </c>
      <c r="O142" s="66"/>
      <c r="P142" s="189">
        <f t="shared" si="21"/>
        <v>0</v>
      </c>
      <c r="Q142" s="189">
        <v>0</v>
      </c>
      <c r="R142" s="189">
        <f t="shared" si="22"/>
        <v>0</v>
      </c>
      <c r="S142" s="189">
        <v>0</v>
      </c>
      <c r="T142" s="190">
        <f t="shared" si="2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141</v>
      </c>
      <c r="AT142" s="191" t="s">
        <v>136</v>
      </c>
      <c r="AU142" s="191" t="s">
        <v>79</v>
      </c>
      <c r="AY142" s="19" t="s">
        <v>133</v>
      </c>
      <c r="BE142" s="192">
        <f t="shared" si="24"/>
        <v>0</v>
      </c>
      <c r="BF142" s="192">
        <f t="shared" si="25"/>
        <v>0</v>
      </c>
      <c r="BG142" s="192">
        <f t="shared" si="26"/>
        <v>0</v>
      </c>
      <c r="BH142" s="192">
        <f t="shared" si="27"/>
        <v>0</v>
      </c>
      <c r="BI142" s="192">
        <f t="shared" si="28"/>
        <v>0</v>
      </c>
      <c r="BJ142" s="19" t="s">
        <v>79</v>
      </c>
      <c r="BK142" s="192">
        <f t="shared" si="29"/>
        <v>0</v>
      </c>
      <c r="BL142" s="19" t="s">
        <v>141</v>
      </c>
      <c r="BM142" s="191" t="s">
        <v>736</v>
      </c>
    </row>
    <row r="143" spans="1:65" s="2" customFormat="1" ht="16.5" customHeight="1">
      <c r="A143" s="36"/>
      <c r="B143" s="37"/>
      <c r="C143" s="180" t="s">
        <v>72</v>
      </c>
      <c r="D143" s="180" t="s">
        <v>136</v>
      </c>
      <c r="E143" s="181" t="s">
        <v>737</v>
      </c>
      <c r="F143" s="182" t="s">
        <v>738</v>
      </c>
      <c r="G143" s="183" t="s">
        <v>599</v>
      </c>
      <c r="H143" s="184">
        <v>3</v>
      </c>
      <c r="I143" s="185"/>
      <c r="J143" s="186">
        <f t="shared" si="20"/>
        <v>0</v>
      </c>
      <c r="K143" s="182" t="s">
        <v>19</v>
      </c>
      <c r="L143" s="41"/>
      <c r="M143" s="187" t="s">
        <v>19</v>
      </c>
      <c r="N143" s="188" t="s">
        <v>43</v>
      </c>
      <c r="O143" s="66"/>
      <c r="P143" s="189">
        <f t="shared" si="21"/>
        <v>0</v>
      </c>
      <c r="Q143" s="189">
        <v>0</v>
      </c>
      <c r="R143" s="189">
        <f t="shared" si="22"/>
        <v>0</v>
      </c>
      <c r="S143" s="189">
        <v>0</v>
      </c>
      <c r="T143" s="190">
        <f t="shared" si="2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141</v>
      </c>
      <c r="AT143" s="191" t="s">
        <v>136</v>
      </c>
      <c r="AU143" s="191" t="s">
        <v>79</v>
      </c>
      <c r="AY143" s="19" t="s">
        <v>133</v>
      </c>
      <c r="BE143" s="192">
        <f t="shared" si="24"/>
        <v>0</v>
      </c>
      <c r="BF143" s="192">
        <f t="shared" si="25"/>
        <v>0</v>
      </c>
      <c r="BG143" s="192">
        <f t="shared" si="26"/>
        <v>0</v>
      </c>
      <c r="BH143" s="192">
        <f t="shared" si="27"/>
        <v>0</v>
      </c>
      <c r="BI143" s="192">
        <f t="shared" si="28"/>
        <v>0</v>
      </c>
      <c r="BJ143" s="19" t="s">
        <v>79</v>
      </c>
      <c r="BK143" s="192">
        <f t="shared" si="29"/>
        <v>0</v>
      </c>
      <c r="BL143" s="19" t="s">
        <v>141</v>
      </c>
      <c r="BM143" s="191" t="s">
        <v>739</v>
      </c>
    </row>
    <row r="144" spans="1:65" s="2" customFormat="1" ht="16.5" customHeight="1">
      <c r="A144" s="36"/>
      <c r="B144" s="37"/>
      <c r="C144" s="180" t="s">
        <v>72</v>
      </c>
      <c r="D144" s="180" t="s">
        <v>136</v>
      </c>
      <c r="E144" s="181" t="s">
        <v>740</v>
      </c>
      <c r="F144" s="182" t="s">
        <v>741</v>
      </c>
      <c r="G144" s="183" t="s">
        <v>599</v>
      </c>
      <c r="H144" s="184">
        <v>9</v>
      </c>
      <c r="I144" s="185"/>
      <c r="J144" s="186">
        <f t="shared" si="20"/>
        <v>0</v>
      </c>
      <c r="K144" s="182" t="s">
        <v>19</v>
      </c>
      <c r="L144" s="41"/>
      <c r="M144" s="187" t="s">
        <v>19</v>
      </c>
      <c r="N144" s="188" t="s">
        <v>43</v>
      </c>
      <c r="O144" s="66"/>
      <c r="P144" s="189">
        <f t="shared" si="21"/>
        <v>0</v>
      </c>
      <c r="Q144" s="189">
        <v>0</v>
      </c>
      <c r="R144" s="189">
        <f t="shared" si="22"/>
        <v>0</v>
      </c>
      <c r="S144" s="189">
        <v>0</v>
      </c>
      <c r="T144" s="190">
        <f t="shared" si="2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141</v>
      </c>
      <c r="AT144" s="191" t="s">
        <v>136</v>
      </c>
      <c r="AU144" s="191" t="s">
        <v>79</v>
      </c>
      <c r="AY144" s="19" t="s">
        <v>133</v>
      </c>
      <c r="BE144" s="192">
        <f t="shared" si="24"/>
        <v>0</v>
      </c>
      <c r="BF144" s="192">
        <f t="shared" si="25"/>
        <v>0</v>
      </c>
      <c r="BG144" s="192">
        <f t="shared" si="26"/>
        <v>0</v>
      </c>
      <c r="BH144" s="192">
        <f t="shared" si="27"/>
        <v>0</v>
      </c>
      <c r="BI144" s="192">
        <f t="shared" si="28"/>
        <v>0</v>
      </c>
      <c r="BJ144" s="19" t="s">
        <v>79</v>
      </c>
      <c r="BK144" s="192">
        <f t="shared" si="29"/>
        <v>0</v>
      </c>
      <c r="BL144" s="19" t="s">
        <v>141</v>
      </c>
      <c r="BM144" s="191" t="s">
        <v>742</v>
      </c>
    </row>
    <row r="145" spans="1:65" s="2" customFormat="1" ht="16.5" customHeight="1">
      <c r="A145" s="36"/>
      <c r="B145" s="37"/>
      <c r="C145" s="180" t="s">
        <v>72</v>
      </c>
      <c r="D145" s="180" t="s">
        <v>136</v>
      </c>
      <c r="E145" s="181" t="s">
        <v>743</v>
      </c>
      <c r="F145" s="182" t="s">
        <v>744</v>
      </c>
      <c r="G145" s="183" t="s">
        <v>599</v>
      </c>
      <c r="H145" s="184">
        <v>10</v>
      </c>
      <c r="I145" s="185"/>
      <c r="J145" s="186">
        <f t="shared" si="20"/>
        <v>0</v>
      </c>
      <c r="K145" s="182" t="s">
        <v>19</v>
      </c>
      <c r="L145" s="41"/>
      <c r="M145" s="187" t="s">
        <v>19</v>
      </c>
      <c r="N145" s="188" t="s">
        <v>43</v>
      </c>
      <c r="O145" s="66"/>
      <c r="P145" s="189">
        <f t="shared" si="21"/>
        <v>0</v>
      </c>
      <c r="Q145" s="189">
        <v>0</v>
      </c>
      <c r="R145" s="189">
        <f t="shared" si="22"/>
        <v>0</v>
      </c>
      <c r="S145" s="189">
        <v>0</v>
      </c>
      <c r="T145" s="190">
        <f t="shared" si="2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141</v>
      </c>
      <c r="AT145" s="191" t="s">
        <v>136</v>
      </c>
      <c r="AU145" s="191" t="s">
        <v>79</v>
      </c>
      <c r="AY145" s="19" t="s">
        <v>133</v>
      </c>
      <c r="BE145" s="192">
        <f t="shared" si="24"/>
        <v>0</v>
      </c>
      <c r="BF145" s="192">
        <f t="shared" si="25"/>
        <v>0</v>
      </c>
      <c r="BG145" s="192">
        <f t="shared" si="26"/>
        <v>0</v>
      </c>
      <c r="BH145" s="192">
        <f t="shared" si="27"/>
        <v>0</v>
      </c>
      <c r="BI145" s="192">
        <f t="shared" si="28"/>
        <v>0</v>
      </c>
      <c r="BJ145" s="19" t="s">
        <v>79</v>
      </c>
      <c r="BK145" s="192">
        <f t="shared" si="29"/>
        <v>0</v>
      </c>
      <c r="BL145" s="19" t="s">
        <v>141</v>
      </c>
      <c r="BM145" s="191" t="s">
        <v>745</v>
      </c>
    </row>
    <row r="146" spans="1:65" s="2" customFormat="1" ht="16.5" customHeight="1">
      <c r="A146" s="36"/>
      <c r="B146" s="37"/>
      <c r="C146" s="180" t="s">
        <v>72</v>
      </c>
      <c r="D146" s="180" t="s">
        <v>136</v>
      </c>
      <c r="E146" s="181" t="s">
        <v>746</v>
      </c>
      <c r="F146" s="182" t="s">
        <v>747</v>
      </c>
      <c r="G146" s="183" t="s">
        <v>163</v>
      </c>
      <c r="H146" s="184">
        <v>120</v>
      </c>
      <c r="I146" s="185"/>
      <c r="J146" s="186">
        <f t="shared" si="20"/>
        <v>0</v>
      </c>
      <c r="K146" s="182" t="s">
        <v>19</v>
      </c>
      <c r="L146" s="41"/>
      <c r="M146" s="187" t="s">
        <v>19</v>
      </c>
      <c r="N146" s="188" t="s">
        <v>43</v>
      </c>
      <c r="O146" s="66"/>
      <c r="P146" s="189">
        <f t="shared" si="21"/>
        <v>0</v>
      </c>
      <c r="Q146" s="189">
        <v>0</v>
      </c>
      <c r="R146" s="189">
        <f t="shared" si="22"/>
        <v>0</v>
      </c>
      <c r="S146" s="189">
        <v>0</v>
      </c>
      <c r="T146" s="190">
        <f t="shared" si="2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141</v>
      </c>
      <c r="AT146" s="191" t="s">
        <v>136</v>
      </c>
      <c r="AU146" s="191" t="s">
        <v>79</v>
      </c>
      <c r="AY146" s="19" t="s">
        <v>133</v>
      </c>
      <c r="BE146" s="192">
        <f t="shared" si="24"/>
        <v>0</v>
      </c>
      <c r="BF146" s="192">
        <f t="shared" si="25"/>
        <v>0</v>
      </c>
      <c r="BG146" s="192">
        <f t="shared" si="26"/>
        <v>0</v>
      </c>
      <c r="BH146" s="192">
        <f t="shared" si="27"/>
        <v>0</v>
      </c>
      <c r="BI146" s="192">
        <f t="shared" si="28"/>
        <v>0</v>
      </c>
      <c r="BJ146" s="19" t="s">
        <v>79</v>
      </c>
      <c r="BK146" s="192">
        <f t="shared" si="29"/>
        <v>0</v>
      </c>
      <c r="BL146" s="19" t="s">
        <v>141</v>
      </c>
      <c r="BM146" s="191" t="s">
        <v>748</v>
      </c>
    </row>
    <row r="147" spans="1:65" s="2" customFormat="1" ht="16.5" customHeight="1">
      <c r="A147" s="36"/>
      <c r="B147" s="37"/>
      <c r="C147" s="180" t="s">
        <v>72</v>
      </c>
      <c r="D147" s="180" t="s">
        <v>136</v>
      </c>
      <c r="E147" s="181" t="s">
        <v>749</v>
      </c>
      <c r="F147" s="182" t="s">
        <v>750</v>
      </c>
      <c r="G147" s="183" t="s">
        <v>163</v>
      </c>
      <c r="H147" s="184">
        <v>20</v>
      </c>
      <c r="I147" s="185"/>
      <c r="J147" s="186">
        <f t="shared" si="20"/>
        <v>0</v>
      </c>
      <c r="K147" s="182" t="s">
        <v>19</v>
      </c>
      <c r="L147" s="41"/>
      <c r="M147" s="187" t="s">
        <v>19</v>
      </c>
      <c r="N147" s="188" t="s">
        <v>43</v>
      </c>
      <c r="O147" s="66"/>
      <c r="P147" s="189">
        <f t="shared" si="21"/>
        <v>0</v>
      </c>
      <c r="Q147" s="189">
        <v>0</v>
      </c>
      <c r="R147" s="189">
        <f t="shared" si="22"/>
        <v>0</v>
      </c>
      <c r="S147" s="189">
        <v>0</v>
      </c>
      <c r="T147" s="190">
        <f t="shared" si="2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141</v>
      </c>
      <c r="AT147" s="191" t="s">
        <v>136</v>
      </c>
      <c r="AU147" s="191" t="s">
        <v>79</v>
      </c>
      <c r="AY147" s="19" t="s">
        <v>133</v>
      </c>
      <c r="BE147" s="192">
        <f t="shared" si="24"/>
        <v>0</v>
      </c>
      <c r="BF147" s="192">
        <f t="shared" si="25"/>
        <v>0</v>
      </c>
      <c r="BG147" s="192">
        <f t="shared" si="26"/>
        <v>0</v>
      </c>
      <c r="BH147" s="192">
        <f t="shared" si="27"/>
        <v>0</v>
      </c>
      <c r="BI147" s="192">
        <f t="shared" si="28"/>
        <v>0</v>
      </c>
      <c r="BJ147" s="19" t="s">
        <v>79</v>
      </c>
      <c r="BK147" s="192">
        <f t="shared" si="29"/>
        <v>0</v>
      </c>
      <c r="BL147" s="19" t="s">
        <v>141</v>
      </c>
      <c r="BM147" s="191" t="s">
        <v>751</v>
      </c>
    </row>
    <row r="148" spans="1:65" s="2" customFormat="1" ht="16.5" customHeight="1">
      <c r="A148" s="36"/>
      <c r="B148" s="37"/>
      <c r="C148" s="180" t="s">
        <v>72</v>
      </c>
      <c r="D148" s="180" t="s">
        <v>136</v>
      </c>
      <c r="E148" s="181" t="s">
        <v>752</v>
      </c>
      <c r="F148" s="182" t="s">
        <v>753</v>
      </c>
      <c r="G148" s="183" t="s">
        <v>312</v>
      </c>
      <c r="H148" s="184">
        <v>1</v>
      </c>
      <c r="I148" s="185"/>
      <c r="J148" s="186">
        <f t="shared" si="20"/>
        <v>0</v>
      </c>
      <c r="K148" s="182" t="s">
        <v>19</v>
      </c>
      <c r="L148" s="41"/>
      <c r="M148" s="187" t="s">
        <v>19</v>
      </c>
      <c r="N148" s="188" t="s">
        <v>43</v>
      </c>
      <c r="O148" s="66"/>
      <c r="P148" s="189">
        <f t="shared" si="21"/>
        <v>0</v>
      </c>
      <c r="Q148" s="189">
        <v>0</v>
      </c>
      <c r="R148" s="189">
        <f t="shared" si="22"/>
        <v>0</v>
      </c>
      <c r="S148" s="189">
        <v>0</v>
      </c>
      <c r="T148" s="190">
        <f t="shared" si="2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141</v>
      </c>
      <c r="AT148" s="191" t="s">
        <v>136</v>
      </c>
      <c r="AU148" s="191" t="s">
        <v>79</v>
      </c>
      <c r="AY148" s="19" t="s">
        <v>133</v>
      </c>
      <c r="BE148" s="192">
        <f t="shared" si="24"/>
        <v>0</v>
      </c>
      <c r="BF148" s="192">
        <f t="shared" si="25"/>
        <v>0</v>
      </c>
      <c r="BG148" s="192">
        <f t="shared" si="26"/>
        <v>0</v>
      </c>
      <c r="BH148" s="192">
        <f t="shared" si="27"/>
        <v>0</v>
      </c>
      <c r="BI148" s="192">
        <f t="shared" si="28"/>
        <v>0</v>
      </c>
      <c r="BJ148" s="19" t="s">
        <v>79</v>
      </c>
      <c r="BK148" s="192">
        <f t="shared" si="29"/>
        <v>0</v>
      </c>
      <c r="BL148" s="19" t="s">
        <v>141</v>
      </c>
      <c r="BM148" s="191" t="s">
        <v>754</v>
      </c>
    </row>
    <row r="149" spans="2:63" s="12" customFormat="1" ht="25.95" customHeight="1">
      <c r="B149" s="164"/>
      <c r="C149" s="165"/>
      <c r="D149" s="166" t="s">
        <v>71</v>
      </c>
      <c r="E149" s="167" t="s">
        <v>755</v>
      </c>
      <c r="F149" s="167" t="s">
        <v>756</v>
      </c>
      <c r="G149" s="165"/>
      <c r="H149" s="165"/>
      <c r="I149" s="168"/>
      <c r="J149" s="169">
        <f>BK149</f>
        <v>0</v>
      </c>
      <c r="K149" s="165"/>
      <c r="L149" s="170"/>
      <c r="M149" s="171"/>
      <c r="N149" s="172"/>
      <c r="O149" s="172"/>
      <c r="P149" s="173">
        <f>SUM(P150:P153)</f>
        <v>0</v>
      </c>
      <c r="Q149" s="172"/>
      <c r="R149" s="173">
        <f>SUM(R150:R153)</f>
        <v>0</v>
      </c>
      <c r="S149" s="172"/>
      <c r="T149" s="174">
        <f>SUM(T150:T153)</f>
        <v>0</v>
      </c>
      <c r="AR149" s="175" t="s">
        <v>79</v>
      </c>
      <c r="AT149" s="176" t="s">
        <v>71</v>
      </c>
      <c r="AU149" s="176" t="s">
        <v>72</v>
      </c>
      <c r="AY149" s="175" t="s">
        <v>133</v>
      </c>
      <c r="BK149" s="177">
        <f>SUM(BK150:BK153)</f>
        <v>0</v>
      </c>
    </row>
    <row r="150" spans="1:65" s="2" customFormat="1" ht="16.5" customHeight="1">
      <c r="A150" s="36"/>
      <c r="B150" s="37"/>
      <c r="C150" s="180" t="s">
        <v>72</v>
      </c>
      <c r="D150" s="180" t="s">
        <v>136</v>
      </c>
      <c r="E150" s="181" t="s">
        <v>757</v>
      </c>
      <c r="F150" s="182" t="s">
        <v>758</v>
      </c>
      <c r="G150" s="183" t="s">
        <v>599</v>
      </c>
      <c r="H150" s="184">
        <v>78</v>
      </c>
      <c r="I150" s="185"/>
      <c r="J150" s="186">
        <f>ROUND(I150*H150,2)</f>
        <v>0</v>
      </c>
      <c r="K150" s="182" t="s">
        <v>19</v>
      </c>
      <c r="L150" s="41"/>
      <c r="M150" s="187" t="s">
        <v>19</v>
      </c>
      <c r="N150" s="188" t="s">
        <v>43</v>
      </c>
      <c r="O150" s="66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141</v>
      </c>
      <c r="AT150" s="191" t="s">
        <v>136</v>
      </c>
      <c r="AU150" s="191" t="s">
        <v>79</v>
      </c>
      <c r="AY150" s="19" t="s">
        <v>133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79</v>
      </c>
      <c r="BK150" s="192">
        <f>ROUND(I150*H150,2)</f>
        <v>0</v>
      </c>
      <c r="BL150" s="19" t="s">
        <v>141</v>
      </c>
      <c r="BM150" s="191" t="s">
        <v>759</v>
      </c>
    </row>
    <row r="151" spans="1:65" s="2" customFormat="1" ht="16.5" customHeight="1">
      <c r="A151" s="36"/>
      <c r="B151" s="37"/>
      <c r="C151" s="180" t="s">
        <v>72</v>
      </c>
      <c r="D151" s="180" t="s">
        <v>136</v>
      </c>
      <c r="E151" s="181" t="s">
        <v>760</v>
      </c>
      <c r="F151" s="182" t="s">
        <v>761</v>
      </c>
      <c r="G151" s="183" t="s">
        <v>599</v>
      </c>
      <c r="H151" s="184">
        <v>1</v>
      </c>
      <c r="I151" s="185"/>
      <c r="J151" s="186">
        <f>ROUND(I151*H151,2)</f>
        <v>0</v>
      </c>
      <c r="K151" s="182" t="s">
        <v>19</v>
      </c>
      <c r="L151" s="41"/>
      <c r="M151" s="187" t="s">
        <v>19</v>
      </c>
      <c r="N151" s="188" t="s">
        <v>43</v>
      </c>
      <c r="O151" s="66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141</v>
      </c>
      <c r="AT151" s="191" t="s">
        <v>136</v>
      </c>
      <c r="AU151" s="191" t="s">
        <v>79</v>
      </c>
      <c r="AY151" s="19" t="s">
        <v>133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79</v>
      </c>
      <c r="BK151" s="192">
        <f>ROUND(I151*H151,2)</f>
        <v>0</v>
      </c>
      <c r="BL151" s="19" t="s">
        <v>141</v>
      </c>
      <c r="BM151" s="191" t="s">
        <v>762</v>
      </c>
    </row>
    <row r="152" spans="1:65" s="2" customFormat="1" ht="16.5" customHeight="1">
      <c r="A152" s="36"/>
      <c r="B152" s="37"/>
      <c r="C152" s="180" t="s">
        <v>72</v>
      </c>
      <c r="D152" s="180" t="s">
        <v>136</v>
      </c>
      <c r="E152" s="181" t="s">
        <v>763</v>
      </c>
      <c r="F152" s="182" t="s">
        <v>764</v>
      </c>
      <c r="G152" s="183" t="s">
        <v>599</v>
      </c>
      <c r="H152" s="184">
        <v>1</v>
      </c>
      <c r="I152" s="185"/>
      <c r="J152" s="186">
        <f>ROUND(I152*H152,2)</f>
        <v>0</v>
      </c>
      <c r="K152" s="182" t="s">
        <v>19</v>
      </c>
      <c r="L152" s="41"/>
      <c r="M152" s="187" t="s">
        <v>19</v>
      </c>
      <c r="N152" s="188" t="s">
        <v>43</v>
      </c>
      <c r="O152" s="66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141</v>
      </c>
      <c r="AT152" s="191" t="s">
        <v>136</v>
      </c>
      <c r="AU152" s="191" t="s">
        <v>79</v>
      </c>
      <c r="AY152" s="19" t="s">
        <v>133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79</v>
      </c>
      <c r="BK152" s="192">
        <f>ROUND(I152*H152,2)</f>
        <v>0</v>
      </c>
      <c r="BL152" s="19" t="s">
        <v>141</v>
      </c>
      <c r="BM152" s="191" t="s">
        <v>765</v>
      </c>
    </row>
    <row r="153" spans="1:65" s="2" customFormat="1" ht="16.5" customHeight="1">
      <c r="A153" s="36"/>
      <c r="B153" s="37"/>
      <c r="C153" s="180" t="s">
        <v>72</v>
      </c>
      <c r="D153" s="180" t="s">
        <v>136</v>
      </c>
      <c r="E153" s="181" t="s">
        <v>766</v>
      </c>
      <c r="F153" s="182" t="s">
        <v>767</v>
      </c>
      <c r="G153" s="183" t="s">
        <v>599</v>
      </c>
      <c r="H153" s="184">
        <v>18</v>
      </c>
      <c r="I153" s="185"/>
      <c r="J153" s="186">
        <f>ROUND(I153*H153,2)</f>
        <v>0</v>
      </c>
      <c r="K153" s="182" t="s">
        <v>19</v>
      </c>
      <c r="L153" s="41"/>
      <c r="M153" s="187" t="s">
        <v>19</v>
      </c>
      <c r="N153" s="188" t="s">
        <v>43</v>
      </c>
      <c r="O153" s="66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141</v>
      </c>
      <c r="AT153" s="191" t="s">
        <v>136</v>
      </c>
      <c r="AU153" s="191" t="s">
        <v>79</v>
      </c>
      <c r="AY153" s="19" t="s">
        <v>133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79</v>
      </c>
      <c r="BK153" s="192">
        <f>ROUND(I153*H153,2)</f>
        <v>0</v>
      </c>
      <c r="BL153" s="19" t="s">
        <v>141</v>
      </c>
      <c r="BM153" s="191" t="s">
        <v>768</v>
      </c>
    </row>
    <row r="154" spans="2:63" s="12" customFormat="1" ht="25.95" customHeight="1">
      <c r="B154" s="164"/>
      <c r="C154" s="165"/>
      <c r="D154" s="166" t="s">
        <v>71</v>
      </c>
      <c r="E154" s="167" t="s">
        <v>769</v>
      </c>
      <c r="F154" s="167" t="s">
        <v>770</v>
      </c>
      <c r="G154" s="165"/>
      <c r="H154" s="165"/>
      <c r="I154" s="168"/>
      <c r="J154" s="169">
        <f>BK154</f>
        <v>0</v>
      </c>
      <c r="K154" s="165"/>
      <c r="L154" s="170"/>
      <c r="M154" s="171"/>
      <c r="N154" s="172"/>
      <c r="O154" s="172"/>
      <c r="P154" s="173">
        <f>SUM(P155:P168)</f>
        <v>0</v>
      </c>
      <c r="Q154" s="172"/>
      <c r="R154" s="173">
        <f>SUM(R155:R168)</f>
        <v>0</v>
      </c>
      <c r="S154" s="172"/>
      <c r="T154" s="174">
        <f>SUM(T155:T168)</f>
        <v>0</v>
      </c>
      <c r="AR154" s="175" t="s">
        <v>79</v>
      </c>
      <c r="AT154" s="176" t="s">
        <v>71</v>
      </c>
      <c r="AU154" s="176" t="s">
        <v>72</v>
      </c>
      <c r="AY154" s="175" t="s">
        <v>133</v>
      </c>
      <c r="BK154" s="177">
        <f>SUM(BK155:BK168)</f>
        <v>0</v>
      </c>
    </row>
    <row r="155" spans="1:65" s="2" customFormat="1" ht="16.5" customHeight="1">
      <c r="A155" s="36"/>
      <c r="B155" s="37"/>
      <c r="C155" s="180" t="s">
        <v>72</v>
      </c>
      <c r="D155" s="180" t="s">
        <v>136</v>
      </c>
      <c r="E155" s="181" t="s">
        <v>771</v>
      </c>
      <c r="F155" s="182" t="s">
        <v>772</v>
      </c>
      <c r="G155" s="183" t="s">
        <v>312</v>
      </c>
      <c r="H155" s="184">
        <v>1</v>
      </c>
      <c r="I155" s="185"/>
      <c r="J155" s="186">
        <f aca="true" t="shared" si="30" ref="J155:J168">ROUND(I155*H155,2)</f>
        <v>0</v>
      </c>
      <c r="K155" s="182" t="s">
        <v>19</v>
      </c>
      <c r="L155" s="41"/>
      <c r="M155" s="187" t="s">
        <v>19</v>
      </c>
      <c r="N155" s="188" t="s">
        <v>43</v>
      </c>
      <c r="O155" s="66"/>
      <c r="P155" s="189">
        <f aca="true" t="shared" si="31" ref="P155:P168">O155*H155</f>
        <v>0</v>
      </c>
      <c r="Q155" s="189">
        <v>0</v>
      </c>
      <c r="R155" s="189">
        <f aca="true" t="shared" si="32" ref="R155:R168">Q155*H155</f>
        <v>0</v>
      </c>
      <c r="S155" s="189">
        <v>0</v>
      </c>
      <c r="T155" s="190">
        <f aca="true" t="shared" si="33" ref="T155:T168"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141</v>
      </c>
      <c r="AT155" s="191" t="s">
        <v>136</v>
      </c>
      <c r="AU155" s="191" t="s">
        <v>79</v>
      </c>
      <c r="AY155" s="19" t="s">
        <v>133</v>
      </c>
      <c r="BE155" s="192">
        <f aca="true" t="shared" si="34" ref="BE155:BE168">IF(N155="základní",J155,0)</f>
        <v>0</v>
      </c>
      <c r="BF155" s="192">
        <f aca="true" t="shared" si="35" ref="BF155:BF168">IF(N155="snížená",J155,0)</f>
        <v>0</v>
      </c>
      <c r="BG155" s="192">
        <f aca="true" t="shared" si="36" ref="BG155:BG168">IF(N155="zákl. přenesená",J155,0)</f>
        <v>0</v>
      </c>
      <c r="BH155" s="192">
        <f aca="true" t="shared" si="37" ref="BH155:BH168">IF(N155="sníž. přenesená",J155,0)</f>
        <v>0</v>
      </c>
      <c r="BI155" s="192">
        <f aca="true" t="shared" si="38" ref="BI155:BI168">IF(N155="nulová",J155,0)</f>
        <v>0</v>
      </c>
      <c r="BJ155" s="19" t="s">
        <v>79</v>
      </c>
      <c r="BK155" s="192">
        <f aca="true" t="shared" si="39" ref="BK155:BK168">ROUND(I155*H155,2)</f>
        <v>0</v>
      </c>
      <c r="BL155" s="19" t="s">
        <v>141</v>
      </c>
      <c r="BM155" s="191" t="s">
        <v>773</v>
      </c>
    </row>
    <row r="156" spans="1:65" s="2" customFormat="1" ht="16.5" customHeight="1">
      <c r="A156" s="36"/>
      <c r="B156" s="37"/>
      <c r="C156" s="180" t="s">
        <v>72</v>
      </c>
      <c r="D156" s="180" t="s">
        <v>136</v>
      </c>
      <c r="E156" s="181" t="s">
        <v>774</v>
      </c>
      <c r="F156" s="182" t="s">
        <v>775</v>
      </c>
      <c r="G156" s="183" t="s">
        <v>163</v>
      </c>
      <c r="H156" s="184">
        <v>30</v>
      </c>
      <c r="I156" s="185"/>
      <c r="J156" s="186">
        <f t="shared" si="30"/>
        <v>0</v>
      </c>
      <c r="K156" s="182" t="s">
        <v>19</v>
      </c>
      <c r="L156" s="41"/>
      <c r="M156" s="187" t="s">
        <v>19</v>
      </c>
      <c r="N156" s="188" t="s">
        <v>43</v>
      </c>
      <c r="O156" s="66"/>
      <c r="P156" s="189">
        <f t="shared" si="31"/>
        <v>0</v>
      </c>
      <c r="Q156" s="189">
        <v>0</v>
      </c>
      <c r="R156" s="189">
        <f t="shared" si="32"/>
        <v>0</v>
      </c>
      <c r="S156" s="189">
        <v>0</v>
      </c>
      <c r="T156" s="190">
        <f t="shared" si="3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141</v>
      </c>
      <c r="AT156" s="191" t="s">
        <v>136</v>
      </c>
      <c r="AU156" s="191" t="s">
        <v>79</v>
      </c>
      <c r="AY156" s="19" t="s">
        <v>133</v>
      </c>
      <c r="BE156" s="192">
        <f t="shared" si="34"/>
        <v>0</v>
      </c>
      <c r="BF156" s="192">
        <f t="shared" si="35"/>
        <v>0</v>
      </c>
      <c r="BG156" s="192">
        <f t="shared" si="36"/>
        <v>0</v>
      </c>
      <c r="BH156" s="192">
        <f t="shared" si="37"/>
        <v>0</v>
      </c>
      <c r="BI156" s="192">
        <f t="shared" si="38"/>
        <v>0</v>
      </c>
      <c r="BJ156" s="19" t="s">
        <v>79</v>
      </c>
      <c r="BK156" s="192">
        <f t="shared" si="39"/>
        <v>0</v>
      </c>
      <c r="BL156" s="19" t="s">
        <v>141</v>
      </c>
      <c r="BM156" s="191" t="s">
        <v>776</v>
      </c>
    </row>
    <row r="157" spans="1:65" s="2" customFormat="1" ht="16.5" customHeight="1">
      <c r="A157" s="36"/>
      <c r="B157" s="37"/>
      <c r="C157" s="180" t="s">
        <v>72</v>
      </c>
      <c r="D157" s="180" t="s">
        <v>136</v>
      </c>
      <c r="E157" s="181" t="s">
        <v>777</v>
      </c>
      <c r="F157" s="182" t="s">
        <v>778</v>
      </c>
      <c r="G157" s="183" t="s">
        <v>163</v>
      </c>
      <c r="H157" s="184">
        <v>200</v>
      </c>
      <c r="I157" s="185"/>
      <c r="J157" s="186">
        <f t="shared" si="30"/>
        <v>0</v>
      </c>
      <c r="K157" s="182" t="s">
        <v>19</v>
      </c>
      <c r="L157" s="41"/>
      <c r="M157" s="187" t="s">
        <v>19</v>
      </c>
      <c r="N157" s="188" t="s">
        <v>43</v>
      </c>
      <c r="O157" s="66"/>
      <c r="P157" s="189">
        <f t="shared" si="31"/>
        <v>0</v>
      </c>
      <c r="Q157" s="189">
        <v>0</v>
      </c>
      <c r="R157" s="189">
        <f t="shared" si="32"/>
        <v>0</v>
      </c>
      <c r="S157" s="189">
        <v>0</v>
      </c>
      <c r="T157" s="190">
        <f t="shared" si="3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141</v>
      </c>
      <c r="AT157" s="191" t="s">
        <v>136</v>
      </c>
      <c r="AU157" s="191" t="s">
        <v>79</v>
      </c>
      <c r="AY157" s="19" t="s">
        <v>133</v>
      </c>
      <c r="BE157" s="192">
        <f t="shared" si="34"/>
        <v>0</v>
      </c>
      <c r="BF157" s="192">
        <f t="shared" si="35"/>
        <v>0</v>
      </c>
      <c r="BG157" s="192">
        <f t="shared" si="36"/>
        <v>0</v>
      </c>
      <c r="BH157" s="192">
        <f t="shared" si="37"/>
        <v>0</v>
      </c>
      <c r="BI157" s="192">
        <f t="shared" si="38"/>
        <v>0</v>
      </c>
      <c r="BJ157" s="19" t="s">
        <v>79</v>
      </c>
      <c r="BK157" s="192">
        <f t="shared" si="39"/>
        <v>0</v>
      </c>
      <c r="BL157" s="19" t="s">
        <v>141</v>
      </c>
      <c r="BM157" s="191" t="s">
        <v>779</v>
      </c>
    </row>
    <row r="158" spans="1:65" s="2" customFormat="1" ht="16.5" customHeight="1">
      <c r="A158" s="36"/>
      <c r="B158" s="37"/>
      <c r="C158" s="180" t="s">
        <v>72</v>
      </c>
      <c r="D158" s="180" t="s">
        <v>136</v>
      </c>
      <c r="E158" s="181" t="s">
        <v>780</v>
      </c>
      <c r="F158" s="182" t="s">
        <v>781</v>
      </c>
      <c r="G158" s="183" t="s">
        <v>599</v>
      </c>
      <c r="H158" s="184">
        <v>12</v>
      </c>
      <c r="I158" s="185"/>
      <c r="J158" s="186">
        <f t="shared" si="30"/>
        <v>0</v>
      </c>
      <c r="K158" s="182" t="s">
        <v>19</v>
      </c>
      <c r="L158" s="41"/>
      <c r="M158" s="187" t="s">
        <v>19</v>
      </c>
      <c r="N158" s="188" t="s">
        <v>43</v>
      </c>
      <c r="O158" s="66"/>
      <c r="P158" s="189">
        <f t="shared" si="31"/>
        <v>0</v>
      </c>
      <c r="Q158" s="189">
        <v>0</v>
      </c>
      <c r="R158" s="189">
        <f t="shared" si="32"/>
        <v>0</v>
      </c>
      <c r="S158" s="189">
        <v>0</v>
      </c>
      <c r="T158" s="190">
        <f t="shared" si="3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141</v>
      </c>
      <c r="AT158" s="191" t="s">
        <v>136</v>
      </c>
      <c r="AU158" s="191" t="s">
        <v>79</v>
      </c>
      <c r="AY158" s="19" t="s">
        <v>133</v>
      </c>
      <c r="BE158" s="192">
        <f t="shared" si="34"/>
        <v>0</v>
      </c>
      <c r="BF158" s="192">
        <f t="shared" si="35"/>
        <v>0</v>
      </c>
      <c r="BG158" s="192">
        <f t="shared" si="36"/>
        <v>0</v>
      </c>
      <c r="BH158" s="192">
        <f t="shared" si="37"/>
        <v>0</v>
      </c>
      <c r="BI158" s="192">
        <f t="shared" si="38"/>
        <v>0</v>
      </c>
      <c r="BJ158" s="19" t="s">
        <v>79</v>
      </c>
      <c r="BK158" s="192">
        <f t="shared" si="39"/>
        <v>0</v>
      </c>
      <c r="BL158" s="19" t="s">
        <v>141</v>
      </c>
      <c r="BM158" s="191" t="s">
        <v>782</v>
      </c>
    </row>
    <row r="159" spans="1:65" s="2" customFormat="1" ht="16.5" customHeight="1">
      <c r="A159" s="36"/>
      <c r="B159" s="37"/>
      <c r="C159" s="180" t="s">
        <v>72</v>
      </c>
      <c r="D159" s="180" t="s">
        <v>136</v>
      </c>
      <c r="E159" s="181" t="s">
        <v>783</v>
      </c>
      <c r="F159" s="182" t="s">
        <v>784</v>
      </c>
      <c r="G159" s="183" t="s">
        <v>599</v>
      </c>
      <c r="H159" s="184">
        <v>4</v>
      </c>
      <c r="I159" s="185"/>
      <c r="J159" s="186">
        <f t="shared" si="30"/>
        <v>0</v>
      </c>
      <c r="K159" s="182" t="s">
        <v>19</v>
      </c>
      <c r="L159" s="41"/>
      <c r="M159" s="187" t="s">
        <v>19</v>
      </c>
      <c r="N159" s="188" t="s">
        <v>43</v>
      </c>
      <c r="O159" s="66"/>
      <c r="P159" s="189">
        <f t="shared" si="31"/>
        <v>0</v>
      </c>
      <c r="Q159" s="189">
        <v>0</v>
      </c>
      <c r="R159" s="189">
        <f t="shared" si="32"/>
        <v>0</v>
      </c>
      <c r="S159" s="189">
        <v>0</v>
      </c>
      <c r="T159" s="190">
        <f t="shared" si="3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141</v>
      </c>
      <c r="AT159" s="191" t="s">
        <v>136</v>
      </c>
      <c r="AU159" s="191" t="s">
        <v>79</v>
      </c>
      <c r="AY159" s="19" t="s">
        <v>133</v>
      </c>
      <c r="BE159" s="192">
        <f t="shared" si="34"/>
        <v>0</v>
      </c>
      <c r="BF159" s="192">
        <f t="shared" si="35"/>
        <v>0</v>
      </c>
      <c r="BG159" s="192">
        <f t="shared" si="36"/>
        <v>0</v>
      </c>
      <c r="BH159" s="192">
        <f t="shared" si="37"/>
        <v>0</v>
      </c>
      <c r="BI159" s="192">
        <f t="shared" si="38"/>
        <v>0</v>
      </c>
      <c r="BJ159" s="19" t="s">
        <v>79</v>
      </c>
      <c r="BK159" s="192">
        <f t="shared" si="39"/>
        <v>0</v>
      </c>
      <c r="BL159" s="19" t="s">
        <v>141</v>
      </c>
      <c r="BM159" s="191" t="s">
        <v>785</v>
      </c>
    </row>
    <row r="160" spans="1:65" s="2" customFormat="1" ht="16.5" customHeight="1">
      <c r="A160" s="36"/>
      <c r="B160" s="37"/>
      <c r="C160" s="180" t="s">
        <v>72</v>
      </c>
      <c r="D160" s="180" t="s">
        <v>136</v>
      </c>
      <c r="E160" s="181" t="s">
        <v>786</v>
      </c>
      <c r="F160" s="182" t="s">
        <v>787</v>
      </c>
      <c r="G160" s="183" t="s">
        <v>599</v>
      </c>
      <c r="H160" s="184">
        <v>9</v>
      </c>
      <c r="I160" s="185"/>
      <c r="J160" s="186">
        <f t="shared" si="30"/>
        <v>0</v>
      </c>
      <c r="K160" s="182" t="s">
        <v>19</v>
      </c>
      <c r="L160" s="41"/>
      <c r="M160" s="187" t="s">
        <v>19</v>
      </c>
      <c r="N160" s="188" t="s">
        <v>43</v>
      </c>
      <c r="O160" s="66"/>
      <c r="P160" s="189">
        <f t="shared" si="31"/>
        <v>0</v>
      </c>
      <c r="Q160" s="189">
        <v>0</v>
      </c>
      <c r="R160" s="189">
        <f t="shared" si="32"/>
        <v>0</v>
      </c>
      <c r="S160" s="189">
        <v>0</v>
      </c>
      <c r="T160" s="190">
        <f t="shared" si="3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141</v>
      </c>
      <c r="AT160" s="191" t="s">
        <v>136</v>
      </c>
      <c r="AU160" s="191" t="s">
        <v>79</v>
      </c>
      <c r="AY160" s="19" t="s">
        <v>133</v>
      </c>
      <c r="BE160" s="192">
        <f t="shared" si="34"/>
        <v>0</v>
      </c>
      <c r="BF160" s="192">
        <f t="shared" si="35"/>
        <v>0</v>
      </c>
      <c r="BG160" s="192">
        <f t="shared" si="36"/>
        <v>0</v>
      </c>
      <c r="BH160" s="192">
        <f t="shared" si="37"/>
        <v>0</v>
      </c>
      <c r="BI160" s="192">
        <f t="shared" si="38"/>
        <v>0</v>
      </c>
      <c r="BJ160" s="19" t="s">
        <v>79</v>
      </c>
      <c r="BK160" s="192">
        <f t="shared" si="39"/>
        <v>0</v>
      </c>
      <c r="BL160" s="19" t="s">
        <v>141</v>
      </c>
      <c r="BM160" s="191" t="s">
        <v>788</v>
      </c>
    </row>
    <row r="161" spans="1:65" s="2" customFormat="1" ht="16.5" customHeight="1">
      <c r="A161" s="36"/>
      <c r="B161" s="37"/>
      <c r="C161" s="180" t="s">
        <v>72</v>
      </c>
      <c r="D161" s="180" t="s">
        <v>136</v>
      </c>
      <c r="E161" s="181" t="s">
        <v>789</v>
      </c>
      <c r="F161" s="182" t="s">
        <v>790</v>
      </c>
      <c r="G161" s="183" t="s">
        <v>599</v>
      </c>
      <c r="H161" s="184">
        <v>8</v>
      </c>
      <c r="I161" s="185"/>
      <c r="J161" s="186">
        <f t="shared" si="30"/>
        <v>0</v>
      </c>
      <c r="K161" s="182" t="s">
        <v>19</v>
      </c>
      <c r="L161" s="41"/>
      <c r="M161" s="187" t="s">
        <v>19</v>
      </c>
      <c r="N161" s="188" t="s">
        <v>43</v>
      </c>
      <c r="O161" s="66"/>
      <c r="P161" s="189">
        <f t="shared" si="31"/>
        <v>0</v>
      </c>
      <c r="Q161" s="189">
        <v>0</v>
      </c>
      <c r="R161" s="189">
        <f t="shared" si="32"/>
        <v>0</v>
      </c>
      <c r="S161" s="189">
        <v>0</v>
      </c>
      <c r="T161" s="190">
        <f t="shared" si="3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141</v>
      </c>
      <c r="AT161" s="191" t="s">
        <v>136</v>
      </c>
      <c r="AU161" s="191" t="s">
        <v>79</v>
      </c>
      <c r="AY161" s="19" t="s">
        <v>133</v>
      </c>
      <c r="BE161" s="192">
        <f t="shared" si="34"/>
        <v>0</v>
      </c>
      <c r="BF161" s="192">
        <f t="shared" si="35"/>
        <v>0</v>
      </c>
      <c r="BG161" s="192">
        <f t="shared" si="36"/>
        <v>0</v>
      </c>
      <c r="BH161" s="192">
        <f t="shared" si="37"/>
        <v>0</v>
      </c>
      <c r="BI161" s="192">
        <f t="shared" si="38"/>
        <v>0</v>
      </c>
      <c r="BJ161" s="19" t="s">
        <v>79</v>
      </c>
      <c r="BK161" s="192">
        <f t="shared" si="39"/>
        <v>0</v>
      </c>
      <c r="BL161" s="19" t="s">
        <v>141</v>
      </c>
      <c r="BM161" s="191" t="s">
        <v>791</v>
      </c>
    </row>
    <row r="162" spans="1:65" s="2" customFormat="1" ht="16.5" customHeight="1">
      <c r="A162" s="36"/>
      <c r="B162" s="37"/>
      <c r="C162" s="180" t="s">
        <v>72</v>
      </c>
      <c r="D162" s="180" t="s">
        <v>136</v>
      </c>
      <c r="E162" s="181" t="s">
        <v>792</v>
      </c>
      <c r="F162" s="182" t="s">
        <v>793</v>
      </c>
      <c r="G162" s="183" t="s">
        <v>599</v>
      </c>
      <c r="H162" s="184">
        <v>8</v>
      </c>
      <c r="I162" s="185"/>
      <c r="J162" s="186">
        <f t="shared" si="30"/>
        <v>0</v>
      </c>
      <c r="K162" s="182" t="s">
        <v>19</v>
      </c>
      <c r="L162" s="41"/>
      <c r="M162" s="187" t="s">
        <v>19</v>
      </c>
      <c r="N162" s="188" t="s">
        <v>43</v>
      </c>
      <c r="O162" s="66"/>
      <c r="P162" s="189">
        <f t="shared" si="31"/>
        <v>0</v>
      </c>
      <c r="Q162" s="189">
        <v>0</v>
      </c>
      <c r="R162" s="189">
        <f t="shared" si="32"/>
        <v>0</v>
      </c>
      <c r="S162" s="189">
        <v>0</v>
      </c>
      <c r="T162" s="190">
        <f t="shared" si="3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141</v>
      </c>
      <c r="AT162" s="191" t="s">
        <v>136</v>
      </c>
      <c r="AU162" s="191" t="s">
        <v>79</v>
      </c>
      <c r="AY162" s="19" t="s">
        <v>133</v>
      </c>
      <c r="BE162" s="192">
        <f t="shared" si="34"/>
        <v>0</v>
      </c>
      <c r="BF162" s="192">
        <f t="shared" si="35"/>
        <v>0</v>
      </c>
      <c r="BG162" s="192">
        <f t="shared" si="36"/>
        <v>0</v>
      </c>
      <c r="BH162" s="192">
        <f t="shared" si="37"/>
        <v>0</v>
      </c>
      <c r="BI162" s="192">
        <f t="shared" si="38"/>
        <v>0</v>
      </c>
      <c r="BJ162" s="19" t="s">
        <v>79</v>
      </c>
      <c r="BK162" s="192">
        <f t="shared" si="39"/>
        <v>0</v>
      </c>
      <c r="BL162" s="19" t="s">
        <v>141</v>
      </c>
      <c r="BM162" s="191" t="s">
        <v>794</v>
      </c>
    </row>
    <row r="163" spans="1:65" s="2" customFormat="1" ht="16.5" customHeight="1">
      <c r="A163" s="36"/>
      <c r="B163" s="37"/>
      <c r="C163" s="180" t="s">
        <v>72</v>
      </c>
      <c r="D163" s="180" t="s">
        <v>136</v>
      </c>
      <c r="E163" s="181" t="s">
        <v>795</v>
      </c>
      <c r="F163" s="182" t="s">
        <v>796</v>
      </c>
      <c r="G163" s="183" t="s">
        <v>599</v>
      </c>
      <c r="H163" s="184">
        <v>4</v>
      </c>
      <c r="I163" s="185"/>
      <c r="J163" s="186">
        <f t="shared" si="30"/>
        <v>0</v>
      </c>
      <c r="K163" s="182" t="s">
        <v>19</v>
      </c>
      <c r="L163" s="41"/>
      <c r="M163" s="187" t="s">
        <v>19</v>
      </c>
      <c r="N163" s="188" t="s">
        <v>43</v>
      </c>
      <c r="O163" s="66"/>
      <c r="P163" s="189">
        <f t="shared" si="31"/>
        <v>0</v>
      </c>
      <c r="Q163" s="189">
        <v>0</v>
      </c>
      <c r="R163" s="189">
        <f t="shared" si="32"/>
        <v>0</v>
      </c>
      <c r="S163" s="189">
        <v>0</v>
      </c>
      <c r="T163" s="190">
        <f t="shared" si="3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141</v>
      </c>
      <c r="AT163" s="191" t="s">
        <v>136</v>
      </c>
      <c r="AU163" s="191" t="s">
        <v>79</v>
      </c>
      <c r="AY163" s="19" t="s">
        <v>133</v>
      </c>
      <c r="BE163" s="192">
        <f t="shared" si="34"/>
        <v>0</v>
      </c>
      <c r="BF163" s="192">
        <f t="shared" si="35"/>
        <v>0</v>
      </c>
      <c r="BG163" s="192">
        <f t="shared" si="36"/>
        <v>0</v>
      </c>
      <c r="BH163" s="192">
        <f t="shared" si="37"/>
        <v>0</v>
      </c>
      <c r="BI163" s="192">
        <f t="shared" si="38"/>
        <v>0</v>
      </c>
      <c r="BJ163" s="19" t="s">
        <v>79</v>
      </c>
      <c r="BK163" s="192">
        <f t="shared" si="39"/>
        <v>0</v>
      </c>
      <c r="BL163" s="19" t="s">
        <v>141</v>
      </c>
      <c r="BM163" s="191" t="s">
        <v>797</v>
      </c>
    </row>
    <row r="164" spans="1:65" s="2" customFormat="1" ht="16.5" customHeight="1">
      <c r="A164" s="36"/>
      <c r="B164" s="37"/>
      <c r="C164" s="180" t="s">
        <v>72</v>
      </c>
      <c r="D164" s="180" t="s">
        <v>136</v>
      </c>
      <c r="E164" s="181" t="s">
        <v>798</v>
      </c>
      <c r="F164" s="182" t="s">
        <v>799</v>
      </c>
      <c r="G164" s="183" t="s">
        <v>599</v>
      </c>
      <c r="H164" s="184">
        <v>4</v>
      </c>
      <c r="I164" s="185"/>
      <c r="J164" s="186">
        <f t="shared" si="30"/>
        <v>0</v>
      </c>
      <c r="K164" s="182" t="s">
        <v>19</v>
      </c>
      <c r="L164" s="41"/>
      <c r="M164" s="187" t="s">
        <v>19</v>
      </c>
      <c r="N164" s="188" t="s">
        <v>43</v>
      </c>
      <c r="O164" s="66"/>
      <c r="P164" s="189">
        <f t="shared" si="31"/>
        <v>0</v>
      </c>
      <c r="Q164" s="189">
        <v>0</v>
      </c>
      <c r="R164" s="189">
        <f t="shared" si="32"/>
        <v>0</v>
      </c>
      <c r="S164" s="189">
        <v>0</v>
      </c>
      <c r="T164" s="190">
        <f t="shared" si="3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141</v>
      </c>
      <c r="AT164" s="191" t="s">
        <v>136</v>
      </c>
      <c r="AU164" s="191" t="s">
        <v>79</v>
      </c>
      <c r="AY164" s="19" t="s">
        <v>133</v>
      </c>
      <c r="BE164" s="192">
        <f t="shared" si="34"/>
        <v>0</v>
      </c>
      <c r="BF164" s="192">
        <f t="shared" si="35"/>
        <v>0</v>
      </c>
      <c r="BG164" s="192">
        <f t="shared" si="36"/>
        <v>0</v>
      </c>
      <c r="BH164" s="192">
        <f t="shared" si="37"/>
        <v>0</v>
      </c>
      <c r="BI164" s="192">
        <f t="shared" si="38"/>
        <v>0</v>
      </c>
      <c r="BJ164" s="19" t="s">
        <v>79</v>
      </c>
      <c r="BK164" s="192">
        <f t="shared" si="39"/>
        <v>0</v>
      </c>
      <c r="BL164" s="19" t="s">
        <v>141</v>
      </c>
      <c r="BM164" s="191" t="s">
        <v>800</v>
      </c>
    </row>
    <row r="165" spans="1:65" s="2" customFormat="1" ht="16.5" customHeight="1">
      <c r="A165" s="36"/>
      <c r="B165" s="37"/>
      <c r="C165" s="180" t="s">
        <v>72</v>
      </c>
      <c r="D165" s="180" t="s">
        <v>136</v>
      </c>
      <c r="E165" s="181" t="s">
        <v>801</v>
      </c>
      <c r="F165" s="182" t="s">
        <v>802</v>
      </c>
      <c r="G165" s="183" t="s">
        <v>599</v>
      </c>
      <c r="H165" s="184">
        <v>400</v>
      </c>
      <c r="I165" s="185"/>
      <c r="J165" s="186">
        <f t="shared" si="30"/>
        <v>0</v>
      </c>
      <c r="K165" s="182" t="s">
        <v>19</v>
      </c>
      <c r="L165" s="41"/>
      <c r="M165" s="187" t="s">
        <v>19</v>
      </c>
      <c r="N165" s="188" t="s">
        <v>43</v>
      </c>
      <c r="O165" s="66"/>
      <c r="P165" s="189">
        <f t="shared" si="31"/>
        <v>0</v>
      </c>
      <c r="Q165" s="189">
        <v>0</v>
      </c>
      <c r="R165" s="189">
        <f t="shared" si="32"/>
        <v>0</v>
      </c>
      <c r="S165" s="189">
        <v>0</v>
      </c>
      <c r="T165" s="190">
        <f t="shared" si="3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141</v>
      </c>
      <c r="AT165" s="191" t="s">
        <v>136</v>
      </c>
      <c r="AU165" s="191" t="s">
        <v>79</v>
      </c>
      <c r="AY165" s="19" t="s">
        <v>133</v>
      </c>
      <c r="BE165" s="192">
        <f t="shared" si="34"/>
        <v>0</v>
      </c>
      <c r="BF165" s="192">
        <f t="shared" si="35"/>
        <v>0</v>
      </c>
      <c r="BG165" s="192">
        <f t="shared" si="36"/>
        <v>0</v>
      </c>
      <c r="BH165" s="192">
        <f t="shared" si="37"/>
        <v>0</v>
      </c>
      <c r="BI165" s="192">
        <f t="shared" si="38"/>
        <v>0</v>
      </c>
      <c r="BJ165" s="19" t="s">
        <v>79</v>
      </c>
      <c r="BK165" s="192">
        <f t="shared" si="39"/>
        <v>0</v>
      </c>
      <c r="BL165" s="19" t="s">
        <v>141</v>
      </c>
      <c r="BM165" s="191" t="s">
        <v>803</v>
      </c>
    </row>
    <row r="166" spans="1:65" s="2" customFormat="1" ht="16.5" customHeight="1">
      <c r="A166" s="36"/>
      <c r="B166" s="37"/>
      <c r="C166" s="180" t="s">
        <v>72</v>
      </c>
      <c r="D166" s="180" t="s">
        <v>136</v>
      </c>
      <c r="E166" s="181" t="s">
        <v>804</v>
      </c>
      <c r="F166" s="182" t="s">
        <v>805</v>
      </c>
      <c r="G166" s="183" t="s">
        <v>312</v>
      </c>
      <c r="H166" s="184">
        <v>1</v>
      </c>
      <c r="I166" s="185"/>
      <c r="J166" s="186">
        <f t="shared" si="30"/>
        <v>0</v>
      </c>
      <c r="K166" s="182" t="s">
        <v>19</v>
      </c>
      <c r="L166" s="41"/>
      <c r="M166" s="187" t="s">
        <v>19</v>
      </c>
      <c r="N166" s="188" t="s">
        <v>43</v>
      </c>
      <c r="O166" s="66"/>
      <c r="P166" s="189">
        <f t="shared" si="31"/>
        <v>0</v>
      </c>
      <c r="Q166" s="189">
        <v>0</v>
      </c>
      <c r="R166" s="189">
        <f t="shared" si="32"/>
        <v>0</v>
      </c>
      <c r="S166" s="189">
        <v>0</v>
      </c>
      <c r="T166" s="190">
        <f t="shared" si="3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141</v>
      </c>
      <c r="AT166" s="191" t="s">
        <v>136</v>
      </c>
      <c r="AU166" s="191" t="s">
        <v>79</v>
      </c>
      <c r="AY166" s="19" t="s">
        <v>133</v>
      </c>
      <c r="BE166" s="192">
        <f t="shared" si="34"/>
        <v>0</v>
      </c>
      <c r="BF166" s="192">
        <f t="shared" si="35"/>
        <v>0</v>
      </c>
      <c r="BG166" s="192">
        <f t="shared" si="36"/>
        <v>0</v>
      </c>
      <c r="BH166" s="192">
        <f t="shared" si="37"/>
        <v>0</v>
      </c>
      <c r="BI166" s="192">
        <f t="shared" si="38"/>
        <v>0</v>
      </c>
      <c r="BJ166" s="19" t="s">
        <v>79</v>
      </c>
      <c r="BK166" s="192">
        <f t="shared" si="39"/>
        <v>0</v>
      </c>
      <c r="BL166" s="19" t="s">
        <v>141</v>
      </c>
      <c r="BM166" s="191" t="s">
        <v>806</v>
      </c>
    </row>
    <row r="167" spans="1:65" s="2" customFormat="1" ht="16.5" customHeight="1">
      <c r="A167" s="36"/>
      <c r="B167" s="37"/>
      <c r="C167" s="180" t="s">
        <v>72</v>
      </c>
      <c r="D167" s="180" t="s">
        <v>136</v>
      </c>
      <c r="E167" s="181" t="s">
        <v>752</v>
      </c>
      <c r="F167" s="182" t="s">
        <v>753</v>
      </c>
      <c r="G167" s="183" t="s">
        <v>312</v>
      </c>
      <c r="H167" s="184">
        <v>1</v>
      </c>
      <c r="I167" s="185"/>
      <c r="J167" s="186">
        <f t="shared" si="30"/>
        <v>0</v>
      </c>
      <c r="K167" s="182" t="s">
        <v>19</v>
      </c>
      <c r="L167" s="41"/>
      <c r="M167" s="187" t="s">
        <v>19</v>
      </c>
      <c r="N167" s="188" t="s">
        <v>43</v>
      </c>
      <c r="O167" s="66"/>
      <c r="P167" s="189">
        <f t="shared" si="31"/>
        <v>0</v>
      </c>
      <c r="Q167" s="189">
        <v>0</v>
      </c>
      <c r="R167" s="189">
        <f t="shared" si="32"/>
        <v>0</v>
      </c>
      <c r="S167" s="189">
        <v>0</v>
      </c>
      <c r="T167" s="190">
        <f t="shared" si="3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141</v>
      </c>
      <c r="AT167" s="191" t="s">
        <v>136</v>
      </c>
      <c r="AU167" s="191" t="s">
        <v>79</v>
      </c>
      <c r="AY167" s="19" t="s">
        <v>133</v>
      </c>
      <c r="BE167" s="192">
        <f t="shared" si="34"/>
        <v>0</v>
      </c>
      <c r="BF167" s="192">
        <f t="shared" si="35"/>
        <v>0</v>
      </c>
      <c r="BG167" s="192">
        <f t="shared" si="36"/>
        <v>0</v>
      </c>
      <c r="BH167" s="192">
        <f t="shared" si="37"/>
        <v>0</v>
      </c>
      <c r="BI167" s="192">
        <f t="shared" si="38"/>
        <v>0</v>
      </c>
      <c r="BJ167" s="19" t="s">
        <v>79</v>
      </c>
      <c r="BK167" s="192">
        <f t="shared" si="39"/>
        <v>0</v>
      </c>
      <c r="BL167" s="19" t="s">
        <v>141</v>
      </c>
      <c r="BM167" s="191" t="s">
        <v>807</v>
      </c>
    </row>
    <row r="168" spans="1:65" s="2" customFormat="1" ht="16.5" customHeight="1">
      <c r="A168" s="36"/>
      <c r="B168" s="37"/>
      <c r="C168" s="180" t="s">
        <v>72</v>
      </c>
      <c r="D168" s="180" t="s">
        <v>136</v>
      </c>
      <c r="E168" s="181" t="s">
        <v>808</v>
      </c>
      <c r="F168" s="182" t="s">
        <v>809</v>
      </c>
      <c r="G168" s="183" t="s">
        <v>312</v>
      </c>
      <c r="H168" s="184">
        <v>1</v>
      </c>
      <c r="I168" s="185"/>
      <c r="J168" s="186">
        <f t="shared" si="30"/>
        <v>0</v>
      </c>
      <c r="K168" s="182" t="s">
        <v>19</v>
      </c>
      <c r="L168" s="41"/>
      <c r="M168" s="187" t="s">
        <v>19</v>
      </c>
      <c r="N168" s="188" t="s">
        <v>43</v>
      </c>
      <c r="O168" s="66"/>
      <c r="P168" s="189">
        <f t="shared" si="31"/>
        <v>0</v>
      </c>
      <c r="Q168" s="189">
        <v>0</v>
      </c>
      <c r="R168" s="189">
        <f t="shared" si="32"/>
        <v>0</v>
      </c>
      <c r="S168" s="189">
        <v>0</v>
      </c>
      <c r="T168" s="190">
        <f t="shared" si="3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141</v>
      </c>
      <c r="AT168" s="191" t="s">
        <v>136</v>
      </c>
      <c r="AU168" s="191" t="s">
        <v>79</v>
      </c>
      <c r="AY168" s="19" t="s">
        <v>133</v>
      </c>
      <c r="BE168" s="192">
        <f t="shared" si="34"/>
        <v>0</v>
      </c>
      <c r="BF168" s="192">
        <f t="shared" si="35"/>
        <v>0</v>
      </c>
      <c r="BG168" s="192">
        <f t="shared" si="36"/>
        <v>0</v>
      </c>
      <c r="BH168" s="192">
        <f t="shared" si="37"/>
        <v>0</v>
      </c>
      <c r="BI168" s="192">
        <f t="shared" si="38"/>
        <v>0</v>
      </c>
      <c r="BJ168" s="19" t="s">
        <v>79</v>
      </c>
      <c r="BK168" s="192">
        <f t="shared" si="39"/>
        <v>0</v>
      </c>
      <c r="BL168" s="19" t="s">
        <v>141</v>
      </c>
      <c r="BM168" s="191" t="s">
        <v>810</v>
      </c>
    </row>
    <row r="169" spans="2:63" s="12" customFormat="1" ht="25.95" customHeight="1">
      <c r="B169" s="164"/>
      <c r="C169" s="165"/>
      <c r="D169" s="166" t="s">
        <v>71</v>
      </c>
      <c r="E169" s="167" t="s">
        <v>811</v>
      </c>
      <c r="F169" s="167" t="s">
        <v>812</v>
      </c>
      <c r="G169" s="165"/>
      <c r="H169" s="165"/>
      <c r="I169" s="168"/>
      <c r="J169" s="169">
        <f>BK169</f>
        <v>0</v>
      </c>
      <c r="K169" s="165"/>
      <c r="L169" s="170"/>
      <c r="M169" s="171"/>
      <c r="N169" s="172"/>
      <c r="O169" s="172"/>
      <c r="P169" s="173">
        <f>SUM(P170:P171)</f>
        <v>0</v>
      </c>
      <c r="Q169" s="172"/>
      <c r="R169" s="173">
        <f>SUM(R170:R171)</f>
        <v>0</v>
      </c>
      <c r="S169" s="172"/>
      <c r="T169" s="174">
        <f>SUM(T170:T171)</f>
        <v>0</v>
      </c>
      <c r="AR169" s="175" t="s">
        <v>79</v>
      </c>
      <c r="AT169" s="176" t="s">
        <v>71</v>
      </c>
      <c r="AU169" s="176" t="s">
        <v>72</v>
      </c>
      <c r="AY169" s="175" t="s">
        <v>133</v>
      </c>
      <c r="BK169" s="177">
        <f>SUM(BK170:BK171)</f>
        <v>0</v>
      </c>
    </row>
    <row r="170" spans="1:65" s="2" customFormat="1" ht="16.5" customHeight="1">
      <c r="A170" s="36"/>
      <c r="B170" s="37"/>
      <c r="C170" s="180" t="s">
        <v>72</v>
      </c>
      <c r="D170" s="180" t="s">
        <v>136</v>
      </c>
      <c r="E170" s="181" t="s">
        <v>813</v>
      </c>
      <c r="F170" s="182" t="s">
        <v>814</v>
      </c>
      <c r="G170" s="183" t="s">
        <v>599</v>
      </c>
      <c r="H170" s="184">
        <v>1</v>
      </c>
      <c r="I170" s="185"/>
      <c r="J170" s="186">
        <f>ROUND(I170*H170,2)</f>
        <v>0</v>
      </c>
      <c r="K170" s="182" t="s">
        <v>19</v>
      </c>
      <c r="L170" s="41"/>
      <c r="M170" s="187" t="s">
        <v>19</v>
      </c>
      <c r="N170" s="188" t="s">
        <v>43</v>
      </c>
      <c r="O170" s="66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1" t="s">
        <v>141</v>
      </c>
      <c r="AT170" s="191" t="s">
        <v>136</v>
      </c>
      <c r="AU170" s="191" t="s">
        <v>79</v>
      </c>
      <c r="AY170" s="19" t="s">
        <v>133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79</v>
      </c>
      <c r="BK170" s="192">
        <f>ROUND(I170*H170,2)</f>
        <v>0</v>
      </c>
      <c r="BL170" s="19" t="s">
        <v>141</v>
      </c>
      <c r="BM170" s="191" t="s">
        <v>815</v>
      </c>
    </row>
    <row r="171" spans="1:65" s="2" customFormat="1" ht="16.5" customHeight="1">
      <c r="A171" s="36"/>
      <c r="B171" s="37"/>
      <c r="C171" s="180" t="s">
        <v>72</v>
      </c>
      <c r="D171" s="180" t="s">
        <v>136</v>
      </c>
      <c r="E171" s="181" t="s">
        <v>816</v>
      </c>
      <c r="F171" s="182" t="s">
        <v>817</v>
      </c>
      <c r="G171" s="183" t="s">
        <v>312</v>
      </c>
      <c r="H171" s="184">
        <v>1</v>
      </c>
      <c r="I171" s="185"/>
      <c r="J171" s="186">
        <f>ROUND(I171*H171,2)</f>
        <v>0</v>
      </c>
      <c r="K171" s="182" t="s">
        <v>19</v>
      </c>
      <c r="L171" s="41"/>
      <c r="M171" s="187" t="s">
        <v>19</v>
      </c>
      <c r="N171" s="188" t="s">
        <v>43</v>
      </c>
      <c r="O171" s="66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141</v>
      </c>
      <c r="AT171" s="191" t="s">
        <v>136</v>
      </c>
      <c r="AU171" s="191" t="s">
        <v>79</v>
      </c>
      <c r="AY171" s="19" t="s">
        <v>133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79</v>
      </c>
      <c r="BK171" s="192">
        <f>ROUND(I171*H171,2)</f>
        <v>0</v>
      </c>
      <c r="BL171" s="19" t="s">
        <v>141</v>
      </c>
      <c r="BM171" s="191" t="s">
        <v>818</v>
      </c>
    </row>
    <row r="172" spans="2:63" s="12" customFormat="1" ht="25.95" customHeight="1">
      <c r="B172" s="164"/>
      <c r="C172" s="165"/>
      <c r="D172" s="166" t="s">
        <v>71</v>
      </c>
      <c r="E172" s="167" t="s">
        <v>819</v>
      </c>
      <c r="F172" s="167" t="s">
        <v>820</v>
      </c>
      <c r="G172" s="165"/>
      <c r="H172" s="165"/>
      <c r="I172" s="168"/>
      <c r="J172" s="169">
        <f>BK172</f>
        <v>0</v>
      </c>
      <c r="K172" s="165"/>
      <c r="L172" s="170"/>
      <c r="M172" s="171"/>
      <c r="N172" s="172"/>
      <c r="O172" s="172"/>
      <c r="P172" s="173">
        <f>SUM(P173:P182)</f>
        <v>0</v>
      </c>
      <c r="Q172" s="172"/>
      <c r="R172" s="173">
        <f>SUM(R173:R182)</f>
        <v>0</v>
      </c>
      <c r="S172" s="172"/>
      <c r="T172" s="174">
        <f>SUM(T173:T182)</f>
        <v>0</v>
      </c>
      <c r="AR172" s="175" t="s">
        <v>79</v>
      </c>
      <c r="AT172" s="176" t="s">
        <v>71</v>
      </c>
      <c r="AU172" s="176" t="s">
        <v>72</v>
      </c>
      <c r="AY172" s="175" t="s">
        <v>133</v>
      </c>
      <c r="BK172" s="177">
        <f>SUM(BK173:BK182)</f>
        <v>0</v>
      </c>
    </row>
    <row r="173" spans="1:65" s="2" customFormat="1" ht="16.5" customHeight="1">
      <c r="A173" s="36"/>
      <c r="B173" s="37"/>
      <c r="C173" s="180" t="s">
        <v>72</v>
      </c>
      <c r="D173" s="180" t="s">
        <v>136</v>
      </c>
      <c r="E173" s="181" t="s">
        <v>821</v>
      </c>
      <c r="F173" s="182" t="s">
        <v>822</v>
      </c>
      <c r="G173" s="183" t="s">
        <v>312</v>
      </c>
      <c r="H173" s="184">
        <v>1</v>
      </c>
      <c r="I173" s="185"/>
      <c r="J173" s="186">
        <f aca="true" t="shared" si="40" ref="J173:J182">ROUND(I173*H173,2)</f>
        <v>0</v>
      </c>
      <c r="K173" s="182" t="s">
        <v>19</v>
      </c>
      <c r="L173" s="41"/>
      <c r="M173" s="187" t="s">
        <v>19</v>
      </c>
      <c r="N173" s="188" t="s">
        <v>43</v>
      </c>
      <c r="O173" s="66"/>
      <c r="P173" s="189">
        <f aca="true" t="shared" si="41" ref="P173:P182">O173*H173</f>
        <v>0</v>
      </c>
      <c r="Q173" s="189">
        <v>0</v>
      </c>
      <c r="R173" s="189">
        <f aca="true" t="shared" si="42" ref="R173:R182">Q173*H173</f>
        <v>0</v>
      </c>
      <c r="S173" s="189">
        <v>0</v>
      </c>
      <c r="T173" s="190">
        <f aca="true" t="shared" si="43" ref="T173:T182"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141</v>
      </c>
      <c r="AT173" s="191" t="s">
        <v>136</v>
      </c>
      <c r="AU173" s="191" t="s">
        <v>79</v>
      </c>
      <c r="AY173" s="19" t="s">
        <v>133</v>
      </c>
      <c r="BE173" s="192">
        <f aca="true" t="shared" si="44" ref="BE173:BE182">IF(N173="základní",J173,0)</f>
        <v>0</v>
      </c>
      <c r="BF173" s="192">
        <f aca="true" t="shared" si="45" ref="BF173:BF182">IF(N173="snížená",J173,0)</f>
        <v>0</v>
      </c>
      <c r="BG173" s="192">
        <f aca="true" t="shared" si="46" ref="BG173:BG182">IF(N173="zákl. přenesená",J173,0)</f>
        <v>0</v>
      </c>
      <c r="BH173" s="192">
        <f aca="true" t="shared" si="47" ref="BH173:BH182">IF(N173="sníž. přenesená",J173,0)</f>
        <v>0</v>
      </c>
      <c r="BI173" s="192">
        <f aca="true" t="shared" si="48" ref="BI173:BI182">IF(N173="nulová",J173,0)</f>
        <v>0</v>
      </c>
      <c r="BJ173" s="19" t="s">
        <v>79</v>
      </c>
      <c r="BK173" s="192">
        <f aca="true" t="shared" si="49" ref="BK173:BK182">ROUND(I173*H173,2)</f>
        <v>0</v>
      </c>
      <c r="BL173" s="19" t="s">
        <v>141</v>
      </c>
      <c r="BM173" s="191" t="s">
        <v>823</v>
      </c>
    </row>
    <row r="174" spans="1:65" s="2" customFormat="1" ht="16.5" customHeight="1">
      <c r="A174" s="36"/>
      <c r="B174" s="37"/>
      <c r="C174" s="180" t="s">
        <v>72</v>
      </c>
      <c r="D174" s="180" t="s">
        <v>136</v>
      </c>
      <c r="E174" s="181" t="s">
        <v>824</v>
      </c>
      <c r="F174" s="182" t="s">
        <v>825</v>
      </c>
      <c r="G174" s="183" t="s">
        <v>312</v>
      </c>
      <c r="H174" s="184">
        <v>1</v>
      </c>
      <c r="I174" s="185"/>
      <c r="J174" s="186">
        <f t="shared" si="40"/>
        <v>0</v>
      </c>
      <c r="K174" s="182" t="s">
        <v>19</v>
      </c>
      <c r="L174" s="41"/>
      <c r="M174" s="187" t="s">
        <v>19</v>
      </c>
      <c r="N174" s="188" t="s">
        <v>43</v>
      </c>
      <c r="O174" s="66"/>
      <c r="P174" s="189">
        <f t="shared" si="41"/>
        <v>0</v>
      </c>
      <c r="Q174" s="189">
        <v>0</v>
      </c>
      <c r="R174" s="189">
        <f t="shared" si="42"/>
        <v>0</v>
      </c>
      <c r="S174" s="189">
        <v>0</v>
      </c>
      <c r="T174" s="190">
        <f t="shared" si="4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141</v>
      </c>
      <c r="AT174" s="191" t="s">
        <v>136</v>
      </c>
      <c r="AU174" s="191" t="s">
        <v>79</v>
      </c>
      <c r="AY174" s="19" t="s">
        <v>133</v>
      </c>
      <c r="BE174" s="192">
        <f t="shared" si="44"/>
        <v>0</v>
      </c>
      <c r="BF174" s="192">
        <f t="shared" si="45"/>
        <v>0</v>
      </c>
      <c r="BG174" s="192">
        <f t="shared" si="46"/>
        <v>0</v>
      </c>
      <c r="BH174" s="192">
        <f t="shared" si="47"/>
        <v>0</v>
      </c>
      <c r="BI174" s="192">
        <f t="shared" si="48"/>
        <v>0</v>
      </c>
      <c r="BJ174" s="19" t="s">
        <v>79</v>
      </c>
      <c r="BK174" s="192">
        <f t="shared" si="49"/>
        <v>0</v>
      </c>
      <c r="BL174" s="19" t="s">
        <v>141</v>
      </c>
      <c r="BM174" s="191" t="s">
        <v>826</v>
      </c>
    </row>
    <row r="175" spans="1:65" s="2" customFormat="1" ht="16.5" customHeight="1">
      <c r="A175" s="36"/>
      <c r="B175" s="37"/>
      <c r="C175" s="180" t="s">
        <v>72</v>
      </c>
      <c r="D175" s="180" t="s">
        <v>136</v>
      </c>
      <c r="E175" s="181" t="s">
        <v>827</v>
      </c>
      <c r="F175" s="182" t="s">
        <v>828</v>
      </c>
      <c r="G175" s="183" t="s">
        <v>312</v>
      </c>
      <c r="H175" s="184">
        <v>1</v>
      </c>
      <c r="I175" s="185"/>
      <c r="J175" s="186">
        <f t="shared" si="40"/>
        <v>0</v>
      </c>
      <c r="K175" s="182" t="s">
        <v>19</v>
      </c>
      <c r="L175" s="41"/>
      <c r="M175" s="187" t="s">
        <v>19</v>
      </c>
      <c r="N175" s="188" t="s">
        <v>43</v>
      </c>
      <c r="O175" s="66"/>
      <c r="P175" s="189">
        <f t="shared" si="41"/>
        <v>0</v>
      </c>
      <c r="Q175" s="189">
        <v>0</v>
      </c>
      <c r="R175" s="189">
        <f t="shared" si="42"/>
        <v>0</v>
      </c>
      <c r="S175" s="189">
        <v>0</v>
      </c>
      <c r="T175" s="190">
        <f t="shared" si="4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141</v>
      </c>
      <c r="AT175" s="191" t="s">
        <v>136</v>
      </c>
      <c r="AU175" s="191" t="s">
        <v>79</v>
      </c>
      <c r="AY175" s="19" t="s">
        <v>133</v>
      </c>
      <c r="BE175" s="192">
        <f t="shared" si="44"/>
        <v>0</v>
      </c>
      <c r="BF175" s="192">
        <f t="shared" si="45"/>
        <v>0</v>
      </c>
      <c r="BG175" s="192">
        <f t="shared" si="46"/>
        <v>0</v>
      </c>
      <c r="BH175" s="192">
        <f t="shared" si="47"/>
        <v>0</v>
      </c>
      <c r="BI175" s="192">
        <f t="shared" si="48"/>
        <v>0</v>
      </c>
      <c r="BJ175" s="19" t="s">
        <v>79</v>
      </c>
      <c r="BK175" s="192">
        <f t="shared" si="49"/>
        <v>0</v>
      </c>
      <c r="BL175" s="19" t="s">
        <v>141</v>
      </c>
      <c r="BM175" s="191" t="s">
        <v>829</v>
      </c>
    </row>
    <row r="176" spans="1:65" s="2" customFormat="1" ht="16.5" customHeight="1">
      <c r="A176" s="36"/>
      <c r="B176" s="37"/>
      <c r="C176" s="180" t="s">
        <v>72</v>
      </c>
      <c r="D176" s="180" t="s">
        <v>136</v>
      </c>
      <c r="E176" s="181" t="s">
        <v>830</v>
      </c>
      <c r="F176" s="182" t="s">
        <v>831</v>
      </c>
      <c r="G176" s="183" t="s">
        <v>312</v>
      </c>
      <c r="H176" s="184">
        <v>1</v>
      </c>
      <c r="I176" s="185"/>
      <c r="J176" s="186">
        <f t="shared" si="40"/>
        <v>0</v>
      </c>
      <c r="K176" s="182" t="s">
        <v>19</v>
      </c>
      <c r="L176" s="41"/>
      <c r="M176" s="187" t="s">
        <v>19</v>
      </c>
      <c r="N176" s="188" t="s">
        <v>43</v>
      </c>
      <c r="O176" s="66"/>
      <c r="P176" s="189">
        <f t="shared" si="41"/>
        <v>0</v>
      </c>
      <c r="Q176" s="189">
        <v>0</v>
      </c>
      <c r="R176" s="189">
        <f t="shared" si="42"/>
        <v>0</v>
      </c>
      <c r="S176" s="189">
        <v>0</v>
      </c>
      <c r="T176" s="190">
        <f t="shared" si="4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1" t="s">
        <v>141</v>
      </c>
      <c r="AT176" s="191" t="s">
        <v>136</v>
      </c>
      <c r="AU176" s="191" t="s">
        <v>79</v>
      </c>
      <c r="AY176" s="19" t="s">
        <v>133</v>
      </c>
      <c r="BE176" s="192">
        <f t="shared" si="44"/>
        <v>0</v>
      </c>
      <c r="BF176" s="192">
        <f t="shared" si="45"/>
        <v>0</v>
      </c>
      <c r="BG176" s="192">
        <f t="shared" si="46"/>
        <v>0</v>
      </c>
      <c r="BH176" s="192">
        <f t="shared" si="47"/>
        <v>0</v>
      </c>
      <c r="BI176" s="192">
        <f t="shared" si="48"/>
        <v>0</v>
      </c>
      <c r="BJ176" s="19" t="s">
        <v>79</v>
      </c>
      <c r="BK176" s="192">
        <f t="shared" si="49"/>
        <v>0</v>
      </c>
      <c r="BL176" s="19" t="s">
        <v>141</v>
      </c>
      <c r="BM176" s="191" t="s">
        <v>832</v>
      </c>
    </row>
    <row r="177" spans="1:65" s="2" customFormat="1" ht="16.5" customHeight="1">
      <c r="A177" s="36"/>
      <c r="B177" s="37"/>
      <c r="C177" s="180" t="s">
        <v>72</v>
      </c>
      <c r="D177" s="180" t="s">
        <v>136</v>
      </c>
      <c r="E177" s="181" t="s">
        <v>833</v>
      </c>
      <c r="F177" s="182" t="s">
        <v>834</v>
      </c>
      <c r="G177" s="183" t="s">
        <v>312</v>
      </c>
      <c r="H177" s="184">
        <v>1</v>
      </c>
      <c r="I177" s="185"/>
      <c r="J177" s="186">
        <f t="shared" si="40"/>
        <v>0</v>
      </c>
      <c r="K177" s="182" t="s">
        <v>19</v>
      </c>
      <c r="L177" s="41"/>
      <c r="M177" s="187" t="s">
        <v>19</v>
      </c>
      <c r="N177" s="188" t="s">
        <v>43</v>
      </c>
      <c r="O177" s="66"/>
      <c r="P177" s="189">
        <f t="shared" si="41"/>
        <v>0</v>
      </c>
      <c r="Q177" s="189">
        <v>0</v>
      </c>
      <c r="R177" s="189">
        <f t="shared" si="42"/>
        <v>0</v>
      </c>
      <c r="S177" s="189">
        <v>0</v>
      </c>
      <c r="T177" s="190">
        <f t="shared" si="4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1" t="s">
        <v>141</v>
      </c>
      <c r="AT177" s="191" t="s">
        <v>136</v>
      </c>
      <c r="AU177" s="191" t="s">
        <v>79</v>
      </c>
      <c r="AY177" s="19" t="s">
        <v>133</v>
      </c>
      <c r="BE177" s="192">
        <f t="shared" si="44"/>
        <v>0</v>
      </c>
      <c r="BF177" s="192">
        <f t="shared" si="45"/>
        <v>0</v>
      </c>
      <c r="BG177" s="192">
        <f t="shared" si="46"/>
        <v>0</v>
      </c>
      <c r="BH177" s="192">
        <f t="shared" si="47"/>
        <v>0</v>
      </c>
      <c r="BI177" s="192">
        <f t="shared" si="48"/>
        <v>0</v>
      </c>
      <c r="BJ177" s="19" t="s">
        <v>79</v>
      </c>
      <c r="BK177" s="192">
        <f t="shared" si="49"/>
        <v>0</v>
      </c>
      <c r="BL177" s="19" t="s">
        <v>141</v>
      </c>
      <c r="BM177" s="191" t="s">
        <v>835</v>
      </c>
    </row>
    <row r="178" spans="1:65" s="2" customFormat="1" ht="16.5" customHeight="1">
      <c r="A178" s="36"/>
      <c r="B178" s="37"/>
      <c r="C178" s="180" t="s">
        <v>72</v>
      </c>
      <c r="D178" s="180" t="s">
        <v>136</v>
      </c>
      <c r="E178" s="181" t="s">
        <v>836</v>
      </c>
      <c r="F178" s="182" t="s">
        <v>837</v>
      </c>
      <c r="G178" s="183" t="s">
        <v>312</v>
      </c>
      <c r="H178" s="184">
        <v>1</v>
      </c>
      <c r="I178" s="185"/>
      <c r="J178" s="186">
        <f t="shared" si="40"/>
        <v>0</v>
      </c>
      <c r="K178" s="182" t="s">
        <v>19</v>
      </c>
      <c r="L178" s="41"/>
      <c r="M178" s="187" t="s">
        <v>19</v>
      </c>
      <c r="N178" s="188" t="s">
        <v>43</v>
      </c>
      <c r="O178" s="66"/>
      <c r="P178" s="189">
        <f t="shared" si="41"/>
        <v>0</v>
      </c>
      <c r="Q178" s="189">
        <v>0</v>
      </c>
      <c r="R178" s="189">
        <f t="shared" si="42"/>
        <v>0</v>
      </c>
      <c r="S178" s="189">
        <v>0</v>
      </c>
      <c r="T178" s="190">
        <f t="shared" si="4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141</v>
      </c>
      <c r="AT178" s="191" t="s">
        <v>136</v>
      </c>
      <c r="AU178" s="191" t="s">
        <v>79</v>
      </c>
      <c r="AY178" s="19" t="s">
        <v>133</v>
      </c>
      <c r="BE178" s="192">
        <f t="shared" si="44"/>
        <v>0</v>
      </c>
      <c r="BF178" s="192">
        <f t="shared" si="45"/>
        <v>0</v>
      </c>
      <c r="BG178" s="192">
        <f t="shared" si="46"/>
        <v>0</v>
      </c>
      <c r="BH178" s="192">
        <f t="shared" si="47"/>
        <v>0</v>
      </c>
      <c r="BI178" s="192">
        <f t="shared" si="48"/>
        <v>0</v>
      </c>
      <c r="BJ178" s="19" t="s">
        <v>79</v>
      </c>
      <c r="BK178" s="192">
        <f t="shared" si="49"/>
        <v>0</v>
      </c>
      <c r="BL178" s="19" t="s">
        <v>141</v>
      </c>
      <c r="BM178" s="191" t="s">
        <v>838</v>
      </c>
    </row>
    <row r="179" spans="1:65" s="2" customFormat="1" ht="16.5" customHeight="1">
      <c r="A179" s="36"/>
      <c r="B179" s="37"/>
      <c r="C179" s="180" t="s">
        <v>72</v>
      </c>
      <c r="D179" s="180" t="s">
        <v>136</v>
      </c>
      <c r="E179" s="181" t="s">
        <v>839</v>
      </c>
      <c r="F179" s="182" t="s">
        <v>840</v>
      </c>
      <c r="G179" s="183" t="s">
        <v>312</v>
      </c>
      <c r="H179" s="184">
        <v>1</v>
      </c>
      <c r="I179" s="185"/>
      <c r="J179" s="186">
        <f t="shared" si="40"/>
        <v>0</v>
      </c>
      <c r="K179" s="182" t="s">
        <v>19</v>
      </c>
      <c r="L179" s="41"/>
      <c r="M179" s="187" t="s">
        <v>19</v>
      </c>
      <c r="N179" s="188" t="s">
        <v>43</v>
      </c>
      <c r="O179" s="66"/>
      <c r="P179" s="189">
        <f t="shared" si="41"/>
        <v>0</v>
      </c>
      <c r="Q179" s="189">
        <v>0</v>
      </c>
      <c r="R179" s="189">
        <f t="shared" si="42"/>
        <v>0</v>
      </c>
      <c r="S179" s="189">
        <v>0</v>
      </c>
      <c r="T179" s="190">
        <f t="shared" si="4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1" t="s">
        <v>141</v>
      </c>
      <c r="AT179" s="191" t="s">
        <v>136</v>
      </c>
      <c r="AU179" s="191" t="s">
        <v>79</v>
      </c>
      <c r="AY179" s="19" t="s">
        <v>133</v>
      </c>
      <c r="BE179" s="192">
        <f t="shared" si="44"/>
        <v>0</v>
      </c>
      <c r="BF179" s="192">
        <f t="shared" si="45"/>
        <v>0</v>
      </c>
      <c r="BG179" s="192">
        <f t="shared" si="46"/>
        <v>0</v>
      </c>
      <c r="BH179" s="192">
        <f t="shared" si="47"/>
        <v>0</v>
      </c>
      <c r="BI179" s="192">
        <f t="shared" si="48"/>
        <v>0</v>
      </c>
      <c r="BJ179" s="19" t="s">
        <v>79</v>
      </c>
      <c r="BK179" s="192">
        <f t="shared" si="49"/>
        <v>0</v>
      </c>
      <c r="BL179" s="19" t="s">
        <v>141</v>
      </c>
      <c r="BM179" s="191" t="s">
        <v>841</v>
      </c>
    </row>
    <row r="180" spans="1:65" s="2" customFormat="1" ht="16.5" customHeight="1">
      <c r="A180" s="36"/>
      <c r="B180" s="37"/>
      <c r="C180" s="180" t="s">
        <v>72</v>
      </c>
      <c r="D180" s="180" t="s">
        <v>136</v>
      </c>
      <c r="E180" s="181" t="s">
        <v>842</v>
      </c>
      <c r="F180" s="182" t="s">
        <v>843</v>
      </c>
      <c r="G180" s="183" t="s">
        <v>312</v>
      </c>
      <c r="H180" s="184">
        <v>1</v>
      </c>
      <c r="I180" s="185"/>
      <c r="J180" s="186">
        <f t="shared" si="40"/>
        <v>0</v>
      </c>
      <c r="K180" s="182" t="s">
        <v>19</v>
      </c>
      <c r="L180" s="41"/>
      <c r="M180" s="187" t="s">
        <v>19</v>
      </c>
      <c r="N180" s="188" t="s">
        <v>43</v>
      </c>
      <c r="O180" s="66"/>
      <c r="P180" s="189">
        <f t="shared" si="41"/>
        <v>0</v>
      </c>
      <c r="Q180" s="189">
        <v>0</v>
      </c>
      <c r="R180" s="189">
        <f t="shared" si="42"/>
        <v>0</v>
      </c>
      <c r="S180" s="189">
        <v>0</v>
      </c>
      <c r="T180" s="190">
        <f t="shared" si="4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1" t="s">
        <v>141</v>
      </c>
      <c r="AT180" s="191" t="s">
        <v>136</v>
      </c>
      <c r="AU180" s="191" t="s">
        <v>79</v>
      </c>
      <c r="AY180" s="19" t="s">
        <v>133</v>
      </c>
      <c r="BE180" s="192">
        <f t="shared" si="44"/>
        <v>0</v>
      </c>
      <c r="BF180" s="192">
        <f t="shared" si="45"/>
        <v>0</v>
      </c>
      <c r="BG180" s="192">
        <f t="shared" si="46"/>
        <v>0</v>
      </c>
      <c r="BH180" s="192">
        <f t="shared" si="47"/>
        <v>0</v>
      </c>
      <c r="BI180" s="192">
        <f t="shared" si="48"/>
        <v>0</v>
      </c>
      <c r="BJ180" s="19" t="s">
        <v>79</v>
      </c>
      <c r="BK180" s="192">
        <f t="shared" si="49"/>
        <v>0</v>
      </c>
      <c r="BL180" s="19" t="s">
        <v>141</v>
      </c>
      <c r="BM180" s="191" t="s">
        <v>844</v>
      </c>
    </row>
    <row r="181" spans="1:65" s="2" customFormat="1" ht="16.5" customHeight="1">
      <c r="A181" s="36"/>
      <c r="B181" s="37"/>
      <c r="C181" s="180" t="s">
        <v>72</v>
      </c>
      <c r="D181" s="180" t="s">
        <v>136</v>
      </c>
      <c r="E181" s="181" t="s">
        <v>845</v>
      </c>
      <c r="F181" s="182" t="s">
        <v>846</v>
      </c>
      <c r="G181" s="183" t="s">
        <v>312</v>
      </c>
      <c r="H181" s="184">
        <v>1</v>
      </c>
      <c r="I181" s="185"/>
      <c r="J181" s="186">
        <f t="shared" si="40"/>
        <v>0</v>
      </c>
      <c r="K181" s="182" t="s">
        <v>19</v>
      </c>
      <c r="L181" s="41"/>
      <c r="M181" s="187" t="s">
        <v>19</v>
      </c>
      <c r="N181" s="188" t="s">
        <v>43</v>
      </c>
      <c r="O181" s="66"/>
      <c r="P181" s="189">
        <f t="shared" si="41"/>
        <v>0</v>
      </c>
      <c r="Q181" s="189">
        <v>0</v>
      </c>
      <c r="R181" s="189">
        <f t="shared" si="42"/>
        <v>0</v>
      </c>
      <c r="S181" s="189">
        <v>0</v>
      </c>
      <c r="T181" s="190">
        <f t="shared" si="4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141</v>
      </c>
      <c r="AT181" s="191" t="s">
        <v>136</v>
      </c>
      <c r="AU181" s="191" t="s">
        <v>79</v>
      </c>
      <c r="AY181" s="19" t="s">
        <v>133</v>
      </c>
      <c r="BE181" s="192">
        <f t="shared" si="44"/>
        <v>0</v>
      </c>
      <c r="BF181" s="192">
        <f t="shared" si="45"/>
        <v>0</v>
      </c>
      <c r="BG181" s="192">
        <f t="shared" si="46"/>
        <v>0</v>
      </c>
      <c r="BH181" s="192">
        <f t="shared" si="47"/>
        <v>0</v>
      </c>
      <c r="BI181" s="192">
        <f t="shared" si="48"/>
        <v>0</v>
      </c>
      <c r="BJ181" s="19" t="s">
        <v>79</v>
      </c>
      <c r="BK181" s="192">
        <f t="shared" si="49"/>
        <v>0</v>
      </c>
      <c r="BL181" s="19" t="s">
        <v>141</v>
      </c>
      <c r="BM181" s="191" t="s">
        <v>847</v>
      </c>
    </row>
    <row r="182" spans="1:65" s="2" customFormat="1" ht="16.5" customHeight="1">
      <c r="A182" s="36"/>
      <c r="B182" s="37"/>
      <c r="C182" s="180" t="s">
        <v>72</v>
      </c>
      <c r="D182" s="180" t="s">
        <v>136</v>
      </c>
      <c r="E182" s="181" t="s">
        <v>848</v>
      </c>
      <c r="F182" s="182" t="s">
        <v>849</v>
      </c>
      <c r="G182" s="183" t="s">
        <v>312</v>
      </c>
      <c r="H182" s="184">
        <v>1</v>
      </c>
      <c r="I182" s="185"/>
      <c r="J182" s="186">
        <f t="shared" si="40"/>
        <v>0</v>
      </c>
      <c r="K182" s="182" t="s">
        <v>19</v>
      </c>
      <c r="L182" s="41"/>
      <c r="M182" s="257" t="s">
        <v>19</v>
      </c>
      <c r="N182" s="258" t="s">
        <v>43</v>
      </c>
      <c r="O182" s="255"/>
      <c r="P182" s="259">
        <f t="shared" si="41"/>
        <v>0</v>
      </c>
      <c r="Q182" s="259">
        <v>0</v>
      </c>
      <c r="R182" s="259">
        <f t="shared" si="42"/>
        <v>0</v>
      </c>
      <c r="S182" s="259">
        <v>0</v>
      </c>
      <c r="T182" s="260">
        <f t="shared" si="4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141</v>
      </c>
      <c r="AT182" s="191" t="s">
        <v>136</v>
      </c>
      <c r="AU182" s="191" t="s">
        <v>79</v>
      </c>
      <c r="AY182" s="19" t="s">
        <v>133</v>
      </c>
      <c r="BE182" s="192">
        <f t="shared" si="44"/>
        <v>0</v>
      </c>
      <c r="BF182" s="192">
        <f t="shared" si="45"/>
        <v>0</v>
      </c>
      <c r="BG182" s="192">
        <f t="shared" si="46"/>
        <v>0</v>
      </c>
      <c r="BH182" s="192">
        <f t="shared" si="47"/>
        <v>0</v>
      </c>
      <c r="BI182" s="192">
        <f t="shared" si="48"/>
        <v>0</v>
      </c>
      <c r="BJ182" s="19" t="s">
        <v>79</v>
      </c>
      <c r="BK182" s="192">
        <f t="shared" si="49"/>
        <v>0</v>
      </c>
      <c r="BL182" s="19" t="s">
        <v>141</v>
      </c>
      <c r="BM182" s="191" t="s">
        <v>850</v>
      </c>
    </row>
    <row r="183" spans="1:31" s="2" customFormat="1" ht="6.9" customHeight="1">
      <c r="A183" s="36"/>
      <c r="B183" s="49"/>
      <c r="C183" s="50"/>
      <c r="D183" s="50"/>
      <c r="E183" s="50"/>
      <c r="F183" s="50"/>
      <c r="G183" s="50"/>
      <c r="H183" s="50"/>
      <c r="I183" s="50"/>
      <c r="J183" s="50"/>
      <c r="K183" s="50"/>
      <c r="L183" s="41"/>
      <c r="M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</row>
  </sheetData>
  <sheetProtection algorithmName="SHA-512" hashValue="Z915PiFh/ptPRLhKfJTHP+aG0kRS3tHO8lyJ4G6gX5iWfsuDTj52TBmQNXEOKoLlFNREXlDzkxV74CyvRxHphA==" saltValue="XuVpxP/Psl0G/v/Oba6bJ9QOOCkpPGjfXIZ4Jo9/3NVsgrYJMQP9pM+Z4hyKzX7SwIrvNfxrXns+ZhbCldJR1g==" spinCount="100000" sheet="1" objects="1" scenarios="1" formatColumns="0" formatRows="0" autoFilter="0"/>
  <autoFilter ref="C92:K182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96"/>
  <sheetViews>
    <sheetView showGridLines="0" workbookViewId="0" topLeftCell="A251">
      <selection activeCell="I282" sqref="I28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90</v>
      </c>
    </row>
    <row r="3" spans="2:46" s="1" customFormat="1" ht="6.9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81</v>
      </c>
    </row>
    <row r="4" spans="2:46" s="1" customFormat="1" ht="24.9" customHeight="1">
      <c r="B4" s="22"/>
      <c r="D4" s="112" t="s">
        <v>97</v>
      </c>
      <c r="L4" s="22"/>
      <c r="M4" s="113" t="s">
        <v>10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Stavební úpravy - modernizace obvodového pláště</v>
      </c>
      <c r="F7" s="387"/>
      <c r="G7" s="387"/>
      <c r="H7" s="387"/>
      <c r="L7" s="22"/>
    </row>
    <row r="8" spans="1:31" s="2" customFormat="1" ht="12" customHeight="1">
      <c r="A8" s="36"/>
      <c r="B8" s="41"/>
      <c r="C8" s="36"/>
      <c r="D8" s="114" t="s">
        <v>98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8" t="s">
        <v>851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22</v>
      </c>
      <c r="G12" s="36"/>
      <c r="H12" s="36"/>
      <c r="I12" s="114" t="s">
        <v>23</v>
      </c>
      <c r="J12" s="116" t="str">
        <f>'Rekapitulace stavby'!AN8</f>
        <v>30. 9. 2022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25</v>
      </c>
      <c r="E14" s="36"/>
      <c r="F14" s="36"/>
      <c r="G14" s="36"/>
      <c r="H14" s="36"/>
      <c r="I14" s="114" t="s">
        <v>26</v>
      </c>
      <c r="J14" s="105" t="s">
        <v>19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27</v>
      </c>
      <c r="F15" s="36"/>
      <c r="G15" s="36"/>
      <c r="H15" s="36"/>
      <c r="I15" s="114" t="s">
        <v>28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29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14" t="s">
        <v>28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31</v>
      </c>
      <c r="E20" s="36"/>
      <c r="F20" s="36"/>
      <c r="G20" s="36"/>
      <c r="H20" s="36"/>
      <c r="I20" s="114" t="s">
        <v>26</v>
      </c>
      <c r="J20" s="105" t="s">
        <v>19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32</v>
      </c>
      <c r="F21" s="36"/>
      <c r="G21" s="36"/>
      <c r="H21" s="36"/>
      <c r="I21" s="114" t="s">
        <v>28</v>
      </c>
      <c r="J21" s="105" t="s">
        <v>19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34</v>
      </c>
      <c r="E23" s="36"/>
      <c r="F23" s="36"/>
      <c r="G23" s="36"/>
      <c r="H23" s="36"/>
      <c r="I23" s="114" t="s">
        <v>26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35</v>
      </c>
      <c r="F24" s="36"/>
      <c r="G24" s="36"/>
      <c r="H24" s="36"/>
      <c r="I24" s="114" t="s">
        <v>28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36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7"/>
      <c r="B27" s="118"/>
      <c r="C27" s="117"/>
      <c r="D27" s="117"/>
      <c r="E27" s="392" t="s">
        <v>37</v>
      </c>
      <c r="F27" s="392"/>
      <c r="G27" s="392"/>
      <c r="H27" s="392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38</v>
      </c>
      <c r="E30" s="36"/>
      <c r="F30" s="36"/>
      <c r="G30" s="36"/>
      <c r="H30" s="36"/>
      <c r="I30" s="36"/>
      <c r="J30" s="122">
        <f>ROUND(J93,2)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3" t="s">
        <v>40</v>
      </c>
      <c r="G32" s="36"/>
      <c r="H32" s="36"/>
      <c r="I32" s="123" t="s">
        <v>39</v>
      </c>
      <c r="J32" s="123" t="s">
        <v>41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24" t="s">
        <v>42</v>
      </c>
      <c r="E33" s="114" t="s">
        <v>43</v>
      </c>
      <c r="F33" s="125">
        <f>ROUND((SUM(BE93:BE395)),2)</f>
        <v>0</v>
      </c>
      <c r="G33" s="36"/>
      <c r="H33" s="36"/>
      <c r="I33" s="126">
        <v>0.21</v>
      </c>
      <c r="J33" s="125">
        <f>ROUND(((SUM(BE93:BE395))*I33),2)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4" t="s">
        <v>44</v>
      </c>
      <c r="F34" s="125">
        <f>ROUND((SUM(BF93:BF395)),2)</f>
        <v>0</v>
      </c>
      <c r="G34" s="36"/>
      <c r="H34" s="36"/>
      <c r="I34" s="126">
        <v>0.15</v>
      </c>
      <c r="J34" s="125">
        <f>ROUND(((SUM(BF93:BF395))*I34),2)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4" t="s">
        <v>45</v>
      </c>
      <c r="F35" s="125">
        <f>ROUND((SUM(BG93:BG395)),2)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4" t="s">
        <v>46</v>
      </c>
      <c r="F36" s="125">
        <f>ROUND((SUM(BH93:BH395)),2)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4" t="s">
        <v>47</v>
      </c>
      <c r="F37" s="125">
        <f>ROUND((SUM(BI93:BI395)),2)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48</v>
      </c>
      <c r="E39" s="129"/>
      <c r="F39" s="129"/>
      <c r="G39" s="130" t="s">
        <v>49</v>
      </c>
      <c r="H39" s="131" t="s">
        <v>50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100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3" t="str">
        <f>E7</f>
        <v>Stavební úpravy - modernizace obvodového pláště</v>
      </c>
      <c r="F48" s="394"/>
      <c r="G48" s="394"/>
      <c r="H48" s="394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98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2" t="str">
        <f>E9</f>
        <v>SO-02 - Hala č. 2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parc. č. 1627/24 a 1627/25</v>
      </c>
      <c r="G52" s="38"/>
      <c r="H52" s="38"/>
      <c r="I52" s="31" t="s">
        <v>23</v>
      </c>
      <c r="J52" s="61" t="str">
        <f>IF(J12="","",J12)</f>
        <v>30. 9. 2022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1" t="s">
        <v>25</v>
      </c>
      <c r="D54" s="38"/>
      <c r="E54" s="38"/>
      <c r="F54" s="29" t="str">
        <f>E15</f>
        <v>ČZU v Praze</v>
      </c>
      <c r="G54" s="38"/>
      <c r="H54" s="38"/>
      <c r="I54" s="31" t="s">
        <v>31</v>
      </c>
      <c r="J54" s="34" t="str">
        <f>E21</f>
        <v>RH-ARCHITEKTI s.r.o.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 xml:space="preserve"> 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101</v>
      </c>
      <c r="D57" s="139"/>
      <c r="E57" s="139"/>
      <c r="F57" s="139"/>
      <c r="G57" s="139"/>
      <c r="H57" s="139"/>
      <c r="I57" s="139"/>
      <c r="J57" s="140" t="s">
        <v>102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41" t="s">
        <v>70</v>
      </c>
      <c r="D59" s="38"/>
      <c r="E59" s="38"/>
      <c r="F59" s="38"/>
      <c r="G59" s="38"/>
      <c r="H59" s="38"/>
      <c r="I59" s="38"/>
      <c r="J59" s="79">
        <f>J93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103</v>
      </c>
    </row>
    <row r="60" spans="2:12" s="9" customFormat="1" ht="24.9" customHeight="1">
      <c r="B60" s="142"/>
      <c r="C60" s="143"/>
      <c r="D60" s="144" t="s">
        <v>104</v>
      </c>
      <c r="E60" s="145"/>
      <c r="F60" s="145"/>
      <c r="G60" s="145"/>
      <c r="H60" s="145"/>
      <c r="I60" s="145"/>
      <c r="J60" s="146">
        <f>J94</f>
        <v>0</v>
      </c>
      <c r="K60" s="143"/>
      <c r="L60" s="147"/>
    </row>
    <row r="61" spans="2:12" s="10" customFormat="1" ht="19.95" customHeight="1">
      <c r="B61" s="148"/>
      <c r="C61" s="99"/>
      <c r="D61" s="149" t="s">
        <v>105</v>
      </c>
      <c r="E61" s="150"/>
      <c r="F61" s="150"/>
      <c r="G61" s="150"/>
      <c r="H61" s="150"/>
      <c r="I61" s="150"/>
      <c r="J61" s="151">
        <f>J95</f>
        <v>0</v>
      </c>
      <c r="K61" s="99"/>
      <c r="L61" s="152"/>
    </row>
    <row r="62" spans="2:12" s="10" customFormat="1" ht="19.95" customHeight="1">
      <c r="B62" s="148"/>
      <c r="C62" s="99"/>
      <c r="D62" s="149" t="s">
        <v>106</v>
      </c>
      <c r="E62" s="150"/>
      <c r="F62" s="150"/>
      <c r="G62" s="150"/>
      <c r="H62" s="150"/>
      <c r="I62" s="150"/>
      <c r="J62" s="151">
        <f>J113</f>
        <v>0</v>
      </c>
      <c r="K62" s="99"/>
      <c r="L62" s="152"/>
    </row>
    <row r="63" spans="2:12" s="10" customFormat="1" ht="19.95" customHeight="1">
      <c r="B63" s="148"/>
      <c r="C63" s="99"/>
      <c r="D63" s="149" t="s">
        <v>107</v>
      </c>
      <c r="E63" s="150"/>
      <c r="F63" s="150"/>
      <c r="G63" s="150"/>
      <c r="H63" s="150"/>
      <c r="I63" s="150"/>
      <c r="J63" s="151">
        <f>J122</f>
        <v>0</v>
      </c>
      <c r="K63" s="99"/>
      <c r="L63" s="152"/>
    </row>
    <row r="64" spans="2:12" s="10" customFormat="1" ht="19.95" customHeight="1">
      <c r="B64" s="148"/>
      <c r="C64" s="99"/>
      <c r="D64" s="149" t="s">
        <v>108</v>
      </c>
      <c r="E64" s="150"/>
      <c r="F64" s="150"/>
      <c r="G64" s="150"/>
      <c r="H64" s="150"/>
      <c r="I64" s="150"/>
      <c r="J64" s="151">
        <f>J180</f>
        <v>0</v>
      </c>
      <c r="K64" s="99"/>
      <c r="L64" s="152"/>
    </row>
    <row r="65" spans="2:12" s="10" customFormat="1" ht="19.95" customHeight="1">
      <c r="B65" s="148"/>
      <c r="C65" s="99"/>
      <c r="D65" s="149" t="s">
        <v>109</v>
      </c>
      <c r="E65" s="150"/>
      <c r="F65" s="150"/>
      <c r="G65" s="150"/>
      <c r="H65" s="150"/>
      <c r="I65" s="150"/>
      <c r="J65" s="151">
        <f>J228</f>
        <v>0</v>
      </c>
      <c r="K65" s="99"/>
      <c r="L65" s="152"/>
    </row>
    <row r="66" spans="2:12" s="10" customFormat="1" ht="19.95" customHeight="1">
      <c r="B66" s="148"/>
      <c r="C66" s="99"/>
      <c r="D66" s="149" t="s">
        <v>110</v>
      </c>
      <c r="E66" s="150"/>
      <c r="F66" s="150"/>
      <c r="G66" s="150"/>
      <c r="H66" s="150"/>
      <c r="I66" s="150"/>
      <c r="J66" s="151">
        <f>J238</f>
        <v>0</v>
      </c>
      <c r="K66" s="99"/>
      <c r="L66" s="152"/>
    </row>
    <row r="67" spans="2:12" s="9" customFormat="1" ht="24.9" customHeight="1">
      <c r="B67" s="142"/>
      <c r="C67" s="143"/>
      <c r="D67" s="144" t="s">
        <v>111</v>
      </c>
      <c r="E67" s="145"/>
      <c r="F67" s="145"/>
      <c r="G67" s="145"/>
      <c r="H67" s="145"/>
      <c r="I67" s="145"/>
      <c r="J67" s="146">
        <f>J241</f>
        <v>0</v>
      </c>
      <c r="K67" s="143"/>
      <c r="L67" s="147"/>
    </row>
    <row r="68" spans="2:12" s="10" customFormat="1" ht="19.95" customHeight="1">
      <c r="B68" s="148"/>
      <c r="C68" s="99"/>
      <c r="D68" s="149" t="s">
        <v>112</v>
      </c>
      <c r="E68" s="150"/>
      <c r="F68" s="150"/>
      <c r="G68" s="150"/>
      <c r="H68" s="150"/>
      <c r="I68" s="150"/>
      <c r="J68" s="151">
        <f>J242</f>
        <v>0</v>
      </c>
      <c r="K68" s="99"/>
      <c r="L68" s="152"/>
    </row>
    <row r="69" spans="2:12" s="10" customFormat="1" ht="19.95" customHeight="1">
      <c r="B69" s="148"/>
      <c r="C69" s="99"/>
      <c r="D69" s="149" t="s">
        <v>113</v>
      </c>
      <c r="E69" s="150"/>
      <c r="F69" s="150"/>
      <c r="G69" s="150"/>
      <c r="H69" s="150"/>
      <c r="I69" s="150"/>
      <c r="J69" s="151">
        <f>J274</f>
        <v>0</v>
      </c>
      <c r="K69" s="99"/>
      <c r="L69" s="152"/>
    </row>
    <row r="70" spans="2:12" s="10" customFormat="1" ht="19.95" customHeight="1">
      <c r="B70" s="148"/>
      <c r="C70" s="99"/>
      <c r="D70" s="149" t="s">
        <v>114</v>
      </c>
      <c r="E70" s="150"/>
      <c r="F70" s="150"/>
      <c r="G70" s="150"/>
      <c r="H70" s="150"/>
      <c r="I70" s="150"/>
      <c r="J70" s="151">
        <f>J290</f>
        <v>0</v>
      </c>
      <c r="K70" s="99"/>
      <c r="L70" s="152"/>
    </row>
    <row r="71" spans="2:12" s="10" customFormat="1" ht="19.95" customHeight="1">
      <c r="B71" s="148"/>
      <c r="C71" s="99"/>
      <c r="D71" s="149" t="s">
        <v>115</v>
      </c>
      <c r="E71" s="150"/>
      <c r="F71" s="150"/>
      <c r="G71" s="150"/>
      <c r="H71" s="150"/>
      <c r="I71" s="150"/>
      <c r="J71" s="151">
        <f>J332</f>
        <v>0</v>
      </c>
      <c r="K71" s="99"/>
      <c r="L71" s="152"/>
    </row>
    <row r="72" spans="2:12" s="10" customFormat="1" ht="19.95" customHeight="1">
      <c r="B72" s="148"/>
      <c r="C72" s="99"/>
      <c r="D72" s="149" t="s">
        <v>116</v>
      </c>
      <c r="E72" s="150"/>
      <c r="F72" s="150"/>
      <c r="G72" s="150"/>
      <c r="H72" s="150"/>
      <c r="I72" s="150"/>
      <c r="J72" s="151">
        <f>J354</f>
        <v>0</v>
      </c>
      <c r="K72" s="99"/>
      <c r="L72" s="152"/>
    </row>
    <row r="73" spans="2:12" s="10" customFormat="1" ht="19.95" customHeight="1">
      <c r="B73" s="148"/>
      <c r="C73" s="99"/>
      <c r="D73" s="149" t="s">
        <v>117</v>
      </c>
      <c r="E73" s="150"/>
      <c r="F73" s="150"/>
      <c r="G73" s="150"/>
      <c r="H73" s="150"/>
      <c r="I73" s="150"/>
      <c r="J73" s="151">
        <f>J377</f>
        <v>0</v>
      </c>
      <c r="K73" s="99"/>
      <c r="L73" s="152"/>
    </row>
    <row r="74" spans="1:31" s="2" customFormat="1" ht="21.7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" customHeight="1">
      <c r="A75" s="36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6.9" customHeight="1">
      <c r="A79" s="36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" customHeight="1">
      <c r="A80" s="36"/>
      <c r="B80" s="37"/>
      <c r="C80" s="25" t="s">
        <v>118</v>
      </c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16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93" t="str">
        <f>E7</f>
        <v>Stavební úpravy - modernizace obvodového pláště</v>
      </c>
      <c r="F83" s="394"/>
      <c r="G83" s="394"/>
      <c r="H83" s="394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98</v>
      </c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42" t="str">
        <f>E9</f>
        <v>SO-02 - Hala č. 2</v>
      </c>
      <c r="F85" s="395"/>
      <c r="G85" s="395"/>
      <c r="H85" s="395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21</v>
      </c>
      <c r="D87" s="38"/>
      <c r="E87" s="38"/>
      <c r="F87" s="29" t="str">
        <f>F12</f>
        <v>parc. č. 1627/24 a 1627/25</v>
      </c>
      <c r="G87" s="38"/>
      <c r="H87" s="38"/>
      <c r="I87" s="31" t="s">
        <v>23</v>
      </c>
      <c r="J87" s="61" t="str">
        <f>IF(J12="","",J12)</f>
        <v>30. 9. 2022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25.65" customHeight="1">
      <c r="A89" s="36"/>
      <c r="B89" s="37"/>
      <c r="C89" s="31" t="s">
        <v>25</v>
      </c>
      <c r="D89" s="38"/>
      <c r="E89" s="38"/>
      <c r="F89" s="29" t="str">
        <f>E15</f>
        <v>ČZU v Praze</v>
      </c>
      <c r="G89" s="38"/>
      <c r="H89" s="38"/>
      <c r="I89" s="31" t="s">
        <v>31</v>
      </c>
      <c r="J89" s="34" t="str">
        <f>E21</f>
        <v>RH-ARCHITEKTI s.r.o.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15" customHeight="1">
      <c r="A90" s="36"/>
      <c r="B90" s="37"/>
      <c r="C90" s="31" t="s">
        <v>29</v>
      </c>
      <c r="D90" s="38"/>
      <c r="E90" s="38"/>
      <c r="F90" s="29" t="str">
        <f>IF(E18="","",E18)</f>
        <v>Vyplň údaj</v>
      </c>
      <c r="G90" s="38"/>
      <c r="H90" s="38"/>
      <c r="I90" s="31" t="s">
        <v>34</v>
      </c>
      <c r="J90" s="34" t="str">
        <f>E24</f>
        <v xml:space="preserve"> 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53"/>
      <c r="B92" s="154"/>
      <c r="C92" s="155" t="s">
        <v>119</v>
      </c>
      <c r="D92" s="156" t="s">
        <v>57</v>
      </c>
      <c r="E92" s="156" t="s">
        <v>53</v>
      </c>
      <c r="F92" s="156" t="s">
        <v>54</v>
      </c>
      <c r="G92" s="156" t="s">
        <v>120</v>
      </c>
      <c r="H92" s="156" t="s">
        <v>121</v>
      </c>
      <c r="I92" s="156" t="s">
        <v>122</v>
      </c>
      <c r="J92" s="156" t="s">
        <v>102</v>
      </c>
      <c r="K92" s="157" t="s">
        <v>123</v>
      </c>
      <c r="L92" s="158"/>
      <c r="M92" s="70" t="s">
        <v>19</v>
      </c>
      <c r="N92" s="71" t="s">
        <v>42</v>
      </c>
      <c r="O92" s="71" t="s">
        <v>124</v>
      </c>
      <c r="P92" s="71" t="s">
        <v>125</v>
      </c>
      <c r="Q92" s="71" t="s">
        <v>126</v>
      </c>
      <c r="R92" s="71" t="s">
        <v>127</v>
      </c>
      <c r="S92" s="71" t="s">
        <v>128</v>
      </c>
      <c r="T92" s="72" t="s">
        <v>129</v>
      </c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</row>
    <row r="93" spans="1:63" s="2" customFormat="1" ht="22.8" customHeight="1">
      <c r="A93" s="36"/>
      <c r="B93" s="37"/>
      <c r="C93" s="77" t="s">
        <v>130</v>
      </c>
      <c r="D93" s="38"/>
      <c r="E93" s="38"/>
      <c r="F93" s="38"/>
      <c r="G93" s="38"/>
      <c r="H93" s="38"/>
      <c r="I93" s="38"/>
      <c r="J93" s="159">
        <f>BK93</f>
        <v>0</v>
      </c>
      <c r="K93" s="38"/>
      <c r="L93" s="41"/>
      <c r="M93" s="73"/>
      <c r="N93" s="160"/>
      <c r="O93" s="74"/>
      <c r="P93" s="161">
        <f>P94+P241</f>
        <v>0</v>
      </c>
      <c r="Q93" s="74"/>
      <c r="R93" s="161">
        <f>R94+R241</f>
        <v>18.883242890000002</v>
      </c>
      <c r="S93" s="74"/>
      <c r="T93" s="162">
        <f>T94+T241</f>
        <v>14.83023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71</v>
      </c>
      <c r="AU93" s="19" t="s">
        <v>103</v>
      </c>
      <c r="BK93" s="163">
        <f>BK94+BK241</f>
        <v>0</v>
      </c>
    </row>
    <row r="94" spans="2:63" s="12" customFormat="1" ht="25.95" customHeight="1">
      <c r="B94" s="164"/>
      <c r="C94" s="165"/>
      <c r="D94" s="166" t="s">
        <v>71</v>
      </c>
      <c r="E94" s="167" t="s">
        <v>131</v>
      </c>
      <c r="F94" s="167" t="s">
        <v>132</v>
      </c>
      <c r="G94" s="165"/>
      <c r="H94" s="165"/>
      <c r="I94" s="168"/>
      <c r="J94" s="169">
        <f>BK94</f>
        <v>0</v>
      </c>
      <c r="K94" s="165"/>
      <c r="L94" s="170"/>
      <c r="M94" s="171"/>
      <c r="N94" s="172"/>
      <c r="O94" s="172"/>
      <c r="P94" s="173">
        <f>P95+P113+P122+P180+P228+P238</f>
        <v>0</v>
      </c>
      <c r="Q94" s="172"/>
      <c r="R94" s="173">
        <f>R95+R113+R122+R180+R228+R238</f>
        <v>10.89299753</v>
      </c>
      <c r="S94" s="172"/>
      <c r="T94" s="174">
        <f>T95+T113+T122+T180+T228+T238</f>
        <v>13.439646</v>
      </c>
      <c r="AR94" s="175" t="s">
        <v>79</v>
      </c>
      <c r="AT94" s="176" t="s">
        <v>71</v>
      </c>
      <c r="AU94" s="176" t="s">
        <v>72</v>
      </c>
      <c r="AY94" s="175" t="s">
        <v>133</v>
      </c>
      <c r="BK94" s="177">
        <f>BK95+BK113+BK122+BK180+BK228+BK238</f>
        <v>0</v>
      </c>
    </row>
    <row r="95" spans="2:63" s="12" customFormat="1" ht="22.8" customHeight="1">
      <c r="B95" s="164"/>
      <c r="C95" s="165"/>
      <c r="D95" s="166" t="s">
        <v>71</v>
      </c>
      <c r="E95" s="178" t="s">
        <v>134</v>
      </c>
      <c r="F95" s="178" t="s">
        <v>135</v>
      </c>
      <c r="G95" s="165"/>
      <c r="H95" s="165"/>
      <c r="I95" s="168"/>
      <c r="J95" s="179">
        <f>BK95</f>
        <v>0</v>
      </c>
      <c r="K95" s="165"/>
      <c r="L95" s="170"/>
      <c r="M95" s="171"/>
      <c r="N95" s="172"/>
      <c r="O95" s="172"/>
      <c r="P95" s="173">
        <f>SUM(P96:P112)</f>
        <v>0</v>
      </c>
      <c r="Q95" s="172"/>
      <c r="R95" s="173">
        <f>SUM(R96:R112)</f>
        <v>2.847404</v>
      </c>
      <c r="S95" s="172"/>
      <c r="T95" s="174">
        <f>SUM(T96:T112)</f>
        <v>0</v>
      </c>
      <c r="AR95" s="175" t="s">
        <v>79</v>
      </c>
      <c r="AT95" s="176" t="s">
        <v>71</v>
      </c>
      <c r="AU95" s="176" t="s">
        <v>79</v>
      </c>
      <c r="AY95" s="175" t="s">
        <v>133</v>
      </c>
      <c r="BK95" s="177">
        <f>SUM(BK96:BK112)</f>
        <v>0</v>
      </c>
    </row>
    <row r="96" spans="1:65" s="2" customFormat="1" ht="24.15" customHeight="1">
      <c r="A96" s="36"/>
      <c r="B96" s="37"/>
      <c r="C96" s="180" t="s">
        <v>79</v>
      </c>
      <c r="D96" s="180" t="s">
        <v>136</v>
      </c>
      <c r="E96" s="181" t="s">
        <v>137</v>
      </c>
      <c r="F96" s="182" t="s">
        <v>138</v>
      </c>
      <c r="G96" s="183" t="s">
        <v>139</v>
      </c>
      <c r="H96" s="184">
        <v>369.793</v>
      </c>
      <c r="I96" s="185"/>
      <c r="J96" s="186">
        <f>ROUND(I96*H96,2)</f>
        <v>0</v>
      </c>
      <c r="K96" s="182" t="s">
        <v>140</v>
      </c>
      <c r="L96" s="41"/>
      <c r="M96" s="187" t="s">
        <v>19</v>
      </c>
      <c r="N96" s="188" t="s">
        <v>43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141</v>
      </c>
      <c r="AT96" s="191" t="s">
        <v>136</v>
      </c>
      <c r="AU96" s="191" t="s">
        <v>81</v>
      </c>
      <c r="AY96" s="19" t="s">
        <v>133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79</v>
      </c>
      <c r="BK96" s="192">
        <f>ROUND(I96*H96,2)</f>
        <v>0</v>
      </c>
      <c r="BL96" s="19" t="s">
        <v>141</v>
      </c>
      <c r="BM96" s="191" t="s">
        <v>852</v>
      </c>
    </row>
    <row r="97" spans="1:47" s="2" customFormat="1" ht="10.2">
      <c r="A97" s="36"/>
      <c r="B97" s="37"/>
      <c r="C97" s="38"/>
      <c r="D97" s="193" t="s">
        <v>143</v>
      </c>
      <c r="E97" s="38"/>
      <c r="F97" s="194" t="s">
        <v>144</v>
      </c>
      <c r="G97" s="38"/>
      <c r="H97" s="38"/>
      <c r="I97" s="195"/>
      <c r="J97" s="38"/>
      <c r="K97" s="38"/>
      <c r="L97" s="41"/>
      <c r="M97" s="196"/>
      <c r="N97" s="197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143</v>
      </c>
      <c r="AU97" s="19" t="s">
        <v>81</v>
      </c>
    </row>
    <row r="98" spans="1:47" s="2" customFormat="1" ht="19.2">
      <c r="A98" s="36"/>
      <c r="B98" s="37"/>
      <c r="C98" s="38"/>
      <c r="D98" s="198" t="s">
        <v>145</v>
      </c>
      <c r="E98" s="38"/>
      <c r="F98" s="199" t="s">
        <v>146</v>
      </c>
      <c r="G98" s="38"/>
      <c r="H98" s="38"/>
      <c r="I98" s="195"/>
      <c r="J98" s="38"/>
      <c r="K98" s="38"/>
      <c r="L98" s="41"/>
      <c r="M98" s="196"/>
      <c r="N98" s="197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145</v>
      </c>
      <c r="AU98" s="19" t="s">
        <v>81</v>
      </c>
    </row>
    <row r="99" spans="2:51" s="13" customFormat="1" ht="10.2">
      <c r="B99" s="200"/>
      <c r="C99" s="201"/>
      <c r="D99" s="198" t="s">
        <v>147</v>
      </c>
      <c r="E99" s="202" t="s">
        <v>19</v>
      </c>
      <c r="F99" s="203" t="s">
        <v>148</v>
      </c>
      <c r="G99" s="201"/>
      <c r="H99" s="204">
        <v>341.576</v>
      </c>
      <c r="I99" s="205"/>
      <c r="J99" s="201"/>
      <c r="K99" s="201"/>
      <c r="L99" s="206"/>
      <c r="M99" s="207"/>
      <c r="N99" s="208"/>
      <c r="O99" s="208"/>
      <c r="P99" s="208"/>
      <c r="Q99" s="208"/>
      <c r="R99" s="208"/>
      <c r="S99" s="208"/>
      <c r="T99" s="209"/>
      <c r="AT99" s="210" t="s">
        <v>147</v>
      </c>
      <c r="AU99" s="210" t="s">
        <v>81</v>
      </c>
      <c r="AV99" s="13" t="s">
        <v>81</v>
      </c>
      <c r="AW99" s="13" t="s">
        <v>33</v>
      </c>
      <c r="AX99" s="13" t="s">
        <v>72</v>
      </c>
      <c r="AY99" s="210" t="s">
        <v>133</v>
      </c>
    </row>
    <row r="100" spans="2:51" s="13" customFormat="1" ht="10.2">
      <c r="B100" s="200"/>
      <c r="C100" s="201"/>
      <c r="D100" s="198" t="s">
        <v>147</v>
      </c>
      <c r="E100" s="202" t="s">
        <v>19</v>
      </c>
      <c r="F100" s="203" t="s">
        <v>149</v>
      </c>
      <c r="G100" s="201"/>
      <c r="H100" s="204">
        <v>-53.13</v>
      </c>
      <c r="I100" s="205"/>
      <c r="J100" s="201"/>
      <c r="K100" s="201"/>
      <c r="L100" s="206"/>
      <c r="M100" s="207"/>
      <c r="N100" s="208"/>
      <c r="O100" s="208"/>
      <c r="P100" s="208"/>
      <c r="Q100" s="208"/>
      <c r="R100" s="208"/>
      <c r="S100" s="208"/>
      <c r="T100" s="209"/>
      <c r="AT100" s="210" t="s">
        <v>147</v>
      </c>
      <c r="AU100" s="210" t="s">
        <v>81</v>
      </c>
      <c r="AV100" s="13" t="s">
        <v>81</v>
      </c>
      <c r="AW100" s="13" t="s">
        <v>33</v>
      </c>
      <c r="AX100" s="13" t="s">
        <v>72</v>
      </c>
      <c r="AY100" s="210" t="s">
        <v>133</v>
      </c>
    </row>
    <row r="101" spans="2:51" s="13" customFormat="1" ht="10.2">
      <c r="B101" s="200"/>
      <c r="C101" s="201"/>
      <c r="D101" s="198" t="s">
        <v>147</v>
      </c>
      <c r="E101" s="202" t="s">
        <v>19</v>
      </c>
      <c r="F101" s="203" t="s">
        <v>150</v>
      </c>
      <c r="G101" s="201"/>
      <c r="H101" s="204">
        <v>23.411</v>
      </c>
      <c r="I101" s="205"/>
      <c r="J101" s="201"/>
      <c r="K101" s="201"/>
      <c r="L101" s="206"/>
      <c r="M101" s="207"/>
      <c r="N101" s="208"/>
      <c r="O101" s="208"/>
      <c r="P101" s="208"/>
      <c r="Q101" s="208"/>
      <c r="R101" s="208"/>
      <c r="S101" s="208"/>
      <c r="T101" s="209"/>
      <c r="AT101" s="210" t="s">
        <v>147</v>
      </c>
      <c r="AU101" s="210" t="s">
        <v>81</v>
      </c>
      <c r="AV101" s="13" t="s">
        <v>81</v>
      </c>
      <c r="AW101" s="13" t="s">
        <v>33</v>
      </c>
      <c r="AX101" s="13" t="s">
        <v>72</v>
      </c>
      <c r="AY101" s="210" t="s">
        <v>133</v>
      </c>
    </row>
    <row r="102" spans="2:51" s="13" customFormat="1" ht="10.2">
      <c r="B102" s="200"/>
      <c r="C102" s="201"/>
      <c r="D102" s="198" t="s">
        <v>147</v>
      </c>
      <c r="E102" s="202" t="s">
        <v>19</v>
      </c>
      <c r="F102" s="203" t="s">
        <v>151</v>
      </c>
      <c r="G102" s="201"/>
      <c r="H102" s="204">
        <v>114.186</v>
      </c>
      <c r="I102" s="205"/>
      <c r="J102" s="201"/>
      <c r="K102" s="201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147</v>
      </c>
      <c r="AU102" s="210" t="s">
        <v>81</v>
      </c>
      <c r="AV102" s="13" t="s">
        <v>81</v>
      </c>
      <c r="AW102" s="13" t="s">
        <v>33</v>
      </c>
      <c r="AX102" s="13" t="s">
        <v>72</v>
      </c>
      <c r="AY102" s="210" t="s">
        <v>133</v>
      </c>
    </row>
    <row r="103" spans="2:51" s="13" customFormat="1" ht="10.2">
      <c r="B103" s="200"/>
      <c r="C103" s="201"/>
      <c r="D103" s="198" t="s">
        <v>147</v>
      </c>
      <c r="E103" s="202" t="s">
        <v>19</v>
      </c>
      <c r="F103" s="203" t="s">
        <v>152</v>
      </c>
      <c r="G103" s="201"/>
      <c r="H103" s="204">
        <v>-14.4</v>
      </c>
      <c r="I103" s="205"/>
      <c r="J103" s="201"/>
      <c r="K103" s="201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147</v>
      </c>
      <c r="AU103" s="210" t="s">
        <v>81</v>
      </c>
      <c r="AV103" s="13" t="s">
        <v>81</v>
      </c>
      <c r="AW103" s="13" t="s">
        <v>33</v>
      </c>
      <c r="AX103" s="13" t="s">
        <v>72</v>
      </c>
      <c r="AY103" s="210" t="s">
        <v>133</v>
      </c>
    </row>
    <row r="104" spans="2:51" s="13" customFormat="1" ht="10.2">
      <c r="B104" s="200"/>
      <c r="C104" s="201"/>
      <c r="D104" s="198" t="s">
        <v>147</v>
      </c>
      <c r="E104" s="202" t="s">
        <v>19</v>
      </c>
      <c r="F104" s="203" t="s">
        <v>853</v>
      </c>
      <c r="G104" s="201"/>
      <c r="H104" s="204">
        <v>-41.04</v>
      </c>
      <c r="I104" s="205"/>
      <c r="J104" s="201"/>
      <c r="K104" s="201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147</v>
      </c>
      <c r="AU104" s="210" t="s">
        <v>81</v>
      </c>
      <c r="AV104" s="13" t="s">
        <v>81</v>
      </c>
      <c r="AW104" s="13" t="s">
        <v>33</v>
      </c>
      <c r="AX104" s="13" t="s">
        <v>72</v>
      </c>
      <c r="AY104" s="210" t="s">
        <v>133</v>
      </c>
    </row>
    <row r="105" spans="2:51" s="13" customFormat="1" ht="10.2">
      <c r="B105" s="200"/>
      <c r="C105" s="201"/>
      <c r="D105" s="198" t="s">
        <v>147</v>
      </c>
      <c r="E105" s="202" t="s">
        <v>19</v>
      </c>
      <c r="F105" s="203" t="s">
        <v>854</v>
      </c>
      <c r="G105" s="201"/>
      <c r="H105" s="204">
        <v>-0.81</v>
      </c>
      <c r="I105" s="205"/>
      <c r="J105" s="201"/>
      <c r="K105" s="201"/>
      <c r="L105" s="206"/>
      <c r="M105" s="207"/>
      <c r="N105" s="208"/>
      <c r="O105" s="208"/>
      <c r="P105" s="208"/>
      <c r="Q105" s="208"/>
      <c r="R105" s="208"/>
      <c r="S105" s="208"/>
      <c r="T105" s="209"/>
      <c r="AT105" s="210" t="s">
        <v>147</v>
      </c>
      <c r="AU105" s="210" t="s">
        <v>81</v>
      </c>
      <c r="AV105" s="13" t="s">
        <v>81</v>
      </c>
      <c r="AW105" s="13" t="s">
        <v>33</v>
      </c>
      <c r="AX105" s="13" t="s">
        <v>72</v>
      </c>
      <c r="AY105" s="210" t="s">
        <v>133</v>
      </c>
    </row>
    <row r="106" spans="2:51" s="14" customFormat="1" ht="10.2">
      <c r="B106" s="211"/>
      <c r="C106" s="212"/>
      <c r="D106" s="198" t="s">
        <v>147</v>
      </c>
      <c r="E106" s="213" t="s">
        <v>19</v>
      </c>
      <c r="F106" s="214" t="s">
        <v>154</v>
      </c>
      <c r="G106" s="212"/>
      <c r="H106" s="215">
        <v>369.793</v>
      </c>
      <c r="I106" s="216"/>
      <c r="J106" s="212"/>
      <c r="K106" s="212"/>
      <c r="L106" s="217"/>
      <c r="M106" s="218"/>
      <c r="N106" s="219"/>
      <c r="O106" s="219"/>
      <c r="P106" s="219"/>
      <c r="Q106" s="219"/>
      <c r="R106" s="219"/>
      <c r="S106" s="219"/>
      <c r="T106" s="220"/>
      <c r="AT106" s="221" t="s">
        <v>147</v>
      </c>
      <c r="AU106" s="221" t="s">
        <v>81</v>
      </c>
      <c r="AV106" s="14" t="s">
        <v>141</v>
      </c>
      <c r="AW106" s="14" t="s">
        <v>33</v>
      </c>
      <c r="AX106" s="14" t="s">
        <v>79</v>
      </c>
      <c r="AY106" s="221" t="s">
        <v>133</v>
      </c>
    </row>
    <row r="107" spans="1:65" s="2" customFormat="1" ht="21.75" customHeight="1">
      <c r="A107" s="36"/>
      <c r="B107" s="37"/>
      <c r="C107" s="222" t="s">
        <v>81</v>
      </c>
      <c r="D107" s="222" t="s">
        <v>155</v>
      </c>
      <c r="E107" s="223" t="s">
        <v>156</v>
      </c>
      <c r="F107" s="224" t="s">
        <v>157</v>
      </c>
      <c r="G107" s="225" t="s">
        <v>139</v>
      </c>
      <c r="H107" s="226">
        <v>406.772</v>
      </c>
      <c r="I107" s="227"/>
      <c r="J107" s="228">
        <f>ROUND(I107*H107,2)</f>
        <v>0</v>
      </c>
      <c r="K107" s="224" t="s">
        <v>19</v>
      </c>
      <c r="L107" s="229"/>
      <c r="M107" s="230" t="s">
        <v>19</v>
      </c>
      <c r="N107" s="231" t="s">
        <v>43</v>
      </c>
      <c r="O107" s="66"/>
      <c r="P107" s="189">
        <f>O107*H107</f>
        <v>0</v>
      </c>
      <c r="Q107" s="189">
        <v>0.007</v>
      </c>
      <c r="R107" s="189">
        <f>Q107*H107</f>
        <v>2.847404</v>
      </c>
      <c r="S107" s="189">
        <v>0</v>
      </c>
      <c r="T107" s="190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158</v>
      </c>
      <c r="AT107" s="191" t="s">
        <v>155</v>
      </c>
      <c r="AU107" s="191" t="s">
        <v>81</v>
      </c>
      <c r="AY107" s="19" t="s">
        <v>133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9" t="s">
        <v>79</v>
      </c>
      <c r="BK107" s="192">
        <f>ROUND(I107*H107,2)</f>
        <v>0</v>
      </c>
      <c r="BL107" s="19" t="s">
        <v>141</v>
      </c>
      <c r="BM107" s="191" t="s">
        <v>855</v>
      </c>
    </row>
    <row r="108" spans="2:51" s="13" customFormat="1" ht="10.2">
      <c r="B108" s="200"/>
      <c r="C108" s="201"/>
      <c r="D108" s="198" t="s">
        <v>147</v>
      </c>
      <c r="E108" s="202" t="s">
        <v>19</v>
      </c>
      <c r="F108" s="203" t="s">
        <v>856</v>
      </c>
      <c r="G108" s="201"/>
      <c r="H108" s="204">
        <v>406.772</v>
      </c>
      <c r="I108" s="205"/>
      <c r="J108" s="201"/>
      <c r="K108" s="201"/>
      <c r="L108" s="206"/>
      <c r="M108" s="207"/>
      <c r="N108" s="208"/>
      <c r="O108" s="208"/>
      <c r="P108" s="208"/>
      <c r="Q108" s="208"/>
      <c r="R108" s="208"/>
      <c r="S108" s="208"/>
      <c r="T108" s="209"/>
      <c r="AT108" s="210" t="s">
        <v>147</v>
      </c>
      <c r="AU108" s="210" t="s">
        <v>81</v>
      </c>
      <c r="AV108" s="13" t="s">
        <v>81</v>
      </c>
      <c r="AW108" s="13" t="s">
        <v>33</v>
      </c>
      <c r="AX108" s="13" t="s">
        <v>79</v>
      </c>
      <c r="AY108" s="210" t="s">
        <v>133</v>
      </c>
    </row>
    <row r="109" spans="1:65" s="2" customFormat="1" ht="16.5" customHeight="1">
      <c r="A109" s="36"/>
      <c r="B109" s="37"/>
      <c r="C109" s="180" t="s">
        <v>134</v>
      </c>
      <c r="D109" s="180" t="s">
        <v>136</v>
      </c>
      <c r="E109" s="181" t="s">
        <v>161</v>
      </c>
      <c r="F109" s="182" t="s">
        <v>162</v>
      </c>
      <c r="G109" s="183" t="s">
        <v>163</v>
      </c>
      <c r="H109" s="184">
        <v>100</v>
      </c>
      <c r="I109" s="185"/>
      <c r="J109" s="186">
        <f>ROUND(I109*H109,2)</f>
        <v>0</v>
      </c>
      <c r="K109" s="182" t="s">
        <v>19</v>
      </c>
      <c r="L109" s="41"/>
      <c r="M109" s="187" t="s">
        <v>19</v>
      </c>
      <c r="N109" s="188" t="s">
        <v>43</v>
      </c>
      <c r="O109" s="66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141</v>
      </c>
      <c r="AT109" s="191" t="s">
        <v>136</v>
      </c>
      <c r="AU109" s="191" t="s">
        <v>81</v>
      </c>
      <c r="AY109" s="19" t="s">
        <v>133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79</v>
      </c>
      <c r="BK109" s="192">
        <f>ROUND(I109*H109,2)</f>
        <v>0</v>
      </c>
      <c r="BL109" s="19" t="s">
        <v>141</v>
      </c>
      <c r="BM109" s="191" t="s">
        <v>857</v>
      </c>
    </row>
    <row r="110" spans="2:51" s="13" customFormat="1" ht="10.2">
      <c r="B110" s="200"/>
      <c r="C110" s="201"/>
      <c r="D110" s="198" t="s">
        <v>147</v>
      </c>
      <c r="E110" s="202" t="s">
        <v>19</v>
      </c>
      <c r="F110" s="203" t="s">
        <v>165</v>
      </c>
      <c r="G110" s="201"/>
      <c r="H110" s="204">
        <v>21.6</v>
      </c>
      <c r="I110" s="205"/>
      <c r="J110" s="201"/>
      <c r="K110" s="201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147</v>
      </c>
      <c r="AU110" s="210" t="s">
        <v>81</v>
      </c>
      <c r="AV110" s="13" t="s">
        <v>81</v>
      </c>
      <c r="AW110" s="13" t="s">
        <v>33</v>
      </c>
      <c r="AX110" s="13" t="s">
        <v>72</v>
      </c>
      <c r="AY110" s="210" t="s">
        <v>133</v>
      </c>
    </row>
    <row r="111" spans="2:51" s="13" customFormat="1" ht="10.2">
      <c r="B111" s="200"/>
      <c r="C111" s="201"/>
      <c r="D111" s="198" t="s">
        <v>147</v>
      </c>
      <c r="E111" s="202" t="s">
        <v>19</v>
      </c>
      <c r="F111" s="203" t="s">
        <v>166</v>
      </c>
      <c r="G111" s="201"/>
      <c r="H111" s="204">
        <v>78.4</v>
      </c>
      <c r="I111" s="205"/>
      <c r="J111" s="201"/>
      <c r="K111" s="201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147</v>
      </c>
      <c r="AU111" s="210" t="s">
        <v>81</v>
      </c>
      <c r="AV111" s="13" t="s">
        <v>81</v>
      </c>
      <c r="AW111" s="13" t="s">
        <v>33</v>
      </c>
      <c r="AX111" s="13" t="s">
        <v>72</v>
      </c>
      <c r="AY111" s="210" t="s">
        <v>133</v>
      </c>
    </row>
    <row r="112" spans="2:51" s="14" customFormat="1" ht="10.2">
      <c r="B112" s="211"/>
      <c r="C112" s="212"/>
      <c r="D112" s="198" t="s">
        <v>147</v>
      </c>
      <c r="E112" s="213" t="s">
        <v>19</v>
      </c>
      <c r="F112" s="214" t="s">
        <v>154</v>
      </c>
      <c r="G112" s="212"/>
      <c r="H112" s="215">
        <v>100</v>
      </c>
      <c r="I112" s="216"/>
      <c r="J112" s="212"/>
      <c r="K112" s="212"/>
      <c r="L112" s="217"/>
      <c r="M112" s="218"/>
      <c r="N112" s="219"/>
      <c r="O112" s="219"/>
      <c r="P112" s="219"/>
      <c r="Q112" s="219"/>
      <c r="R112" s="219"/>
      <c r="S112" s="219"/>
      <c r="T112" s="220"/>
      <c r="AT112" s="221" t="s">
        <v>147</v>
      </c>
      <c r="AU112" s="221" t="s">
        <v>81</v>
      </c>
      <c r="AV112" s="14" t="s">
        <v>141</v>
      </c>
      <c r="AW112" s="14" t="s">
        <v>33</v>
      </c>
      <c r="AX112" s="14" t="s">
        <v>79</v>
      </c>
      <c r="AY112" s="221" t="s">
        <v>133</v>
      </c>
    </row>
    <row r="113" spans="2:63" s="12" customFormat="1" ht="22.8" customHeight="1">
      <c r="B113" s="164"/>
      <c r="C113" s="165"/>
      <c r="D113" s="166" t="s">
        <v>71</v>
      </c>
      <c r="E113" s="178" t="s">
        <v>141</v>
      </c>
      <c r="F113" s="178" t="s">
        <v>167</v>
      </c>
      <c r="G113" s="165"/>
      <c r="H113" s="165"/>
      <c r="I113" s="168"/>
      <c r="J113" s="179">
        <f>BK113</f>
        <v>0</v>
      </c>
      <c r="K113" s="165"/>
      <c r="L113" s="170"/>
      <c r="M113" s="171"/>
      <c r="N113" s="172"/>
      <c r="O113" s="172"/>
      <c r="P113" s="173">
        <f>SUM(P114:P121)</f>
        <v>0</v>
      </c>
      <c r="Q113" s="172"/>
      <c r="R113" s="173">
        <f>SUM(R114:R121)</f>
        <v>5.573386</v>
      </c>
      <c r="S113" s="172"/>
      <c r="T113" s="174">
        <f>SUM(T114:T121)</f>
        <v>0</v>
      </c>
      <c r="AR113" s="175" t="s">
        <v>79</v>
      </c>
      <c r="AT113" s="176" t="s">
        <v>71</v>
      </c>
      <c r="AU113" s="176" t="s">
        <v>79</v>
      </c>
      <c r="AY113" s="175" t="s">
        <v>133</v>
      </c>
      <c r="BK113" s="177">
        <f>SUM(BK114:BK121)</f>
        <v>0</v>
      </c>
    </row>
    <row r="114" spans="1:65" s="2" customFormat="1" ht="24.15" customHeight="1">
      <c r="A114" s="36"/>
      <c r="B114" s="37"/>
      <c r="C114" s="180" t="s">
        <v>141</v>
      </c>
      <c r="D114" s="180" t="s">
        <v>136</v>
      </c>
      <c r="E114" s="181" t="s">
        <v>168</v>
      </c>
      <c r="F114" s="182" t="s">
        <v>169</v>
      </c>
      <c r="G114" s="183" t="s">
        <v>139</v>
      </c>
      <c r="H114" s="184">
        <v>723.816</v>
      </c>
      <c r="I114" s="185"/>
      <c r="J114" s="186">
        <f>ROUND(I114*H114,2)</f>
        <v>0</v>
      </c>
      <c r="K114" s="182" t="s">
        <v>140</v>
      </c>
      <c r="L114" s="41"/>
      <c r="M114" s="187" t="s">
        <v>19</v>
      </c>
      <c r="N114" s="188" t="s">
        <v>43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141</v>
      </c>
      <c r="AT114" s="191" t="s">
        <v>136</v>
      </c>
      <c r="AU114" s="191" t="s">
        <v>81</v>
      </c>
      <c r="AY114" s="19" t="s">
        <v>133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79</v>
      </c>
      <c r="BK114" s="192">
        <f>ROUND(I114*H114,2)</f>
        <v>0</v>
      </c>
      <c r="BL114" s="19" t="s">
        <v>141</v>
      </c>
      <c r="BM114" s="191" t="s">
        <v>858</v>
      </c>
    </row>
    <row r="115" spans="1:47" s="2" customFormat="1" ht="10.2">
      <c r="A115" s="36"/>
      <c r="B115" s="37"/>
      <c r="C115" s="38"/>
      <c r="D115" s="193" t="s">
        <v>143</v>
      </c>
      <c r="E115" s="38"/>
      <c r="F115" s="194" t="s">
        <v>171</v>
      </c>
      <c r="G115" s="38"/>
      <c r="H115" s="38"/>
      <c r="I115" s="195"/>
      <c r="J115" s="38"/>
      <c r="K115" s="38"/>
      <c r="L115" s="41"/>
      <c r="M115" s="196"/>
      <c r="N115" s="197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143</v>
      </c>
      <c r="AU115" s="19" t="s">
        <v>81</v>
      </c>
    </row>
    <row r="116" spans="1:47" s="2" customFormat="1" ht="19.2">
      <c r="A116" s="36"/>
      <c r="B116" s="37"/>
      <c r="C116" s="38"/>
      <c r="D116" s="198" t="s">
        <v>145</v>
      </c>
      <c r="E116" s="38"/>
      <c r="F116" s="199" t="s">
        <v>146</v>
      </c>
      <c r="G116" s="38"/>
      <c r="H116" s="38"/>
      <c r="I116" s="195"/>
      <c r="J116" s="38"/>
      <c r="K116" s="38"/>
      <c r="L116" s="41"/>
      <c r="M116" s="196"/>
      <c r="N116" s="19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145</v>
      </c>
      <c r="AU116" s="19" t="s">
        <v>81</v>
      </c>
    </row>
    <row r="117" spans="2:51" s="13" customFormat="1" ht="10.2">
      <c r="B117" s="200"/>
      <c r="C117" s="201"/>
      <c r="D117" s="198" t="s">
        <v>147</v>
      </c>
      <c r="E117" s="202" t="s">
        <v>19</v>
      </c>
      <c r="F117" s="203" t="s">
        <v>172</v>
      </c>
      <c r="G117" s="201"/>
      <c r="H117" s="204">
        <v>723.816</v>
      </c>
      <c r="I117" s="205"/>
      <c r="J117" s="201"/>
      <c r="K117" s="201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147</v>
      </c>
      <c r="AU117" s="210" t="s">
        <v>81</v>
      </c>
      <c r="AV117" s="13" t="s">
        <v>81</v>
      </c>
      <c r="AW117" s="13" t="s">
        <v>33</v>
      </c>
      <c r="AX117" s="13" t="s">
        <v>79</v>
      </c>
      <c r="AY117" s="210" t="s">
        <v>133</v>
      </c>
    </row>
    <row r="118" spans="1:65" s="2" customFormat="1" ht="21.75" customHeight="1">
      <c r="A118" s="36"/>
      <c r="B118" s="37"/>
      <c r="C118" s="222" t="s">
        <v>173</v>
      </c>
      <c r="D118" s="222" t="s">
        <v>155</v>
      </c>
      <c r="E118" s="223" t="s">
        <v>174</v>
      </c>
      <c r="F118" s="224" t="s">
        <v>175</v>
      </c>
      <c r="G118" s="225" t="s">
        <v>139</v>
      </c>
      <c r="H118" s="226">
        <v>796.198</v>
      </c>
      <c r="I118" s="227"/>
      <c r="J118" s="228">
        <f>ROUND(I118*H118,2)</f>
        <v>0</v>
      </c>
      <c r="K118" s="224" t="s">
        <v>19</v>
      </c>
      <c r="L118" s="229"/>
      <c r="M118" s="230" t="s">
        <v>19</v>
      </c>
      <c r="N118" s="231" t="s">
        <v>43</v>
      </c>
      <c r="O118" s="66"/>
      <c r="P118" s="189">
        <f>O118*H118</f>
        <v>0</v>
      </c>
      <c r="Q118" s="189">
        <v>0.007</v>
      </c>
      <c r="R118" s="189">
        <f>Q118*H118</f>
        <v>5.573386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158</v>
      </c>
      <c r="AT118" s="191" t="s">
        <v>155</v>
      </c>
      <c r="AU118" s="191" t="s">
        <v>81</v>
      </c>
      <c r="AY118" s="19" t="s">
        <v>133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79</v>
      </c>
      <c r="BK118" s="192">
        <f>ROUND(I118*H118,2)</f>
        <v>0</v>
      </c>
      <c r="BL118" s="19" t="s">
        <v>141</v>
      </c>
      <c r="BM118" s="191" t="s">
        <v>859</v>
      </c>
    </row>
    <row r="119" spans="2:51" s="13" customFormat="1" ht="10.2">
      <c r="B119" s="200"/>
      <c r="C119" s="201"/>
      <c r="D119" s="198" t="s">
        <v>147</v>
      </c>
      <c r="E119" s="202" t="s">
        <v>19</v>
      </c>
      <c r="F119" s="203" t="s">
        <v>177</v>
      </c>
      <c r="G119" s="201"/>
      <c r="H119" s="204">
        <v>796.198</v>
      </c>
      <c r="I119" s="205"/>
      <c r="J119" s="201"/>
      <c r="K119" s="201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147</v>
      </c>
      <c r="AU119" s="210" t="s">
        <v>81</v>
      </c>
      <c r="AV119" s="13" t="s">
        <v>81</v>
      </c>
      <c r="AW119" s="13" t="s">
        <v>33</v>
      </c>
      <c r="AX119" s="13" t="s">
        <v>79</v>
      </c>
      <c r="AY119" s="210" t="s">
        <v>133</v>
      </c>
    </row>
    <row r="120" spans="1:65" s="2" customFormat="1" ht="16.5" customHeight="1">
      <c r="A120" s="36"/>
      <c r="B120" s="37"/>
      <c r="C120" s="180" t="s">
        <v>178</v>
      </c>
      <c r="D120" s="180" t="s">
        <v>136</v>
      </c>
      <c r="E120" s="181" t="s">
        <v>179</v>
      </c>
      <c r="F120" s="182" t="s">
        <v>180</v>
      </c>
      <c r="G120" s="183" t="s">
        <v>163</v>
      </c>
      <c r="H120" s="184">
        <v>90</v>
      </c>
      <c r="I120" s="185"/>
      <c r="J120" s="186">
        <f>ROUND(I120*H120,2)</f>
        <v>0</v>
      </c>
      <c r="K120" s="182" t="s">
        <v>19</v>
      </c>
      <c r="L120" s="41"/>
      <c r="M120" s="187" t="s">
        <v>19</v>
      </c>
      <c r="N120" s="188" t="s">
        <v>43</v>
      </c>
      <c r="O120" s="66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141</v>
      </c>
      <c r="AT120" s="191" t="s">
        <v>136</v>
      </c>
      <c r="AU120" s="191" t="s">
        <v>81</v>
      </c>
      <c r="AY120" s="19" t="s">
        <v>133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79</v>
      </c>
      <c r="BK120" s="192">
        <f>ROUND(I120*H120,2)</f>
        <v>0</v>
      </c>
      <c r="BL120" s="19" t="s">
        <v>141</v>
      </c>
      <c r="BM120" s="191" t="s">
        <v>860</v>
      </c>
    </row>
    <row r="121" spans="2:51" s="13" customFormat="1" ht="10.2">
      <c r="B121" s="200"/>
      <c r="C121" s="201"/>
      <c r="D121" s="198" t="s">
        <v>147</v>
      </c>
      <c r="E121" s="202" t="s">
        <v>19</v>
      </c>
      <c r="F121" s="203" t="s">
        <v>182</v>
      </c>
      <c r="G121" s="201"/>
      <c r="H121" s="204">
        <v>90</v>
      </c>
      <c r="I121" s="205"/>
      <c r="J121" s="201"/>
      <c r="K121" s="201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147</v>
      </c>
      <c r="AU121" s="210" t="s">
        <v>81</v>
      </c>
      <c r="AV121" s="13" t="s">
        <v>81</v>
      </c>
      <c r="AW121" s="13" t="s">
        <v>33</v>
      </c>
      <c r="AX121" s="13" t="s">
        <v>79</v>
      </c>
      <c r="AY121" s="210" t="s">
        <v>133</v>
      </c>
    </row>
    <row r="122" spans="2:63" s="12" customFormat="1" ht="22.8" customHeight="1">
      <c r="B122" s="164"/>
      <c r="C122" s="165"/>
      <c r="D122" s="166" t="s">
        <v>71</v>
      </c>
      <c r="E122" s="178" t="s">
        <v>178</v>
      </c>
      <c r="F122" s="178" t="s">
        <v>183</v>
      </c>
      <c r="G122" s="165"/>
      <c r="H122" s="165"/>
      <c r="I122" s="168"/>
      <c r="J122" s="179">
        <f>BK122</f>
        <v>0</v>
      </c>
      <c r="K122" s="165"/>
      <c r="L122" s="170"/>
      <c r="M122" s="171"/>
      <c r="N122" s="172"/>
      <c r="O122" s="172"/>
      <c r="P122" s="173">
        <f>SUM(P123:P179)</f>
        <v>0</v>
      </c>
      <c r="Q122" s="172"/>
      <c r="R122" s="173">
        <f>SUM(R123:R179)</f>
        <v>2.37012753</v>
      </c>
      <c r="S122" s="172"/>
      <c r="T122" s="174">
        <f>SUM(T123:T179)</f>
        <v>0</v>
      </c>
      <c r="AR122" s="175" t="s">
        <v>79</v>
      </c>
      <c r="AT122" s="176" t="s">
        <v>71</v>
      </c>
      <c r="AU122" s="176" t="s">
        <v>79</v>
      </c>
      <c r="AY122" s="175" t="s">
        <v>133</v>
      </c>
      <c r="BK122" s="177">
        <f>SUM(BK123:BK179)</f>
        <v>0</v>
      </c>
    </row>
    <row r="123" spans="1:65" s="2" customFormat="1" ht="16.5" customHeight="1">
      <c r="A123" s="36"/>
      <c r="B123" s="37"/>
      <c r="C123" s="180" t="s">
        <v>184</v>
      </c>
      <c r="D123" s="180" t="s">
        <v>136</v>
      </c>
      <c r="E123" s="181" t="s">
        <v>185</v>
      </c>
      <c r="F123" s="182" t="s">
        <v>186</v>
      </c>
      <c r="G123" s="183" t="s">
        <v>139</v>
      </c>
      <c r="H123" s="184">
        <v>369.793</v>
      </c>
      <c r="I123" s="185"/>
      <c r="J123" s="186">
        <f>ROUND(I123*H123,2)</f>
        <v>0</v>
      </c>
      <c r="K123" s="182" t="s">
        <v>19</v>
      </c>
      <c r="L123" s="41"/>
      <c r="M123" s="187" t="s">
        <v>19</v>
      </c>
      <c r="N123" s="188" t="s">
        <v>43</v>
      </c>
      <c r="O123" s="66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141</v>
      </c>
      <c r="AT123" s="191" t="s">
        <v>136</v>
      </c>
      <c r="AU123" s="191" t="s">
        <v>81</v>
      </c>
      <c r="AY123" s="19" t="s">
        <v>133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79</v>
      </c>
      <c r="BK123" s="192">
        <f>ROUND(I123*H123,2)</f>
        <v>0</v>
      </c>
      <c r="BL123" s="19" t="s">
        <v>141</v>
      </c>
      <c r="BM123" s="191" t="s">
        <v>861</v>
      </c>
    </row>
    <row r="124" spans="2:51" s="13" customFormat="1" ht="10.2">
      <c r="B124" s="200"/>
      <c r="C124" s="201"/>
      <c r="D124" s="198" t="s">
        <v>147</v>
      </c>
      <c r="E124" s="202" t="s">
        <v>19</v>
      </c>
      <c r="F124" s="203" t="s">
        <v>148</v>
      </c>
      <c r="G124" s="201"/>
      <c r="H124" s="204">
        <v>341.576</v>
      </c>
      <c r="I124" s="205"/>
      <c r="J124" s="201"/>
      <c r="K124" s="201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147</v>
      </c>
      <c r="AU124" s="210" t="s">
        <v>81</v>
      </c>
      <c r="AV124" s="13" t="s">
        <v>81</v>
      </c>
      <c r="AW124" s="13" t="s">
        <v>33</v>
      </c>
      <c r="AX124" s="13" t="s">
        <v>72</v>
      </c>
      <c r="AY124" s="210" t="s">
        <v>133</v>
      </c>
    </row>
    <row r="125" spans="2:51" s="13" customFormat="1" ht="10.2">
      <c r="B125" s="200"/>
      <c r="C125" s="201"/>
      <c r="D125" s="198" t="s">
        <v>147</v>
      </c>
      <c r="E125" s="202" t="s">
        <v>19</v>
      </c>
      <c r="F125" s="203" t="s">
        <v>149</v>
      </c>
      <c r="G125" s="201"/>
      <c r="H125" s="204">
        <v>-53.13</v>
      </c>
      <c r="I125" s="205"/>
      <c r="J125" s="201"/>
      <c r="K125" s="201"/>
      <c r="L125" s="206"/>
      <c r="M125" s="207"/>
      <c r="N125" s="208"/>
      <c r="O125" s="208"/>
      <c r="P125" s="208"/>
      <c r="Q125" s="208"/>
      <c r="R125" s="208"/>
      <c r="S125" s="208"/>
      <c r="T125" s="209"/>
      <c r="AT125" s="210" t="s">
        <v>147</v>
      </c>
      <c r="AU125" s="210" t="s">
        <v>81</v>
      </c>
      <c r="AV125" s="13" t="s">
        <v>81</v>
      </c>
      <c r="AW125" s="13" t="s">
        <v>33</v>
      </c>
      <c r="AX125" s="13" t="s">
        <v>72</v>
      </c>
      <c r="AY125" s="210" t="s">
        <v>133</v>
      </c>
    </row>
    <row r="126" spans="2:51" s="13" customFormat="1" ht="10.2">
      <c r="B126" s="200"/>
      <c r="C126" s="201"/>
      <c r="D126" s="198" t="s">
        <v>147</v>
      </c>
      <c r="E126" s="202" t="s">
        <v>19</v>
      </c>
      <c r="F126" s="203" t="s">
        <v>150</v>
      </c>
      <c r="G126" s="201"/>
      <c r="H126" s="204">
        <v>23.411</v>
      </c>
      <c r="I126" s="205"/>
      <c r="J126" s="201"/>
      <c r="K126" s="201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147</v>
      </c>
      <c r="AU126" s="210" t="s">
        <v>81</v>
      </c>
      <c r="AV126" s="13" t="s">
        <v>81</v>
      </c>
      <c r="AW126" s="13" t="s">
        <v>33</v>
      </c>
      <c r="AX126" s="13" t="s">
        <v>72</v>
      </c>
      <c r="AY126" s="210" t="s">
        <v>133</v>
      </c>
    </row>
    <row r="127" spans="2:51" s="13" customFormat="1" ht="10.2">
      <c r="B127" s="200"/>
      <c r="C127" s="201"/>
      <c r="D127" s="198" t="s">
        <v>147</v>
      </c>
      <c r="E127" s="202" t="s">
        <v>19</v>
      </c>
      <c r="F127" s="203" t="s">
        <v>151</v>
      </c>
      <c r="G127" s="201"/>
      <c r="H127" s="204">
        <v>114.186</v>
      </c>
      <c r="I127" s="205"/>
      <c r="J127" s="201"/>
      <c r="K127" s="201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147</v>
      </c>
      <c r="AU127" s="210" t="s">
        <v>81</v>
      </c>
      <c r="AV127" s="13" t="s">
        <v>81</v>
      </c>
      <c r="AW127" s="13" t="s">
        <v>33</v>
      </c>
      <c r="AX127" s="13" t="s">
        <v>72</v>
      </c>
      <c r="AY127" s="210" t="s">
        <v>133</v>
      </c>
    </row>
    <row r="128" spans="2:51" s="13" customFormat="1" ht="10.2">
      <c r="B128" s="200"/>
      <c r="C128" s="201"/>
      <c r="D128" s="198" t="s">
        <v>147</v>
      </c>
      <c r="E128" s="202" t="s">
        <v>19</v>
      </c>
      <c r="F128" s="203" t="s">
        <v>152</v>
      </c>
      <c r="G128" s="201"/>
      <c r="H128" s="204">
        <v>-14.4</v>
      </c>
      <c r="I128" s="205"/>
      <c r="J128" s="201"/>
      <c r="K128" s="201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147</v>
      </c>
      <c r="AU128" s="210" t="s">
        <v>81</v>
      </c>
      <c r="AV128" s="13" t="s">
        <v>81</v>
      </c>
      <c r="AW128" s="13" t="s">
        <v>33</v>
      </c>
      <c r="AX128" s="13" t="s">
        <v>72</v>
      </c>
      <c r="AY128" s="210" t="s">
        <v>133</v>
      </c>
    </row>
    <row r="129" spans="2:51" s="13" customFormat="1" ht="10.2">
      <c r="B129" s="200"/>
      <c r="C129" s="201"/>
      <c r="D129" s="198" t="s">
        <v>147</v>
      </c>
      <c r="E129" s="202" t="s">
        <v>19</v>
      </c>
      <c r="F129" s="203" t="s">
        <v>853</v>
      </c>
      <c r="G129" s="201"/>
      <c r="H129" s="204">
        <v>-41.04</v>
      </c>
      <c r="I129" s="205"/>
      <c r="J129" s="201"/>
      <c r="K129" s="201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147</v>
      </c>
      <c r="AU129" s="210" t="s">
        <v>81</v>
      </c>
      <c r="AV129" s="13" t="s">
        <v>81</v>
      </c>
      <c r="AW129" s="13" t="s">
        <v>33</v>
      </c>
      <c r="AX129" s="13" t="s">
        <v>72</v>
      </c>
      <c r="AY129" s="210" t="s">
        <v>133</v>
      </c>
    </row>
    <row r="130" spans="2:51" s="13" customFormat="1" ht="10.2">
      <c r="B130" s="200"/>
      <c r="C130" s="201"/>
      <c r="D130" s="198" t="s">
        <v>147</v>
      </c>
      <c r="E130" s="202" t="s">
        <v>19</v>
      </c>
      <c r="F130" s="203" t="s">
        <v>854</v>
      </c>
      <c r="G130" s="201"/>
      <c r="H130" s="204">
        <v>-0.81</v>
      </c>
      <c r="I130" s="205"/>
      <c r="J130" s="201"/>
      <c r="K130" s="201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147</v>
      </c>
      <c r="AU130" s="210" t="s">
        <v>81</v>
      </c>
      <c r="AV130" s="13" t="s">
        <v>81</v>
      </c>
      <c r="AW130" s="13" t="s">
        <v>33</v>
      </c>
      <c r="AX130" s="13" t="s">
        <v>72</v>
      </c>
      <c r="AY130" s="210" t="s">
        <v>133</v>
      </c>
    </row>
    <row r="131" spans="2:51" s="14" customFormat="1" ht="10.2">
      <c r="B131" s="211"/>
      <c r="C131" s="212"/>
      <c r="D131" s="198" t="s">
        <v>147</v>
      </c>
      <c r="E131" s="213" t="s">
        <v>19</v>
      </c>
      <c r="F131" s="214" t="s">
        <v>154</v>
      </c>
      <c r="G131" s="212"/>
      <c r="H131" s="215">
        <v>369.793</v>
      </c>
      <c r="I131" s="216"/>
      <c r="J131" s="212"/>
      <c r="K131" s="212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147</v>
      </c>
      <c r="AU131" s="221" t="s">
        <v>81</v>
      </c>
      <c r="AV131" s="14" t="s">
        <v>141</v>
      </c>
      <c r="AW131" s="14" t="s">
        <v>33</v>
      </c>
      <c r="AX131" s="14" t="s">
        <v>79</v>
      </c>
      <c r="AY131" s="221" t="s">
        <v>133</v>
      </c>
    </row>
    <row r="132" spans="1:65" s="2" customFormat="1" ht="24.15" customHeight="1">
      <c r="A132" s="36"/>
      <c r="B132" s="37"/>
      <c r="C132" s="222" t="s">
        <v>158</v>
      </c>
      <c r="D132" s="222" t="s">
        <v>155</v>
      </c>
      <c r="E132" s="223" t="s">
        <v>188</v>
      </c>
      <c r="F132" s="224" t="s">
        <v>189</v>
      </c>
      <c r="G132" s="225" t="s">
        <v>139</v>
      </c>
      <c r="H132" s="226">
        <v>388.283</v>
      </c>
      <c r="I132" s="227"/>
      <c r="J132" s="228">
        <f>ROUND(I132*H132,2)</f>
        <v>0</v>
      </c>
      <c r="K132" s="224" t="s">
        <v>140</v>
      </c>
      <c r="L132" s="229"/>
      <c r="M132" s="230" t="s">
        <v>19</v>
      </c>
      <c r="N132" s="231" t="s">
        <v>43</v>
      </c>
      <c r="O132" s="66"/>
      <c r="P132" s="189">
        <f>O132*H132</f>
        <v>0</v>
      </c>
      <c r="Q132" s="189">
        <v>0.00028</v>
      </c>
      <c r="R132" s="189">
        <f>Q132*H132</f>
        <v>0.10871924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158</v>
      </c>
      <c r="AT132" s="191" t="s">
        <v>155</v>
      </c>
      <c r="AU132" s="191" t="s">
        <v>81</v>
      </c>
      <c r="AY132" s="19" t="s">
        <v>133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79</v>
      </c>
      <c r="BK132" s="192">
        <f>ROUND(I132*H132,2)</f>
        <v>0</v>
      </c>
      <c r="BL132" s="19" t="s">
        <v>141</v>
      </c>
      <c r="BM132" s="191" t="s">
        <v>862</v>
      </c>
    </row>
    <row r="133" spans="2:51" s="13" customFormat="1" ht="10.2">
      <c r="B133" s="200"/>
      <c r="C133" s="201"/>
      <c r="D133" s="198" t="s">
        <v>147</v>
      </c>
      <c r="E133" s="202" t="s">
        <v>19</v>
      </c>
      <c r="F133" s="203" t="s">
        <v>863</v>
      </c>
      <c r="G133" s="201"/>
      <c r="H133" s="204">
        <v>388.283</v>
      </c>
      <c r="I133" s="205"/>
      <c r="J133" s="201"/>
      <c r="K133" s="201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147</v>
      </c>
      <c r="AU133" s="210" t="s">
        <v>81</v>
      </c>
      <c r="AV133" s="13" t="s">
        <v>81</v>
      </c>
      <c r="AW133" s="13" t="s">
        <v>33</v>
      </c>
      <c r="AX133" s="13" t="s">
        <v>79</v>
      </c>
      <c r="AY133" s="210" t="s">
        <v>133</v>
      </c>
    </row>
    <row r="134" spans="1:65" s="2" customFormat="1" ht="37.8" customHeight="1">
      <c r="A134" s="36"/>
      <c r="B134" s="37"/>
      <c r="C134" s="180" t="s">
        <v>192</v>
      </c>
      <c r="D134" s="180" t="s">
        <v>136</v>
      </c>
      <c r="E134" s="181" t="s">
        <v>193</v>
      </c>
      <c r="F134" s="182" t="s">
        <v>194</v>
      </c>
      <c r="G134" s="183" t="s">
        <v>139</v>
      </c>
      <c r="H134" s="184">
        <v>142.117</v>
      </c>
      <c r="I134" s="185"/>
      <c r="J134" s="186">
        <f>ROUND(I134*H134,2)</f>
        <v>0</v>
      </c>
      <c r="K134" s="182" t="s">
        <v>140</v>
      </c>
      <c r="L134" s="41"/>
      <c r="M134" s="187" t="s">
        <v>19</v>
      </c>
      <c r="N134" s="188" t="s">
        <v>43</v>
      </c>
      <c r="O134" s="66"/>
      <c r="P134" s="189">
        <f>O134*H134</f>
        <v>0</v>
      </c>
      <c r="Q134" s="189">
        <v>0.00835</v>
      </c>
      <c r="R134" s="189">
        <f>Q134*H134</f>
        <v>1.1866769499999998</v>
      </c>
      <c r="S134" s="189">
        <v>0</v>
      </c>
      <c r="T134" s="19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141</v>
      </c>
      <c r="AT134" s="191" t="s">
        <v>136</v>
      </c>
      <c r="AU134" s="191" t="s">
        <v>81</v>
      </c>
      <c r="AY134" s="19" t="s">
        <v>133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79</v>
      </c>
      <c r="BK134" s="192">
        <f>ROUND(I134*H134,2)</f>
        <v>0</v>
      </c>
      <c r="BL134" s="19" t="s">
        <v>141</v>
      </c>
      <c r="BM134" s="191" t="s">
        <v>864</v>
      </c>
    </row>
    <row r="135" spans="1:47" s="2" customFormat="1" ht="10.2">
      <c r="A135" s="36"/>
      <c r="B135" s="37"/>
      <c r="C135" s="38"/>
      <c r="D135" s="193" t="s">
        <v>143</v>
      </c>
      <c r="E135" s="38"/>
      <c r="F135" s="194" t="s">
        <v>196</v>
      </c>
      <c r="G135" s="38"/>
      <c r="H135" s="38"/>
      <c r="I135" s="195"/>
      <c r="J135" s="38"/>
      <c r="K135" s="38"/>
      <c r="L135" s="41"/>
      <c r="M135" s="196"/>
      <c r="N135" s="197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143</v>
      </c>
      <c r="AU135" s="19" t="s">
        <v>81</v>
      </c>
    </row>
    <row r="136" spans="2:51" s="15" customFormat="1" ht="10.2">
      <c r="B136" s="232"/>
      <c r="C136" s="233"/>
      <c r="D136" s="198" t="s">
        <v>147</v>
      </c>
      <c r="E136" s="234" t="s">
        <v>19</v>
      </c>
      <c r="F136" s="235" t="s">
        <v>197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147</v>
      </c>
      <c r="AU136" s="241" t="s">
        <v>81</v>
      </c>
      <c r="AV136" s="15" t="s">
        <v>79</v>
      </c>
      <c r="AW136" s="15" t="s">
        <v>33</v>
      </c>
      <c r="AX136" s="15" t="s">
        <v>72</v>
      </c>
      <c r="AY136" s="241" t="s">
        <v>133</v>
      </c>
    </row>
    <row r="137" spans="2:51" s="13" customFormat="1" ht="10.2">
      <c r="B137" s="200"/>
      <c r="C137" s="201"/>
      <c r="D137" s="198" t="s">
        <v>147</v>
      </c>
      <c r="E137" s="202" t="s">
        <v>19</v>
      </c>
      <c r="F137" s="203" t="s">
        <v>198</v>
      </c>
      <c r="G137" s="201"/>
      <c r="H137" s="204">
        <v>121.991</v>
      </c>
      <c r="I137" s="205"/>
      <c r="J137" s="201"/>
      <c r="K137" s="201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147</v>
      </c>
      <c r="AU137" s="210" t="s">
        <v>81</v>
      </c>
      <c r="AV137" s="13" t="s">
        <v>81</v>
      </c>
      <c r="AW137" s="13" t="s">
        <v>33</v>
      </c>
      <c r="AX137" s="13" t="s">
        <v>72</v>
      </c>
      <c r="AY137" s="210" t="s">
        <v>133</v>
      </c>
    </row>
    <row r="138" spans="2:51" s="13" customFormat="1" ht="10.2">
      <c r="B138" s="200"/>
      <c r="C138" s="201"/>
      <c r="D138" s="198" t="s">
        <v>147</v>
      </c>
      <c r="E138" s="202" t="s">
        <v>19</v>
      </c>
      <c r="F138" s="203" t="s">
        <v>199</v>
      </c>
      <c r="G138" s="201"/>
      <c r="H138" s="204">
        <v>40.781</v>
      </c>
      <c r="I138" s="205"/>
      <c r="J138" s="201"/>
      <c r="K138" s="201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147</v>
      </c>
      <c r="AU138" s="210" t="s">
        <v>81</v>
      </c>
      <c r="AV138" s="13" t="s">
        <v>81</v>
      </c>
      <c r="AW138" s="13" t="s">
        <v>33</v>
      </c>
      <c r="AX138" s="13" t="s">
        <v>72</v>
      </c>
      <c r="AY138" s="210" t="s">
        <v>133</v>
      </c>
    </row>
    <row r="139" spans="2:51" s="16" customFormat="1" ht="10.2">
      <c r="B139" s="242"/>
      <c r="C139" s="243"/>
      <c r="D139" s="198" t="s">
        <v>147</v>
      </c>
      <c r="E139" s="244" t="s">
        <v>19</v>
      </c>
      <c r="F139" s="245" t="s">
        <v>200</v>
      </c>
      <c r="G139" s="243"/>
      <c r="H139" s="246">
        <v>162.772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AT139" s="252" t="s">
        <v>147</v>
      </c>
      <c r="AU139" s="252" t="s">
        <v>81</v>
      </c>
      <c r="AV139" s="16" t="s">
        <v>134</v>
      </c>
      <c r="AW139" s="16" t="s">
        <v>33</v>
      </c>
      <c r="AX139" s="16" t="s">
        <v>72</v>
      </c>
      <c r="AY139" s="252" t="s">
        <v>133</v>
      </c>
    </row>
    <row r="140" spans="2:51" s="15" customFormat="1" ht="10.2">
      <c r="B140" s="232"/>
      <c r="C140" s="233"/>
      <c r="D140" s="198" t="s">
        <v>147</v>
      </c>
      <c r="E140" s="234" t="s">
        <v>19</v>
      </c>
      <c r="F140" s="235" t="s">
        <v>201</v>
      </c>
      <c r="G140" s="233"/>
      <c r="H140" s="234" t="s">
        <v>19</v>
      </c>
      <c r="I140" s="236"/>
      <c r="J140" s="233"/>
      <c r="K140" s="233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147</v>
      </c>
      <c r="AU140" s="241" t="s">
        <v>81</v>
      </c>
      <c r="AV140" s="15" t="s">
        <v>79</v>
      </c>
      <c r="AW140" s="15" t="s">
        <v>33</v>
      </c>
      <c r="AX140" s="15" t="s">
        <v>72</v>
      </c>
      <c r="AY140" s="241" t="s">
        <v>133</v>
      </c>
    </row>
    <row r="141" spans="2:51" s="13" customFormat="1" ht="10.2">
      <c r="B141" s="200"/>
      <c r="C141" s="201"/>
      <c r="D141" s="198" t="s">
        <v>147</v>
      </c>
      <c r="E141" s="202" t="s">
        <v>19</v>
      </c>
      <c r="F141" s="203" t="s">
        <v>865</v>
      </c>
      <c r="G141" s="201"/>
      <c r="H141" s="204">
        <v>-19.44</v>
      </c>
      <c r="I141" s="205"/>
      <c r="J141" s="201"/>
      <c r="K141" s="201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147</v>
      </c>
      <c r="AU141" s="210" t="s">
        <v>81</v>
      </c>
      <c r="AV141" s="13" t="s">
        <v>81</v>
      </c>
      <c r="AW141" s="13" t="s">
        <v>33</v>
      </c>
      <c r="AX141" s="13" t="s">
        <v>72</v>
      </c>
      <c r="AY141" s="210" t="s">
        <v>133</v>
      </c>
    </row>
    <row r="142" spans="2:51" s="13" customFormat="1" ht="10.2">
      <c r="B142" s="200"/>
      <c r="C142" s="201"/>
      <c r="D142" s="198" t="s">
        <v>147</v>
      </c>
      <c r="E142" s="202" t="s">
        <v>19</v>
      </c>
      <c r="F142" s="203" t="s">
        <v>866</v>
      </c>
      <c r="G142" s="201"/>
      <c r="H142" s="204">
        <v>-1.215</v>
      </c>
      <c r="I142" s="205"/>
      <c r="J142" s="201"/>
      <c r="K142" s="201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147</v>
      </c>
      <c r="AU142" s="210" t="s">
        <v>81</v>
      </c>
      <c r="AV142" s="13" t="s">
        <v>81</v>
      </c>
      <c r="AW142" s="13" t="s">
        <v>33</v>
      </c>
      <c r="AX142" s="13" t="s">
        <v>72</v>
      </c>
      <c r="AY142" s="210" t="s">
        <v>133</v>
      </c>
    </row>
    <row r="143" spans="2:51" s="16" customFormat="1" ht="10.2">
      <c r="B143" s="242"/>
      <c r="C143" s="243"/>
      <c r="D143" s="198" t="s">
        <v>147</v>
      </c>
      <c r="E143" s="244" t="s">
        <v>19</v>
      </c>
      <c r="F143" s="245" t="s">
        <v>200</v>
      </c>
      <c r="G143" s="243"/>
      <c r="H143" s="246">
        <v>-20.655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147</v>
      </c>
      <c r="AU143" s="252" t="s">
        <v>81</v>
      </c>
      <c r="AV143" s="16" t="s">
        <v>134</v>
      </c>
      <c r="AW143" s="16" t="s">
        <v>33</v>
      </c>
      <c r="AX143" s="16" t="s">
        <v>72</v>
      </c>
      <c r="AY143" s="252" t="s">
        <v>133</v>
      </c>
    </row>
    <row r="144" spans="2:51" s="14" customFormat="1" ht="10.2">
      <c r="B144" s="211"/>
      <c r="C144" s="212"/>
      <c r="D144" s="198" t="s">
        <v>147</v>
      </c>
      <c r="E144" s="213" t="s">
        <v>19</v>
      </c>
      <c r="F144" s="214" t="s">
        <v>154</v>
      </c>
      <c r="G144" s="212"/>
      <c r="H144" s="215">
        <v>142.117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147</v>
      </c>
      <c r="AU144" s="221" t="s">
        <v>81</v>
      </c>
      <c r="AV144" s="14" t="s">
        <v>141</v>
      </c>
      <c r="AW144" s="14" t="s">
        <v>33</v>
      </c>
      <c r="AX144" s="14" t="s">
        <v>79</v>
      </c>
      <c r="AY144" s="221" t="s">
        <v>133</v>
      </c>
    </row>
    <row r="145" spans="1:65" s="2" customFormat="1" ht="16.5" customHeight="1">
      <c r="A145" s="36"/>
      <c r="B145" s="37"/>
      <c r="C145" s="222" t="s">
        <v>203</v>
      </c>
      <c r="D145" s="222" t="s">
        <v>155</v>
      </c>
      <c r="E145" s="223" t="s">
        <v>204</v>
      </c>
      <c r="F145" s="224" t="s">
        <v>205</v>
      </c>
      <c r="G145" s="225" t="s">
        <v>139</v>
      </c>
      <c r="H145" s="226">
        <v>149.223</v>
      </c>
      <c r="I145" s="227"/>
      <c r="J145" s="228">
        <f>ROUND(I145*H145,2)</f>
        <v>0</v>
      </c>
      <c r="K145" s="224" t="s">
        <v>140</v>
      </c>
      <c r="L145" s="229"/>
      <c r="M145" s="230" t="s">
        <v>19</v>
      </c>
      <c r="N145" s="231" t="s">
        <v>43</v>
      </c>
      <c r="O145" s="66"/>
      <c r="P145" s="189">
        <f>O145*H145</f>
        <v>0</v>
      </c>
      <c r="Q145" s="189">
        <v>0.0015</v>
      </c>
      <c r="R145" s="189">
        <f>Q145*H145</f>
        <v>0.22383450000000002</v>
      </c>
      <c r="S145" s="189">
        <v>0</v>
      </c>
      <c r="T145" s="19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158</v>
      </c>
      <c r="AT145" s="191" t="s">
        <v>155</v>
      </c>
      <c r="AU145" s="191" t="s">
        <v>81</v>
      </c>
      <c r="AY145" s="19" t="s">
        <v>133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79</v>
      </c>
      <c r="BK145" s="192">
        <f>ROUND(I145*H145,2)</f>
        <v>0</v>
      </c>
      <c r="BL145" s="19" t="s">
        <v>141</v>
      </c>
      <c r="BM145" s="191" t="s">
        <v>867</v>
      </c>
    </row>
    <row r="146" spans="2:51" s="13" customFormat="1" ht="10.2">
      <c r="B146" s="200"/>
      <c r="C146" s="201"/>
      <c r="D146" s="198" t="s">
        <v>147</v>
      </c>
      <c r="E146" s="202" t="s">
        <v>19</v>
      </c>
      <c r="F146" s="203" t="s">
        <v>868</v>
      </c>
      <c r="G146" s="201"/>
      <c r="H146" s="204">
        <v>149.223</v>
      </c>
      <c r="I146" s="205"/>
      <c r="J146" s="201"/>
      <c r="K146" s="201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147</v>
      </c>
      <c r="AU146" s="210" t="s">
        <v>81</v>
      </c>
      <c r="AV146" s="13" t="s">
        <v>81</v>
      </c>
      <c r="AW146" s="13" t="s">
        <v>33</v>
      </c>
      <c r="AX146" s="13" t="s">
        <v>79</v>
      </c>
      <c r="AY146" s="210" t="s">
        <v>133</v>
      </c>
    </row>
    <row r="147" spans="1:65" s="2" customFormat="1" ht="24.15" customHeight="1">
      <c r="A147" s="36"/>
      <c r="B147" s="37"/>
      <c r="C147" s="180" t="s">
        <v>208</v>
      </c>
      <c r="D147" s="180" t="s">
        <v>136</v>
      </c>
      <c r="E147" s="181" t="s">
        <v>209</v>
      </c>
      <c r="F147" s="182" t="s">
        <v>210</v>
      </c>
      <c r="G147" s="183" t="s">
        <v>139</v>
      </c>
      <c r="H147" s="184">
        <v>142.117</v>
      </c>
      <c r="I147" s="185"/>
      <c r="J147" s="186">
        <f>ROUND(I147*H147,2)</f>
        <v>0</v>
      </c>
      <c r="K147" s="182" t="s">
        <v>140</v>
      </c>
      <c r="L147" s="41"/>
      <c r="M147" s="187" t="s">
        <v>19</v>
      </c>
      <c r="N147" s="188" t="s">
        <v>43</v>
      </c>
      <c r="O147" s="66"/>
      <c r="P147" s="189">
        <f>O147*H147</f>
        <v>0</v>
      </c>
      <c r="Q147" s="189">
        <v>8E-05</v>
      </c>
      <c r="R147" s="189">
        <f>Q147*H147</f>
        <v>0.01136936</v>
      </c>
      <c r="S147" s="189">
        <v>0</v>
      </c>
      <c r="T147" s="19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141</v>
      </c>
      <c r="AT147" s="191" t="s">
        <v>136</v>
      </c>
      <c r="AU147" s="191" t="s">
        <v>81</v>
      </c>
      <c r="AY147" s="19" t="s">
        <v>133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79</v>
      </c>
      <c r="BK147" s="192">
        <f>ROUND(I147*H147,2)</f>
        <v>0</v>
      </c>
      <c r="BL147" s="19" t="s">
        <v>141</v>
      </c>
      <c r="BM147" s="191" t="s">
        <v>869</v>
      </c>
    </row>
    <row r="148" spans="1:47" s="2" customFormat="1" ht="10.2">
      <c r="A148" s="36"/>
      <c r="B148" s="37"/>
      <c r="C148" s="38"/>
      <c r="D148" s="193" t="s">
        <v>143</v>
      </c>
      <c r="E148" s="38"/>
      <c r="F148" s="194" t="s">
        <v>212</v>
      </c>
      <c r="G148" s="38"/>
      <c r="H148" s="38"/>
      <c r="I148" s="195"/>
      <c r="J148" s="38"/>
      <c r="K148" s="38"/>
      <c r="L148" s="41"/>
      <c r="M148" s="196"/>
      <c r="N148" s="197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143</v>
      </c>
      <c r="AU148" s="19" t="s">
        <v>81</v>
      </c>
    </row>
    <row r="149" spans="1:65" s="2" customFormat="1" ht="16.5" customHeight="1">
      <c r="A149" s="36"/>
      <c r="B149" s="37"/>
      <c r="C149" s="180" t="s">
        <v>213</v>
      </c>
      <c r="D149" s="180" t="s">
        <v>136</v>
      </c>
      <c r="E149" s="181" t="s">
        <v>214</v>
      </c>
      <c r="F149" s="182" t="s">
        <v>215</v>
      </c>
      <c r="G149" s="183" t="s">
        <v>163</v>
      </c>
      <c r="H149" s="184">
        <v>105.272</v>
      </c>
      <c r="I149" s="185"/>
      <c r="J149" s="186">
        <f>ROUND(I149*H149,2)</f>
        <v>0</v>
      </c>
      <c r="K149" s="182" t="s">
        <v>140</v>
      </c>
      <c r="L149" s="41"/>
      <c r="M149" s="187" t="s">
        <v>19</v>
      </c>
      <c r="N149" s="188" t="s">
        <v>43</v>
      </c>
      <c r="O149" s="66"/>
      <c r="P149" s="189">
        <f>O149*H149</f>
        <v>0</v>
      </c>
      <c r="Q149" s="189">
        <v>3E-05</v>
      </c>
      <c r="R149" s="189">
        <f>Q149*H149</f>
        <v>0.00315816</v>
      </c>
      <c r="S149" s="189">
        <v>0</v>
      </c>
      <c r="T149" s="19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141</v>
      </c>
      <c r="AT149" s="191" t="s">
        <v>136</v>
      </c>
      <c r="AU149" s="191" t="s">
        <v>81</v>
      </c>
      <c r="AY149" s="19" t="s">
        <v>133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79</v>
      </c>
      <c r="BK149" s="192">
        <f>ROUND(I149*H149,2)</f>
        <v>0</v>
      </c>
      <c r="BL149" s="19" t="s">
        <v>141</v>
      </c>
      <c r="BM149" s="191" t="s">
        <v>870</v>
      </c>
    </row>
    <row r="150" spans="1:47" s="2" customFormat="1" ht="10.2">
      <c r="A150" s="36"/>
      <c r="B150" s="37"/>
      <c r="C150" s="38"/>
      <c r="D150" s="193" t="s">
        <v>143</v>
      </c>
      <c r="E150" s="38"/>
      <c r="F150" s="194" t="s">
        <v>217</v>
      </c>
      <c r="G150" s="38"/>
      <c r="H150" s="38"/>
      <c r="I150" s="195"/>
      <c r="J150" s="38"/>
      <c r="K150" s="38"/>
      <c r="L150" s="41"/>
      <c r="M150" s="196"/>
      <c r="N150" s="197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143</v>
      </c>
      <c r="AU150" s="19" t="s">
        <v>81</v>
      </c>
    </row>
    <row r="151" spans="2:51" s="13" customFormat="1" ht="10.2">
      <c r="B151" s="200"/>
      <c r="C151" s="201"/>
      <c r="D151" s="198" t="s">
        <v>147</v>
      </c>
      <c r="E151" s="202" t="s">
        <v>19</v>
      </c>
      <c r="F151" s="203" t="s">
        <v>218</v>
      </c>
      <c r="G151" s="201"/>
      <c r="H151" s="204">
        <v>90.364</v>
      </c>
      <c r="I151" s="205"/>
      <c r="J151" s="201"/>
      <c r="K151" s="201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147</v>
      </c>
      <c r="AU151" s="210" t="s">
        <v>81</v>
      </c>
      <c r="AV151" s="13" t="s">
        <v>81</v>
      </c>
      <c r="AW151" s="13" t="s">
        <v>33</v>
      </c>
      <c r="AX151" s="13" t="s">
        <v>72</v>
      </c>
      <c r="AY151" s="210" t="s">
        <v>133</v>
      </c>
    </row>
    <row r="152" spans="2:51" s="13" customFormat="1" ht="10.2">
      <c r="B152" s="200"/>
      <c r="C152" s="201"/>
      <c r="D152" s="198" t="s">
        <v>147</v>
      </c>
      <c r="E152" s="202" t="s">
        <v>19</v>
      </c>
      <c r="F152" s="203" t="s">
        <v>219</v>
      </c>
      <c r="G152" s="201"/>
      <c r="H152" s="204">
        <v>30.208</v>
      </c>
      <c r="I152" s="205"/>
      <c r="J152" s="201"/>
      <c r="K152" s="201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147</v>
      </c>
      <c r="AU152" s="210" t="s">
        <v>81</v>
      </c>
      <c r="AV152" s="13" t="s">
        <v>81</v>
      </c>
      <c r="AW152" s="13" t="s">
        <v>33</v>
      </c>
      <c r="AX152" s="13" t="s">
        <v>72</v>
      </c>
      <c r="AY152" s="210" t="s">
        <v>133</v>
      </c>
    </row>
    <row r="153" spans="2:51" s="13" customFormat="1" ht="10.2">
      <c r="B153" s="200"/>
      <c r="C153" s="201"/>
      <c r="D153" s="198" t="s">
        <v>147</v>
      </c>
      <c r="E153" s="202" t="s">
        <v>19</v>
      </c>
      <c r="F153" s="203" t="s">
        <v>871</v>
      </c>
      <c r="G153" s="201"/>
      <c r="H153" s="204">
        <v>-14.4</v>
      </c>
      <c r="I153" s="205"/>
      <c r="J153" s="201"/>
      <c r="K153" s="201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147</v>
      </c>
      <c r="AU153" s="210" t="s">
        <v>81</v>
      </c>
      <c r="AV153" s="13" t="s">
        <v>81</v>
      </c>
      <c r="AW153" s="13" t="s">
        <v>33</v>
      </c>
      <c r="AX153" s="13" t="s">
        <v>72</v>
      </c>
      <c r="AY153" s="210" t="s">
        <v>133</v>
      </c>
    </row>
    <row r="154" spans="2:51" s="13" customFormat="1" ht="10.2">
      <c r="B154" s="200"/>
      <c r="C154" s="201"/>
      <c r="D154" s="198" t="s">
        <v>147</v>
      </c>
      <c r="E154" s="202" t="s">
        <v>19</v>
      </c>
      <c r="F154" s="203" t="s">
        <v>872</v>
      </c>
      <c r="G154" s="201"/>
      <c r="H154" s="204">
        <v>-0.9</v>
      </c>
      <c r="I154" s="205"/>
      <c r="J154" s="201"/>
      <c r="K154" s="201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147</v>
      </c>
      <c r="AU154" s="210" t="s">
        <v>81</v>
      </c>
      <c r="AV154" s="13" t="s">
        <v>81</v>
      </c>
      <c r="AW154" s="13" t="s">
        <v>33</v>
      </c>
      <c r="AX154" s="13" t="s">
        <v>72</v>
      </c>
      <c r="AY154" s="210" t="s">
        <v>133</v>
      </c>
    </row>
    <row r="155" spans="2:51" s="14" customFormat="1" ht="10.2">
      <c r="B155" s="211"/>
      <c r="C155" s="212"/>
      <c r="D155" s="198" t="s">
        <v>147</v>
      </c>
      <c r="E155" s="213" t="s">
        <v>19</v>
      </c>
      <c r="F155" s="214" t="s">
        <v>154</v>
      </c>
      <c r="G155" s="212"/>
      <c r="H155" s="215">
        <v>105.27199999999999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147</v>
      </c>
      <c r="AU155" s="221" t="s">
        <v>81</v>
      </c>
      <c r="AV155" s="14" t="s">
        <v>141</v>
      </c>
      <c r="AW155" s="14" t="s">
        <v>33</v>
      </c>
      <c r="AX155" s="14" t="s">
        <v>79</v>
      </c>
      <c r="AY155" s="221" t="s">
        <v>133</v>
      </c>
    </row>
    <row r="156" spans="1:65" s="2" customFormat="1" ht="16.5" customHeight="1">
      <c r="A156" s="36"/>
      <c r="B156" s="37"/>
      <c r="C156" s="222" t="s">
        <v>221</v>
      </c>
      <c r="D156" s="222" t="s">
        <v>155</v>
      </c>
      <c r="E156" s="223" t="s">
        <v>222</v>
      </c>
      <c r="F156" s="224" t="s">
        <v>223</v>
      </c>
      <c r="G156" s="225" t="s">
        <v>163</v>
      </c>
      <c r="H156" s="226">
        <v>110.536</v>
      </c>
      <c r="I156" s="227"/>
      <c r="J156" s="228">
        <f>ROUND(I156*H156,2)</f>
        <v>0</v>
      </c>
      <c r="K156" s="224" t="s">
        <v>140</v>
      </c>
      <c r="L156" s="229"/>
      <c r="M156" s="230" t="s">
        <v>19</v>
      </c>
      <c r="N156" s="231" t="s">
        <v>43</v>
      </c>
      <c r="O156" s="66"/>
      <c r="P156" s="189">
        <f>O156*H156</f>
        <v>0</v>
      </c>
      <c r="Q156" s="189">
        <v>0.00022</v>
      </c>
      <c r="R156" s="189">
        <f>Q156*H156</f>
        <v>0.02431792</v>
      </c>
      <c r="S156" s="189">
        <v>0</v>
      </c>
      <c r="T156" s="19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158</v>
      </c>
      <c r="AT156" s="191" t="s">
        <v>155</v>
      </c>
      <c r="AU156" s="191" t="s">
        <v>81</v>
      </c>
      <c r="AY156" s="19" t="s">
        <v>133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79</v>
      </c>
      <c r="BK156" s="192">
        <f>ROUND(I156*H156,2)</f>
        <v>0</v>
      </c>
      <c r="BL156" s="19" t="s">
        <v>141</v>
      </c>
      <c r="BM156" s="191" t="s">
        <v>873</v>
      </c>
    </row>
    <row r="157" spans="2:51" s="13" customFormat="1" ht="10.2">
      <c r="B157" s="200"/>
      <c r="C157" s="201"/>
      <c r="D157" s="198" t="s">
        <v>147</v>
      </c>
      <c r="E157" s="202" t="s">
        <v>19</v>
      </c>
      <c r="F157" s="203" t="s">
        <v>874</v>
      </c>
      <c r="G157" s="201"/>
      <c r="H157" s="204">
        <v>110.536</v>
      </c>
      <c r="I157" s="205"/>
      <c r="J157" s="201"/>
      <c r="K157" s="201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147</v>
      </c>
      <c r="AU157" s="210" t="s">
        <v>81</v>
      </c>
      <c r="AV157" s="13" t="s">
        <v>81</v>
      </c>
      <c r="AW157" s="13" t="s">
        <v>33</v>
      </c>
      <c r="AX157" s="13" t="s">
        <v>79</v>
      </c>
      <c r="AY157" s="210" t="s">
        <v>133</v>
      </c>
    </row>
    <row r="158" spans="1:65" s="2" customFormat="1" ht="16.5" customHeight="1">
      <c r="A158" s="36"/>
      <c r="B158" s="37"/>
      <c r="C158" s="180" t="s">
        <v>226</v>
      </c>
      <c r="D158" s="180" t="s">
        <v>136</v>
      </c>
      <c r="E158" s="181" t="s">
        <v>227</v>
      </c>
      <c r="F158" s="182" t="s">
        <v>228</v>
      </c>
      <c r="G158" s="183" t="s">
        <v>163</v>
      </c>
      <c r="H158" s="184">
        <v>27</v>
      </c>
      <c r="I158" s="185"/>
      <c r="J158" s="186">
        <f>ROUND(I158*H158,2)</f>
        <v>0</v>
      </c>
      <c r="K158" s="182" t="s">
        <v>140</v>
      </c>
      <c r="L158" s="41"/>
      <c r="M158" s="187" t="s">
        <v>19</v>
      </c>
      <c r="N158" s="188" t="s">
        <v>43</v>
      </c>
      <c r="O158" s="66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141</v>
      </c>
      <c r="AT158" s="191" t="s">
        <v>136</v>
      </c>
      <c r="AU158" s="191" t="s">
        <v>81</v>
      </c>
      <c r="AY158" s="19" t="s">
        <v>133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79</v>
      </c>
      <c r="BK158" s="192">
        <f>ROUND(I158*H158,2)</f>
        <v>0</v>
      </c>
      <c r="BL158" s="19" t="s">
        <v>141</v>
      </c>
      <c r="BM158" s="191" t="s">
        <v>875</v>
      </c>
    </row>
    <row r="159" spans="1:47" s="2" customFormat="1" ht="10.2">
      <c r="A159" s="36"/>
      <c r="B159" s="37"/>
      <c r="C159" s="38"/>
      <c r="D159" s="193" t="s">
        <v>143</v>
      </c>
      <c r="E159" s="38"/>
      <c r="F159" s="194" t="s">
        <v>230</v>
      </c>
      <c r="G159" s="38"/>
      <c r="H159" s="38"/>
      <c r="I159" s="195"/>
      <c r="J159" s="38"/>
      <c r="K159" s="38"/>
      <c r="L159" s="41"/>
      <c r="M159" s="196"/>
      <c r="N159" s="197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143</v>
      </c>
      <c r="AU159" s="19" t="s">
        <v>81</v>
      </c>
    </row>
    <row r="160" spans="2:51" s="15" customFormat="1" ht="10.2">
      <c r="B160" s="232"/>
      <c r="C160" s="233"/>
      <c r="D160" s="198" t="s">
        <v>147</v>
      </c>
      <c r="E160" s="234" t="s">
        <v>19</v>
      </c>
      <c r="F160" s="235" t="s">
        <v>231</v>
      </c>
      <c r="G160" s="233"/>
      <c r="H160" s="234" t="s">
        <v>19</v>
      </c>
      <c r="I160" s="236"/>
      <c r="J160" s="233"/>
      <c r="K160" s="233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147</v>
      </c>
      <c r="AU160" s="241" t="s">
        <v>81</v>
      </c>
      <c r="AV160" s="15" t="s">
        <v>79</v>
      </c>
      <c r="AW160" s="15" t="s">
        <v>33</v>
      </c>
      <c r="AX160" s="15" t="s">
        <v>72</v>
      </c>
      <c r="AY160" s="241" t="s">
        <v>133</v>
      </c>
    </row>
    <row r="161" spans="2:51" s="13" customFormat="1" ht="10.2">
      <c r="B161" s="200"/>
      <c r="C161" s="201"/>
      <c r="D161" s="198" t="s">
        <v>147</v>
      </c>
      <c r="E161" s="202" t="s">
        <v>19</v>
      </c>
      <c r="F161" s="203" t="s">
        <v>876</v>
      </c>
      <c r="G161" s="201"/>
      <c r="H161" s="204">
        <v>10.8</v>
      </c>
      <c r="I161" s="205"/>
      <c r="J161" s="201"/>
      <c r="K161" s="201"/>
      <c r="L161" s="206"/>
      <c r="M161" s="207"/>
      <c r="N161" s="208"/>
      <c r="O161" s="208"/>
      <c r="P161" s="208"/>
      <c r="Q161" s="208"/>
      <c r="R161" s="208"/>
      <c r="S161" s="208"/>
      <c r="T161" s="209"/>
      <c r="AT161" s="210" t="s">
        <v>147</v>
      </c>
      <c r="AU161" s="210" t="s">
        <v>81</v>
      </c>
      <c r="AV161" s="13" t="s">
        <v>81</v>
      </c>
      <c r="AW161" s="13" t="s">
        <v>33</v>
      </c>
      <c r="AX161" s="13" t="s">
        <v>72</v>
      </c>
      <c r="AY161" s="210" t="s">
        <v>133</v>
      </c>
    </row>
    <row r="162" spans="2:51" s="13" customFormat="1" ht="10.2">
      <c r="B162" s="200"/>
      <c r="C162" s="201"/>
      <c r="D162" s="198" t="s">
        <v>147</v>
      </c>
      <c r="E162" s="202" t="s">
        <v>19</v>
      </c>
      <c r="F162" s="203" t="s">
        <v>877</v>
      </c>
      <c r="G162" s="201"/>
      <c r="H162" s="204">
        <v>2.7</v>
      </c>
      <c r="I162" s="205"/>
      <c r="J162" s="201"/>
      <c r="K162" s="201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147</v>
      </c>
      <c r="AU162" s="210" t="s">
        <v>81</v>
      </c>
      <c r="AV162" s="13" t="s">
        <v>81</v>
      </c>
      <c r="AW162" s="13" t="s">
        <v>33</v>
      </c>
      <c r="AX162" s="13" t="s">
        <v>72</v>
      </c>
      <c r="AY162" s="210" t="s">
        <v>133</v>
      </c>
    </row>
    <row r="163" spans="2:51" s="14" customFormat="1" ht="10.2">
      <c r="B163" s="211"/>
      <c r="C163" s="212"/>
      <c r="D163" s="198" t="s">
        <v>147</v>
      </c>
      <c r="E163" s="213" t="s">
        <v>19</v>
      </c>
      <c r="F163" s="214" t="s">
        <v>154</v>
      </c>
      <c r="G163" s="212"/>
      <c r="H163" s="215">
        <v>13.5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147</v>
      </c>
      <c r="AU163" s="221" t="s">
        <v>81</v>
      </c>
      <c r="AV163" s="14" t="s">
        <v>141</v>
      </c>
      <c r="AW163" s="14" t="s">
        <v>33</v>
      </c>
      <c r="AX163" s="14" t="s">
        <v>72</v>
      </c>
      <c r="AY163" s="221" t="s">
        <v>133</v>
      </c>
    </row>
    <row r="164" spans="2:51" s="13" customFormat="1" ht="10.2">
      <c r="B164" s="200"/>
      <c r="C164" s="201"/>
      <c r="D164" s="198" t="s">
        <v>147</v>
      </c>
      <c r="E164" s="202" t="s">
        <v>19</v>
      </c>
      <c r="F164" s="203" t="s">
        <v>878</v>
      </c>
      <c r="G164" s="201"/>
      <c r="H164" s="204">
        <v>27</v>
      </c>
      <c r="I164" s="205"/>
      <c r="J164" s="201"/>
      <c r="K164" s="201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147</v>
      </c>
      <c r="AU164" s="210" t="s">
        <v>81</v>
      </c>
      <c r="AV164" s="13" t="s">
        <v>81</v>
      </c>
      <c r="AW164" s="13" t="s">
        <v>33</v>
      </c>
      <c r="AX164" s="13" t="s">
        <v>79</v>
      </c>
      <c r="AY164" s="210" t="s">
        <v>133</v>
      </c>
    </row>
    <row r="165" spans="1:65" s="2" customFormat="1" ht="16.5" customHeight="1">
      <c r="A165" s="36"/>
      <c r="B165" s="37"/>
      <c r="C165" s="222" t="s">
        <v>8</v>
      </c>
      <c r="D165" s="222" t="s">
        <v>155</v>
      </c>
      <c r="E165" s="223" t="s">
        <v>234</v>
      </c>
      <c r="F165" s="224" t="s">
        <v>235</v>
      </c>
      <c r="G165" s="225" t="s">
        <v>163</v>
      </c>
      <c r="H165" s="226">
        <v>14.175</v>
      </c>
      <c r="I165" s="227"/>
      <c r="J165" s="228">
        <f>ROUND(I165*H165,2)</f>
        <v>0</v>
      </c>
      <c r="K165" s="224" t="s">
        <v>140</v>
      </c>
      <c r="L165" s="229"/>
      <c r="M165" s="230" t="s">
        <v>19</v>
      </c>
      <c r="N165" s="231" t="s">
        <v>43</v>
      </c>
      <c r="O165" s="66"/>
      <c r="P165" s="189">
        <f>O165*H165</f>
        <v>0</v>
      </c>
      <c r="Q165" s="189">
        <v>0.0001</v>
      </c>
      <c r="R165" s="189">
        <f>Q165*H165</f>
        <v>0.0014175000000000001</v>
      </c>
      <c r="S165" s="189">
        <v>0</v>
      </c>
      <c r="T165" s="19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158</v>
      </c>
      <c r="AT165" s="191" t="s">
        <v>155</v>
      </c>
      <c r="AU165" s="191" t="s">
        <v>81</v>
      </c>
      <c r="AY165" s="19" t="s">
        <v>133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79</v>
      </c>
      <c r="BK165" s="192">
        <f>ROUND(I165*H165,2)</f>
        <v>0</v>
      </c>
      <c r="BL165" s="19" t="s">
        <v>141</v>
      </c>
      <c r="BM165" s="191" t="s">
        <v>879</v>
      </c>
    </row>
    <row r="166" spans="2:51" s="13" customFormat="1" ht="10.2">
      <c r="B166" s="200"/>
      <c r="C166" s="201"/>
      <c r="D166" s="198" t="s">
        <v>147</v>
      </c>
      <c r="E166" s="202" t="s">
        <v>19</v>
      </c>
      <c r="F166" s="203" t="s">
        <v>880</v>
      </c>
      <c r="G166" s="201"/>
      <c r="H166" s="204">
        <v>14.175</v>
      </c>
      <c r="I166" s="205"/>
      <c r="J166" s="201"/>
      <c r="K166" s="201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147</v>
      </c>
      <c r="AU166" s="210" t="s">
        <v>81</v>
      </c>
      <c r="AV166" s="13" t="s">
        <v>81</v>
      </c>
      <c r="AW166" s="13" t="s">
        <v>33</v>
      </c>
      <c r="AX166" s="13" t="s">
        <v>79</v>
      </c>
      <c r="AY166" s="210" t="s">
        <v>133</v>
      </c>
    </row>
    <row r="167" spans="1:65" s="2" customFormat="1" ht="16.5" customHeight="1">
      <c r="A167" s="36"/>
      <c r="B167" s="37"/>
      <c r="C167" s="222" t="s">
        <v>238</v>
      </c>
      <c r="D167" s="222" t="s">
        <v>155</v>
      </c>
      <c r="E167" s="223" t="s">
        <v>239</v>
      </c>
      <c r="F167" s="224" t="s">
        <v>240</v>
      </c>
      <c r="G167" s="225" t="s">
        <v>163</v>
      </c>
      <c r="H167" s="226">
        <v>14.175</v>
      </c>
      <c r="I167" s="227"/>
      <c r="J167" s="228">
        <f>ROUND(I167*H167,2)</f>
        <v>0</v>
      </c>
      <c r="K167" s="224" t="s">
        <v>140</v>
      </c>
      <c r="L167" s="229"/>
      <c r="M167" s="230" t="s">
        <v>19</v>
      </c>
      <c r="N167" s="231" t="s">
        <v>43</v>
      </c>
      <c r="O167" s="66"/>
      <c r="P167" s="189">
        <f>O167*H167</f>
        <v>0</v>
      </c>
      <c r="Q167" s="189">
        <v>4E-05</v>
      </c>
      <c r="R167" s="189">
        <f>Q167*H167</f>
        <v>0.0005670000000000001</v>
      </c>
      <c r="S167" s="189">
        <v>0</v>
      </c>
      <c r="T167" s="19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158</v>
      </c>
      <c r="AT167" s="191" t="s">
        <v>155</v>
      </c>
      <c r="AU167" s="191" t="s">
        <v>81</v>
      </c>
      <c r="AY167" s="19" t="s">
        <v>133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79</v>
      </c>
      <c r="BK167" s="192">
        <f>ROUND(I167*H167,2)</f>
        <v>0</v>
      </c>
      <c r="BL167" s="19" t="s">
        <v>141</v>
      </c>
      <c r="BM167" s="191" t="s">
        <v>881</v>
      </c>
    </row>
    <row r="168" spans="2:51" s="13" customFormat="1" ht="10.2">
      <c r="B168" s="200"/>
      <c r="C168" s="201"/>
      <c r="D168" s="198" t="s">
        <v>147</v>
      </c>
      <c r="E168" s="202" t="s">
        <v>19</v>
      </c>
      <c r="F168" s="203" t="s">
        <v>880</v>
      </c>
      <c r="G168" s="201"/>
      <c r="H168" s="204">
        <v>14.175</v>
      </c>
      <c r="I168" s="205"/>
      <c r="J168" s="201"/>
      <c r="K168" s="201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147</v>
      </c>
      <c r="AU168" s="210" t="s">
        <v>81</v>
      </c>
      <c r="AV168" s="13" t="s">
        <v>81</v>
      </c>
      <c r="AW168" s="13" t="s">
        <v>33</v>
      </c>
      <c r="AX168" s="13" t="s">
        <v>79</v>
      </c>
      <c r="AY168" s="210" t="s">
        <v>133</v>
      </c>
    </row>
    <row r="169" spans="1:65" s="2" customFormat="1" ht="21.75" customHeight="1">
      <c r="A169" s="36"/>
      <c r="B169" s="37"/>
      <c r="C169" s="180" t="s">
        <v>242</v>
      </c>
      <c r="D169" s="180" t="s">
        <v>136</v>
      </c>
      <c r="E169" s="181" t="s">
        <v>243</v>
      </c>
      <c r="F169" s="182" t="s">
        <v>244</v>
      </c>
      <c r="G169" s="183" t="s">
        <v>139</v>
      </c>
      <c r="H169" s="184">
        <v>142.117</v>
      </c>
      <c r="I169" s="185"/>
      <c r="J169" s="186">
        <f>ROUND(I169*H169,2)</f>
        <v>0</v>
      </c>
      <c r="K169" s="182" t="s">
        <v>140</v>
      </c>
      <c r="L169" s="41"/>
      <c r="M169" s="187" t="s">
        <v>19</v>
      </c>
      <c r="N169" s="188" t="s">
        <v>43</v>
      </c>
      <c r="O169" s="66"/>
      <c r="P169" s="189">
        <f>O169*H169</f>
        <v>0</v>
      </c>
      <c r="Q169" s="189">
        <v>0.0057</v>
      </c>
      <c r="R169" s="189">
        <f>Q169*H169</f>
        <v>0.8100668999999999</v>
      </c>
      <c r="S169" s="189">
        <v>0</v>
      </c>
      <c r="T169" s="19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141</v>
      </c>
      <c r="AT169" s="191" t="s">
        <v>136</v>
      </c>
      <c r="AU169" s="191" t="s">
        <v>81</v>
      </c>
      <c r="AY169" s="19" t="s">
        <v>133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79</v>
      </c>
      <c r="BK169" s="192">
        <f>ROUND(I169*H169,2)</f>
        <v>0</v>
      </c>
      <c r="BL169" s="19" t="s">
        <v>141</v>
      </c>
      <c r="BM169" s="191" t="s">
        <v>882</v>
      </c>
    </row>
    <row r="170" spans="1:47" s="2" customFormat="1" ht="10.2">
      <c r="A170" s="36"/>
      <c r="B170" s="37"/>
      <c r="C170" s="38"/>
      <c r="D170" s="193" t="s">
        <v>143</v>
      </c>
      <c r="E170" s="38"/>
      <c r="F170" s="194" t="s">
        <v>246</v>
      </c>
      <c r="G170" s="38"/>
      <c r="H170" s="38"/>
      <c r="I170" s="195"/>
      <c r="J170" s="38"/>
      <c r="K170" s="38"/>
      <c r="L170" s="41"/>
      <c r="M170" s="196"/>
      <c r="N170" s="197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143</v>
      </c>
      <c r="AU170" s="19" t="s">
        <v>81</v>
      </c>
    </row>
    <row r="171" spans="2:51" s="15" customFormat="1" ht="10.2">
      <c r="B171" s="232"/>
      <c r="C171" s="233"/>
      <c r="D171" s="198" t="s">
        <v>147</v>
      </c>
      <c r="E171" s="234" t="s">
        <v>19</v>
      </c>
      <c r="F171" s="235" t="s">
        <v>197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AT171" s="241" t="s">
        <v>147</v>
      </c>
      <c r="AU171" s="241" t="s">
        <v>81</v>
      </c>
      <c r="AV171" s="15" t="s">
        <v>79</v>
      </c>
      <c r="AW171" s="15" t="s">
        <v>33</v>
      </c>
      <c r="AX171" s="15" t="s">
        <v>72</v>
      </c>
      <c r="AY171" s="241" t="s">
        <v>133</v>
      </c>
    </row>
    <row r="172" spans="2:51" s="13" customFormat="1" ht="10.2">
      <c r="B172" s="200"/>
      <c r="C172" s="201"/>
      <c r="D172" s="198" t="s">
        <v>147</v>
      </c>
      <c r="E172" s="202" t="s">
        <v>19</v>
      </c>
      <c r="F172" s="203" t="s">
        <v>198</v>
      </c>
      <c r="G172" s="201"/>
      <c r="H172" s="204">
        <v>121.991</v>
      </c>
      <c r="I172" s="205"/>
      <c r="J172" s="201"/>
      <c r="K172" s="201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147</v>
      </c>
      <c r="AU172" s="210" t="s">
        <v>81</v>
      </c>
      <c r="AV172" s="13" t="s">
        <v>81</v>
      </c>
      <c r="AW172" s="13" t="s">
        <v>33</v>
      </c>
      <c r="AX172" s="13" t="s">
        <v>72</v>
      </c>
      <c r="AY172" s="210" t="s">
        <v>133</v>
      </c>
    </row>
    <row r="173" spans="2:51" s="13" customFormat="1" ht="10.2">
      <c r="B173" s="200"/>
      <c r="C173" s="201"/>
      <c r="D173" s="198" t="s">
        <v>147</v>
      </c>
      <c r="E173" s="202" t="s">
        <v>19</v>
      </c>
      <c r="F173" s="203" t="s">
        <v>199</v>
      </c>
      <c r="G173" s="201"/>
      <c r="H173" s="204">
        <v>40.781</v>
      </c>
      <c r="I173" s="205"/>
      <c r="J173" s="201"/>
      <c r="K173" s="201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147</v>
      </c>
      <c r="AU173" s="210" t="s">
        <v>81</v>
      </c>
      <c r="AV173" s="13" t="s">
        <v>81</v>
      </c>
      <c r="AW173" s="13" t="s">
        <v>33</v>
      </c>
      <c r="AX173" s="13" t="s">
        <v>72</v>
      </c>
      <c r="AY173" s="210" t="s">
        <v>133</v>
      </c>
    </row>
    <row r="174" spans="2:51" s="16" customFormat="1" ht="10.2">
      <c r="B174" s="242"/>
      <c r="C174" s="243"/>
      <c r="D174" s="198" t="s">
        <v>147</v>
      </c>
      <c r="E174" s="244" t="s">
        <v>19</v>
      </c>
      <c r="F174" s="245" t="s">
        <v>200</v>
      </c>
      <c r="G174" s="243"/>
      <c r="H174" s="246">
        <v>162.772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147</v>
      </c>
      <c r="AU174" s="252" t="s">
        <v>81</v>
      </c>
      <c r="AV174" s="16" t="s">
        <v>134</v>
      </c>
      <c r="AW174" s="16" t="s">
        <v>33</v>
      </c>
      <c r="AX174" s="16" t="s">
        <v>72</v>
      </c>
      <c r="AY174" s="252" t="s">
        <v>133</v>
      </c>
    </row>
    <row r="175" spans="2:51" s="15" customFormat="1" ht="10.2">
      <c r="B175" s="232"/>
      <c r="C175" s="233"/>
      <c r="D175" s="198" t="s">
        <v>147</v>
      </c>
      <c r="E175" s="234" t="s">
        <v>19</v>
      </c>
      <c r="F175" s="235" t="s">
        <v>201</v>
      </c>
      <c r="G175" s="233"/>
      <c r="H175" s="234" t="s">
        <v>19</v>
      </c>
      <c r="I175" s="236"/>
      <c r="J175" s="233"/>
      <c r="K175" s="233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147</v>
      </c>
      <c r="AU175" s="241" t="s">
        <v>81</v>
      </c>
      <c r="AV175" s="15" t="s">
        <v>79</v>
      </c>
      <c r="AW175" s="15" t="s">
        <v>33</v>
      </c>
      <c r="AX175" s="15" t="s">
        <v>72</v>
      </c>
      <c r="AY175" s="241" t="s">
        <v>133</v>
      </c>
    </row>
    <row r="176" spans="2:51" s="13" customFormat="1" ht="10.2">
      <c r="B176" s="200"/>
      <c r="C176" s="201"/>
      <c r="D176" s="198" t="s">
        <v>147</v>
      </c>
      <c r="E176" s="202" t="s">
        <v>19</v>
      </c>
      <c r="F176" s="203" t="s">
        <v>865</v>
      </c>
      <c r="G176" s="201"/>
      <c r="H176" s="204">
        <v>-19.44</v>
      </c>
      <c r="I176" s="205"/>
      <c r="J176" s="201"/>
      <c r="K176" s="201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147</v>
      </c>
      <c r="AU176" s="210" t="s">
        <v>81</v>
      </c>
      <c r="AV176" s="13" t="s">
        <v>81</v>
      </c>
      <c r="AW176" s="13" t="s">
        <v>33</v>
      </c>
      <c r="AX176" s="13" t="s">
        <v>72</v>
      </c>
      <c r="AY176" s="210" t="s">
        <v>133</v>
      </c>
    </row>
    <row r="177" spans="2:51" s="13" customFormat="1" ht="10.2">
      <c r="B177" s="200"/>
      <c r="C177" s="201"/>
      <c r="D177" s="198" t="s">
        <v>147</v>
      </c>
      <c r="E177" s="202" t="s">
        <v>19</v>
      </c>
      <c r="F177" s="203" t="s">
        <v>866</v>
      </c>
      <c r="G177" s="201"/>
      <c r="H177" s="204">
        <v>-1.215</v>
      </c>
      <c r="I177" s="205"/>
      <c r="J177" s="201"/>
      <c r="K177" s="201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147</v>
      </c>
      <c r="AU177" s="210" t="s">
        <v>81</v>
      </c>
      <c r="AV177" s="13" t="s">
        <v>81</v>
      </c>
      <c r="AW177" s="13" t="s">
        <v>33</v>
      </c>
      <c r="AX177" s="13" t="s">
        <v>72</v>
      </c>
      <c r="AY177" s="210" t="s">
        <v>133</v>
      </c>
    </row>
    <row r="178" spans="2:51" s="16" customFormat="1" ht="10.2">
      <c r="B178" s="242"/>
      <c r="C178" s="243"/>
      <c r="D178" s="198" t="s">
        <v>147</v>
      </c>
      <c r="E178" s="244" t="s">
        <v>19</v>
      </c>
      <c r="F178" s="245" t="s">
        <v>200</v>
      </c>
      <c r="G178" s="243"/>
      <c r="H178" s="246">
        <v>-20.655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147</v>
      </c>
      <c r="AU178" s="252" t="s">
        <v>81</v>
      </c>
      <c r="AV178" s="16" t="s">
        <v>134</v>
      </c>
      <c r="AW178" s="16" t="s">
        <v>33</v>
      </c>
      <c r="AX178" s="16" t="s">
        <v>72</v>
      </c>
      <c r="AY178" s="252" t="s">
        <v>133</v>
      </c>
    </row>
    <row r="179" spans="2:51" s="14" customFormat="1" ht="10.2">
      <c r="B179" s="211"/>
      <c r="C179" s="212"/>
      <c r="D179" s="198" t="s">
        <v>147</v>
      </c>
      <c r="E179" s="213" t="s">
        <v>19</v>
      </c>
      <c r="F179" s="214" t="s">
        <v>154</v>
      </c>
      <c r="G179" s="212"/>
      <c r="H179" s="215">
        <v>142.117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147</v>
      </c>
      <c r="AU179" s="221" t="s">
        <v>81</v>
      </c>
      <c r="AV179" s="14" t="s">
        <v>141</v>
      </c>
      <c r="AW179" s="14" t="s">
        <v>33</v>
      </c>
      <c r="AX179" s="14" t="s">
        <v>79</v>
      </c>
      <c r="AY179" s="221" t="s">
        <v>133</v>
      </c>
    </row>
    <row r="180" spans="2:63" s="12" customFormat="1" ht="22.8" customHeight="1">
      <c r="B180" s="164"/>
      <c r="C180" s="165"/>
      <c r="D180" s="166" t="s">
        <v>71</v>
      </c>
      <c r="E180" s="178" t="s">
        <v>192</v>
      </c>
      <c r="F180" s="178" t="s">
        <v>247</v>
      </c>
      <c r="G180" s="165"/>
      <c r="H180" s="165"/>
      <c r="I180" s="168"/>
      <c r="J180" s="179">
        <f>BK180</f>
        <v>0</v>
      </c>
      <c r="K180" s="165"/>
      <c r="L180" s="170"/>
      <c r="M180" s="171"/>
      <c r="N180" s="172"/>
      <c r="O180" s="172"/>
      <c r="P180" s="173">
        <f>SUM(P181:P227)</f>
        <v>0</v>
      </c>
      <c r="Q180" s="172"/>
      <c r="R180" s="173">
        <f>SUM(R181:R227)</f>
        <v>0.10207999999999999</v>
      </c>
      <c r="S180" s="172"/>
      <c r="T180" s="174">
        <f>SUM(T181:T227)</f>
        <v>13.439646</v>
      </c>
      <c r="AR180" s="175" t="s">
        <v>79</v>
      </c>
      <c r="AT180" s="176" t="s">
        <v>71</v>
      </c>
      <c r="AU180" s="176" t="s">
        <v>79</v>
      </c>
      <c r="AY180" s="175" t="s">
        <v>133</v>
      </c>
      <c r="BK180" s="177">
        <f>SUM(BK181:BK227)</f>
        <v>0</v>
      </c>
    </row>
    <row r="181" spans="1:65" s="2" customFormat="1" ht="24.15" customHeight="1">
      <c r="A181" s="36"/>
      <c r="B181" s="37"/>
      <c r="C181" s="180" t="s">
        <v>248</v>
      </c>
      <c r="D181" s="180" t="s">
        <v>136</v>
      </c>
      <c r="E181" s="181" t="s">
        <v>249</v>
      </c>
      <c r="F181" s="182" t="s">
        <v>250</v>
      </c>
      <c r="G181" s="183" t="s">
        <v>139</v>
      </c>
      <c r="H181" s="184">
        <v>666.3</v>
      </c>
      <c r="I181" s="185"/>
      <c r="J181" s="186">
        <f>ROUND(I181*H181,2)</f>
        <v>0</v>
      </c>
      <c r="K181" s="182" t="s">
        <v>140</v>
      </c>
      <c r="L181" s="41"/>
      <c r="M181" s="187" t="s">
        <v>19</v>
      </c>
      <c r="N181" s="188" t="s">
        <v>43</v>
      </c>
      <c r="O181" s="66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141</v>
      </c>
      <c r="AT181" s="191" t="s">
        <v>136</v>
      </c>
      <c r="AU181" s="191" t="s">
        <v>81</v>
      </c>
      <c r="AY181" s="19" t="s">
        <v>133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79</v>
      </c>
      <c r="BK181" s="192">
        <f>ROUND(I181*H181,2)</f>
        <v>0</v>
      </c>
      <c r="BL181" s="19" t="s">
        <v>141</v>
      </c>
      <c r="BM181" s="191" t="s">
        <v>883</v>
      </c>
    </row>
    <row r="182" spans="1:47" s="2" customFormat="1" ht="10.2">
      <c r="A182" s="36"/>
      <c r="B182" s="37"/>
      <c r="C182" s="38"/>
      <c r="D182" s="193" t="s">
        <v>143</v>
      </c>
      <c r="E182" s="38"/>
      <c r="F182" s="194" t="s">
        <v>252</v>
      </c>
      <c r="G182" s="38"/>
      <c r="H182" s="38"/>
      <c r="I182" s="195"/>
      <c r="J182" s="38"/>
      <c r="K182" s="38"/>
      <c r="L182" s="41"/>
      <c r="M182" s="196"/>
      <c r="N182" s="197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143</v>
      </c>
      <c r="AU182" s="19" t="s">
        <v>81</v>
      </c>
    </row>
    <row r="183" spans="2:51" s="13" customFormat="1" ht="10.2">
      <c r="B183" s="200"/>
      <c r="C183" s="201"/>
      <c r="D183" s="198" t="s">
        <v>147</v>
      </c>
      <c r="E183" s="202" t="s">
        <v>19</v>
      </c>
      <c r="F183" s="203" t="s">
        <v>253</v>
      </c>
      <c r="G183" s="201"/>
      <c r="H183" s="204">
        <v>470</v>
      </c>
      <c r="I183" s="205"/>
      <c r="J183" s="201"/>
      <c r="K183" s="201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147</v>
      </c>
      <c r="AU183" s="210" t="s">
        <v>81</v>
      </c>
      <c r="AV183" s="13" t="s">
        <v>81</v>
      </c>
      <c r="AW183" s="13" t="s">
        <v>33</v>
      </c>
      <c r="AX183" s="13" t="s">
        <v>72</v>
      </c>
      <c r="AY183" s="210" t="s">
        <v>133</v>
      </c>
    </row>
    <row r="184" spans="2:51" s="13" customFormat="1" ht="10.2">
      <c r="B184" s="200"/>
      <c r="C184" s="201"/>
      <c r="D184" s="198" t="s">
        <v>147</v>
      </c>
      <c r="E184" s="202" t="s">
        <v>19</v>
      </c>
      <c r="F184" s="203" t="s">
        <v>254</v>
      </c>
      <c r="G184" s="201"/>
      <c r="H184" s="204">
        <v>196.3</v>
      </c>
      <c r="I184" s="205"/>
      <c r="J184" s="201"/>
      <c r="K184" s="201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147</v>
      </c>
      <c r="AU184" s="210" t="s">
        <v>81</v>
      </c>
      <c r="AV184" s="13" t="s">
        <v>81</v>
      </c>
      <c r="AW184" s="13" t="s">
        <v>33</v>
      </c>
      <c r="AX184" s="13" t="s">
        <v>72</v>
      </c>
      <c r="AY184" s="210" t="s">
        <v>133</v>
      </c>
    </row>
    <row r="185" spans="2:51" s="14" customFormat="1" ht="10.2">
      <c r="B185" s="211"/>
      <c r="C185" s="212"/>
      <c r="D185" s="198" t="s">
        <v>147</v>
      </c>
      <c r="E185" s="213" t="s">
        <v>19</v>
      </c>
      <c r="F185" s="214" t="s">
        <v>154</v>
      </c>
      <c r="G185" s="212"/>
      <c r="H185" s="215">
        <v>666.3</v>
      </c>
      <c r="I185" s="216"/>
      <c r="J185" s="212"/>
      <c r="K185" s="212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147</v>
      </c>
      <c r="AU185" s="221" t="s">
        <v>81</v>
      </c>
      <c r="AV185" s="14" t="s">
        <v>141</v>
      </c>
      <c r="AW185" s="14" t="s">
        <v>33</v>
      </c>
      <c r="AX185" s="14" t="s">
        <v>79</v>
      </c>
      <c r="AY185" s="221" t="s">
        <v>133</v>
      </c>
    </row>
    <row r="186" spans="1:65" s="2" customFormat="1" ht="24.15" customHeight="1">
      <c r="A186" s="36"/>
      <c r="B186" s="37"/>
      <c r="C186" s="180" t="s">
        <v>255</v>
      </c>
      <c r="D186" s="180" t="s">
        <v>136</v>
      </c>
      <c r="E186" s="181" t="s">
        <v>256</v>
      </c>
      <c r="F186" s="182" t="s">
        <v>257</v>
      </c>
      <c r="G186" s="183" t="s">
        <v>139</v>
      </c>
      <c r="H186" s="184">
        <v>39978</v>
      </c>
      <c r="I186" s="185"/>
      <c r="J186" s="186">
        <f>ROUND(I186*H186,2)</f>
        <v>0</v>
      </c>
      <c r="K186" s="182" t="s">
        <v>140</v>
      </c>
      <c r="L186" s="41"/>
      <c r="M186" s="187" t="s">
        <v>19</v>
      </c>
      <c r="N186" s="188" t="s">
        <v>43</v>
      </c>
      <c r="O186" s="66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1" t="s">
        <v>141</v>
      </c>
      <c r="AT186" s="191" t="s">
        <v>136</v>
      </c>
      <c r="AU186" s="191" t="s">
        <v>81</v>
      </c>
      <c r="AY186" s="19" t="s">
        <v>133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79</v>
      </c>
      <c r="BK186" s="192">
        <f>ROUND(I186*H186,2)</f>
        <v>0</v>
      </c>
      <c r="BL186" s="19" t="s">
        <v>141</v>
      </c>
      <c r="BM186" s="191" t="s">
        <v>884</v>
      </c>
    </row>
    <row r="187" spans="1:47" s="2" customFormat="1" ht="10.2">
      <c r="A187" s="36"/>
      <c r="B187" s="37"/>
      <c r="C187" s="38"/>
      <c r="D187" s="193" t="s">
        <v>143</v>
      </c>
      <c r="E187" s="38"/>
      <c r="F187" s="194" t="s">
        <v>259</v>
      </c>
      <c r="G187" s="38"/>
      <c r="H187" s="38"/>
      <c r="I187" s="195"/>
      <c r="J187" s="38"/>
      <c r="K187" s="38"/>
      <c r="L187" s="41"/>
      <c r="M187" s="196"/>
      <c r="N187" s="197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143</v>
      </c>
      <c r="AU187" s="19" t="s">
        <v>81</v>
      </c>
    </row>
    <row r="188" spans="2:51" s="13" customFormat="1" ht="10.2">
      <c r="B188" s="200"/>
      <c r="C188" s="201"/>
      <c r="D188" s="198" t="s">
        <v>147</v>
      </c>
      <c r="E188" s="202" t="s">
        <v>19</v>
      </c>
      <c r="F188" s="203" t="s">
        <v>260</v>
      </c>
      <c r="G188" s="201"/>
      <c r="H188" s="204">
        <v>39978</v>
      </c>
      <c r="I188" s="205"/>
      <c r="J188" s="201"/>
      <c r="K188" s="201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147</v>
      </c>
      <c r="AU188" s="210" t="s">
        <v>81</v>
      </c>
      <c r="AV188" s="13" t="s">
        <v>81</v>
      </c>
      <c r="AW188" s="13" t="s">
        <v>33</v>
      </c>
      <c r="AX188" s="13" t="s">
        <v>79</v>
      </c>
      <c r="AY188" s="210" t="s">
        <v>133</v>
      </c>
    </row>
    <row r="189" spans="1:65" s="2" customFormat="1" ht="24.15" customHeight="1">
      <c r="A189" s="36"/>
      <c r="B189" s="37"/>
      <c r="C189" s="180" t="s">
        <v>261</v>
      </c>
      <c r="D189" s="180" t="s">
        <v>136</v>
      </c>
      <c r="E189" s="181" t="s">
        <v>262</v>
      </c>
      <c r="F189" s="182" t="s">
        <v>263</v>
      </c>
      <c r="G189" s="183" t="s">
        <v>139</v>
      </c>
      <c r="H189" s="184">
        <v>666.3</v>
      </c>
      <c r="I189" s="185"/>
      <c r="J189" s="186">
        <f>ROUND(I189*H189,2)</f>
        <v>0</v>
      </c>
      <c r="K189" s="182" t="s">
        <v>140</v>
      </c>
      <c r="L189" s="41"/>
      <c r="M189" s="187" t="s">
        <v>19</v>
      </c>
      <c r="N189" s="188" t="s">
        <v>43</v>
      </c>
      <c r="O189" s="66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141</v>
      </c>
      <c r="AT189" s="191" t="s">
        <v>136</v>
      </c>
      <c r="AU189" s="191" t="s">
        <v>81</v>
      </c>
      <c r="AY189" s="19" t="s">
        <v>133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79</v>
      </c>
      <c r="BK189" s="192">
        <f>ROUND(I189*H189,2)</f>
        <v>0</v>
      </c>
      <c r="BL189" s="19" t="s">
        <v>141</v>
      </c>
      <c r="BM189" s="191" t="s">
        <v>885</v>
      </c>
    </row>
    <row r="190" spans="1:47" s="2" customFormat="1" ht="10.2">
      <c r="A190" s="36"/>
      <c r="B190" s="37"/>
      <c r="C190" s="38"/>
      <c r="D190" s="193" t="s">
        <v>143</v>
      </c>
      <c r="E190" s="38"/>
      <c r="F190" s="194" t="s">
        <v>265</v>
      </c>
      <c r="G190" s="38"/>
      <c r="H190" s="38"/>
      <c r="I190" s="195"/>
      <c r="J190" s="38"/>
      <c r="K190" s="38"/>
      <c r="L190" s="41"/>
      <c r="M190" s="196"/>
      <c r="N190" s="197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143</v>
      </c>
      <c r="AU190" s="19" t="s">
        <v>81</v>
      </c>
    </row>
    <row r="191" spans="1:65" s="2" customFormat="1" ht="16.5" customHeight="1">
      <c r="A191" s="36"/>
      <c r="B191" s="37"/>
      <c r="C191" s="180" t="s">
        <v>7</v>
      </c>
      <c r="D191" s="180" t="s">
        <v>136</v>
      </c>
      <c r="E191" s="181" t="s">
        <v>266</v>
      </c>
      <c r="F191" s="182" t="s">
        <v>267</v>
      </c>
      <c r="G191" s="183" t="s">
        <v>139</v>
      </c>
      <c r="H191" s="184">
        <v>666.3</v>
      </c>
      <c r="I191" s="185"/>
      <c r="J191" s="186">
        <f>ROUND(I191*H191,2)</f>
        <v>0</v>
      </c>
      <c r="K191" s="182" t="s">
        <v>140</v>
      </c>
      <c r="L191" s="41"/>
      <c r="M191" s="187" t="s">
        <v>19</v>
      </c>
      <c r="N191" s="188" t="s">
        <v>43</v>
      </c>
      <c r="O191" s="66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141</v>
      </c>
      <c r="AT191" s="191" t="s">
        <v>136</v>
      </c>
      <c r="AU191" s="191" t="s">
        <v>81</v>
      </c>
      <c r="AY191" s="19" t="s">
        <v>133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79</v>
      </c>
      <c r="BK191" s="192">
        <f>ROUND(I191*H191,2)</f>
        <v>0</v>
      </c>
      <c r="BL191" s="19" t="s">
        <v>141</v>
      </c>
      <c r="BM191" s="191" t="s">
        <v>886</v>
      </c>
    </row>
    <row r="192" spans="1:47" s="2" customFormat="1" ht="10.2">
      <c r="A192" s="36"/>
      <c r="B192" s="37"/>
      <c r="C192" s="38"/>
      <c r="D192" s="193" t="s">
        <v>143</v>
      </c>
      <c r="E192" s="38"/>
      <c r="F192" s="194" t="s">
        <v>269</v>
      </c>
      <c r="G192" s="38"/>
      <c r="H192" s="38"/>
      <c r="I192" s="195"/>
      <c r="J192" s="38"/>
      <c r="K192" s="38"/>
      <c r="L192" s="41"/>
      <c r="M192" s="196"/>
      <c r="N192" s="197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143</v>
      </c>
      <c r="AU192" s="19" t="s">
        <v>81</v>
      </c>
    </row>
    <row r="193" spans="2:51" s="13" customFormat="1" ht="10.2">
      <c r="B193" s="200"/>
      <c r="C193" s="201"/>
      <c r="D193" s="198" t="s">
        <v>147</v>
      </c>
      <c r="E193" s="202" t="s">
        <v>19</v>
      </c>
      <c r="F193" s="203" t="s">
        <v>253</v>
      </c>
      <c r="G193" s="201"/>
      <c r="H193" s="204">
        <v>470</v>
      </c>
      <c r="I193" s="205"/>
      <c r="J193" s="201"/>
      <c r="K193" s="201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147</v>
      </c>
      <c r="AU193" s="210" t="s">
        <v>81</v>
      </c>
      <c r="AV193" s="13" t="s">
        <v>81</v>
      </c>
      <c r="AW193" s="13" t="s">
        <v>33</v>
      </c>
      <c r="AX193" s="13" t="s">
        <v>72</v>
      </c>
      <c r="AY193" s="210" t="s">
        <v>133</v>
      </c>
    </row>
    <row r="194" spans="2:51" s="13" customFormat="1" ht="10.2">
      <c r="B194" s="200"/>
      <c r="C194" s="201"/>
      <c r="D194" s="198" t="s">
        <v>147</v>
      </c>
      <c r="E194" s="202" t="s">
        <v>19</v>
      </c>
      <c r="F194" s="203" t="s">
        <v>254</v>
      </c>
      <c r="G194" s="201"/>
      <c r="H194" s="204">
        <v>196.3</v>
      </c>
      <c r="I194" s="205"/>
      <c r="J194" s="201"/>
      <c r="K194" s="201"/>
      <c r="L194" s="206"/>
      <c r="M194" s="207"/>
      <c r="N194" s="208"/>
      <c r="O194" s="208"/>
      <c r="P194" s="208"/>
      <c r="Q194" s="208"/>
      <c r="R194" s="208"/>
      <c r="S194" s="208"/>
      <c r="T194" s="209"/>
      <c r="AT194" s="210" t="s">
        <v>147</v>
      </c>
      <c r="AU194" s="210" t="s">
        <v>81</v>
      </c>
      <c r="AV194" s="13" t="s">
        <v>81</v>
      </c>
      <c r="AW194" s="13" t="s">
        <v>33</v>
      </c>
      <c r="AX194" s="13" t="s">
        <v>72</v>
      </c>
      <c r="AY194" s="210" t="s">
        <v>133</v>
      </c>
    </row>
    <row r="195" spans="2:51" s="14" customFormat="1" ht="10.2">
      <c r="B195" s="211"/>
      <c r="C195" s="212"/>
      <c r="D195" s="198" t="s">
        <v>147</v>
      </c>
      <c r="E195" s="213" t="s">
        <v>19</v>
      </c>
      <c r="F195" s="214" t="s">
        <v>154</v>
      </c>
      <c r="G195" s="212"/>
      <c r="H195" s="215">
        <v>666.3</v>
      </c>
      <c r="I195" s="216"/>
      <c r="J195" s="212"/>
      <c r="K195" s="212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147</v>
      </c>
      <c r="AU195" s="221" t="s">
        <v>81</v>
      </c>
      <c r="AV195" s="14" t="s">
        <v>141</v>
      </c>
      <c r="AW195" s="14" t="s">
        <v>33</v>
      </c>
      <c r="AX195" s="14" t="s">
        <v>79</v>
      </c>
      <c r="AY195" s="221" t="s">
        <v>133</v>
      </c>
    </row>
    <row r="196" spans="1:65" s="2" customFormat="1" ht="16.5" customHeight="1">
      <c r="A196" s="36"/>
      <c r="B196" s="37"/>
      <c r="C196" s="180" t="s">
        <v>270</v>
      </c>
      <c r="D196" s="180" t="s">
        <v>136</v>
      </c>
      <c r="E196" s="181" t="s">
        <v>271</v>
      </c>
      <c r="F196" s="182" t="s">
        <v>272</v>
      </c>
      <c r="G196" s="183" t="s">
        <v>139</v>
      </c>
      <c r="H196" s="184">
        <v>39978</v>
      </c>
      <c r="I196" s="185"/>
      <c r="J196" s="186">
        <f>ROUND(I196*H196,2)</f>
        <v>0</v>
      </c>
      <c r="K196" s="182" t="s">
        <v>140</v>
      </c>
      <c r="L196" s="41"/>
      <c r="M196" s="187" t="s">
        <v>19</v>
      </c>
      <c r="N196" s="188" t="s">
        <v>43</v>
      </c>
      <c r="O196" s="66"/>
      <c r="P196" s="189">
        <f>O196*H196</f>
        <v>0</v>
      </c>
      <c r="Q196" s="189">
        <v>0</v>
      </c>
      <c r="R196" s="189">
        <f>Q196*H196</f>
        <v>0</v>
      </c>
      <c r="S196" s="189">
        <v>0</v>
      </c>
      <c r="T196" s="190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1" t="s">
        <v>141</v>
      </c>
      <c r="AT196" s="191" t="s">
        <v>136</v>
      </c>
      <c r="AU196" s="191" t="s">
        <v>81</v>
      </c>
      <c r="AY196" s="19" t="s">
        <v>133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9" t="s">
        <v>79</v>
      </c>
      <c r="BK196" s="192">
        <f>ROUND(I196*H196,2)</f>
        <v>0</v>
      </c>
      <c r="BL196" s="19" t="s">
        <v>141</v>
      </c>
      <c r="BM196" s="191" t="s">
        <v>887</v>
      </c>
    </row>
    <row r="197" spans="1:47" s="2" customFormat="1" ht="10.2">
      <c r="A197" s="36"/>
      <c r="B197" s="37"/>
      <c r="C197" s="38"/>
      <c r="D197" s="193" t="s">
        <v>143</v>
      </c>
      <c r="E197" s="38"/>
      <c r="F197" s="194" t="s">
        <v>274</v>
      </c>
      <c r="G197" s="38"/>
      <c r="H197" s="38"/>
      <c r="I197" s="195"/>
      <c r="J197" s="38"/>
      <c r="K197" s="38"/>
      <c r="L197" s="41"/>
      <c r="M197" s="196"/>
      <c r="N197" s="197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143</v>
      </c>
      <c r="AU197" s="19" t="s">
        <v>81</v>
      </c>
    </row>
    <row r="198" spans="2:51" s="13" customFormat="1" ht="10.2">
      <c r="B198" s="200"/>
      <c r="C198" s="201"/>
      <c r="D198" s="198" t="s">
        <v>147</v>
      </c>
      <c r="E198" s="202" t="s">
        <v>19</v>
      </c>
      <c r="F198" s="203" t="s">
        <v>260</v>
      </c>
      <c r="G198" s="201"/>
      <c r="H198" s="204">
        <v>39978</v>
      </c>
      <c r="I198" s="205"/>
      <c r="J198" s="201"/>
      <c r="K198" s="201"/>
      <c r="L198" s="206"/>
      <c r="M198" s="207"/>
      <c r="N198" s="208"/>
      <c r="O198" s="208"/>
      <c r="P198" s="208"/>
      <c r="Q198" s="208"/>
      <c r="R198" s="208"/>
      <c r="S198" s="208"/>
      <c r="T198" s="209"/>
      <c r="AT198" s="210" t="s">
        <v>147</v>
      </c>
      <c r="AU198" s="210" t="s">
        <v>81</v>
      </c>
      <c r="AV198" s="13" t="s">
        <v>81</v>
      </c>
      <c r="AW198" s="13" t="s">
        <v>33</v>
      </c>
      <c r="AX198" s="13" t="s">
        <v>79</v>
      </c>
      <c r="AY198" s="210" t="s">
        <v>133</v>
      </c>
    </row>
    <row r="199" spans="1:65" s="2" customFormat="1" ht="16.5" customHeight="1">
      <c r="A199" s="36"/>
      <c r="B199" s="37"/>
      <c r="C199" s="180" t="s">
        <v>275</v>
      </c>
      <c r="D199" s="180" t="s">
        <v>136</v>
      </c>
      <c r="E199" s="181" t="s">
        <v>276</v>
      </c>
      <c r="F199" s="182" t="s">
        <v>277</v>
      </c>
      <c r="G199" s="183" t="s">
        <v>139</v>
      </c>
      <c r="H199" s="184">
        <v>666.3</v>
      </c>
      <c r="I199" s="185"/>
      <c r="J199" s="186">
        <f>ROUND(I199*H199,2)</f>
        <v>0</v>
      </c>
      <c r="K199" s="182" t="s">
        <v>140</v>
      </c>
      <c r="L199" s="41"/>
      <c r="M199" s="187" t="s">
        <v>19</v>
      </c>
      <c r="N199" s="188" t="s">
        <v>43</v>
      </c>
      <c r="O199" s="66"/>
      <c r="P199" s="189">
        <f>O199*H199</f>
        <v>0</v>
      </c>
      <c r="Q199" s="189">
        <v>0</v>
      </c>
      <c r="R199" s="189">
        <f>Q199*H199</f>
        <v>0</v>
      </c>
      <c r="S199" s="189">
        <v>0</v>
      </c>
      <c r="T199" s="190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1" t="s">
        <v>141</v>
      </c>
      <c r="AT199" s="191" t="s">
        <v>136</v>
      </c>
      <c r="AU199" s="191" t="s">
        <v>81</v>
      </c>
      <c r="AY199" s="19" t="s">
        <v>133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9" t="s">
        <v>79</v>
      </c>
      <c r="BK199" s="192">
        <f>ROUND(I199*H199,2)</f>
        <v>0</v>
      </c>
      <c r="BL199" s="19" t="s">
        <v>141</v>
      </c>
      <c r="BM199" s="191" t="s">
        <v>888</v>
      </c>
    </row>
    <row r="200" spans="1:47" s="2" customFormat="1" ht="10.2">
      <c r="A200" s="36"/>
      <c r="B200" s="37"/>
      <c r="C200" s="38"/>
      <c r="D200" s="193" t="s">
        <v>143</v>
      </c>
      <c r="E200" s="38"/>
      <c r="F200" s="194" t="s">
        <v>279</v>
      </c>
      <c r="G200" s="38"/>
      <c r="H200" s="38"/>
      <c r="I200" s="195"/>
      <c r="J200" s="38"/>
      <c r="K200" s="38"/>
      <c r="L200" s="41"/>
      <c r="M200" s="196"/>
      <c r="N200" s="197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143</v>
      </c>
      <c r="AU200" s="19" t="s">
        <v>81</v>
      </c>
    </row>
    <row r="201" spans="1:65" s="2" customFormat="1" ht="24.15" customHeight="1">
      <c r="A201" s="36"/>
      <c r="B201" s="37"/>
      <c r="C201" s="180" t="s">
        <v>280</v>
      </c>
      <c r="D201" s="180" t="s">
        <v>136</v>
      </c>
      <c r="E201" s="181" t="s">
        <v>281</v>
      </c>
      <c r="F201" s="182" t="s">
        <v>282</v>
      </c>
      <c r="G201" s="183" t="s">
        <v>139</v>
      </c>
      <c r="H201" s="184">
        <v>638</v>
      </c>
      <c r="I201" s="185"/>
      <c r="J201" s="186">
        <f>ROUND(I201*H201,2)</f>
        <v>0</v>
      </c>
      <c r="K201" s="182" t="s">
        <v>140</v>
      </c>
      <c r="L201" s="41"/>
      <c r="M201" s="187" t="s">
        <v>19</v>
      </c>
      <c r="N201" s="188" t="s">
        <v>43</v>
      </c>
      <c r="O201" s="66"/>
      <c r="P201" s="189">
        <f>O201*H201</f>
        <v>0</v>
      </c>
      <c r="Q201" s="189">
        <v>0.00013</v>
      </c>
      <c r="R201" s="189">
        <f>Q201*H201</f>
        <v>0.08293999999999999</v>
      </c>
      <c r="S201" s="189">
        <v>0</v>
      </c>
      <c r="T201" s="190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1" t="s">
        <v>141</v>
      </c>
      <c r="AT201" s="191" t="s">
        <v>136</v>
      </c>
      <c r="AU201" s="191" t="s">
        <v>81</v>
      </c>
      <c r="AY201" s="19" t="s">
        <v>133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79</v>
      </c>
      <c r="BK201" s="192">
        <f>ROUND(I201*H201,2)</f>
        <v>0</v>
      </c>
      <c r="BL201" s="19" t="s">
        <v>141</v>
      </c>
      <c r="BM201" s="191" t="s">
        <v>889</v>
      </c>
    </row>
    <row r="202" spans="1:47" s="2" customFormat="1" ht="10.2">
      <c r="A202" s="36"/>
      <c r="B202" s="37"/>
      <c r="C202" s="38"/>
      <c r="D202" s="193" t="s">
        <v>143</v>
      </c>
      <c r="E202" s="38"/>
      <c r="F202" s="194" t="s">
        <v>284</v>
      </c>
      <c r="G202" s="38"/>
      <c r="H202" s="38"/>
      <c r="I202" s="195"/>
      <c r="J202" s="38"/>
      <c r="K202" s="38"/>
      <c r="L202" s="41"/>
      <c r="M202" s="196"/>
      <c r="N202" s="197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143</v>
      </c>
      <c r="AU202" s="19" t="s">
        <v>81</v>
      </c>
    </row>
    <row r="203" spans="2:51" s="15" customFormat="1" ht="10.2">
      <c r="B203" s="232"/>
      <c r="C203" s="233"/>
      <c r="D203" s="198" t="s">
        <v>147</v>
      </c>
      <c r="E203" s="234" t="s">
        <v>19</v>
      </c>
      <c r="F203" s="235" t="s">
        <v>285</v>
      </c>
      <c r="G203" s="233"/>
      <c r="H203" s="234" t="s">
        <v>19</v>
      </c>
      <c r="I203" s="236"/>
      <c r="J203" s="233"/>
      <c r="K203" s="233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147</v>
      </c>
      <c r="AU203" s="241" t="s">
        <v>81</v>
      </c>
      <c r="AV203" s="15" t="s">
        <v>79</v>
      </c>
      <c r="AW203" s="15" t="s">
        <v>33</v>
      </c>
      <c r="AX203" s="15" t="s">
        <v>72</v>
      </c>
      <c r="AY203" s="241" t="s">
        <v>133</v>
      </c>
    </row>
    <row r="204" spans="2:51" s="13" customFormat="1" ht="10.2">
      <c r="B204" s="200"/>
      <c r="C204" s="201"/>
      <c r="D204" s="198" t="s">
        <v>147</v>
      </c>
      <c r="E204" s="202" t="s">
        <v>19</v>
      </c>
      <c r="F204" s="203" t="s">
        <v>890</v>
      </c>
      <c r="G204" s="201"/>
      <c r="H204" s="204">
        <v>638</v>
      </c>
      <c r="I204" s="205"/>
      <c r="J204" s="201"/>
      <c r="K204" s="201"/>
      <c r="L204" s="206"/>
      <c r="M204" s="207"/>
      <c r="N204" s="208"/>
      <c r="O204" s="208"/>
      <c r="P204" s="208"/>
      <c r="Q204" s="208"/>
      <c r="R204" s="208"/>
      <c r="S204" s="208"/>
      <c r="T204" s="209"/>
      <c r="AT204" s="210" t="s">
        <v>147</v>
      </c>
      <c r="AU204" s="210" t="s">
        <v>81</v>
      </c>
      <c r="AV204" s="13" t="s">
        <v>81</v>
      </c>
      <c r="AW204" s="13" t="s">
        <v>33</v>
      </c>
      <c r="AX204" s="13" t="s">
        <v>79</v>
      </c>
      <c r="AY204" s="210" t="s">
        <v>133</v>
      </c>
    </row>
    <row r="205" spans="1:65" s="2" customFormat="1" ht="24.15" customHeight="1">
      <c r="A205" s="36"/>
      <c r="B205" s="37"/>
      <c r="C205" s="180" t="s">
        <v>287</v>
      </c>
      <c r="D205" s="180" t="s">
        <v>136</v>
      </c>
      <c r="E205" s="181" t="s">
        <v>288</v>
      </c>
      <c r="F205" s="182" t="s">
        <v>289</v>
      </c>
      <c r="G205" s="183" t="s">
        <v>139</v>
      </c>
      <c r="H205" s="184">
        <v>638</v>
      </c>
      <c r="I205" s="185"/>
      <c r="J205" s="186">
        <f>ROUND(I205*H205,2)</f>
        <v>0</v>
      </c>
      <c r="K205" s="182" t="s">
        <v>140</v>
      </c>
      <c r="L205" s="41"/>
      <c r="M205" s="187" t="s">
        <v>19</v>
      </c>
      <c r="N205" s="188" t="s">
        <v>43</v>
      </c>
      <c r="O205" s="66"/>
      <c r="P205" s="189">
        <f>O205*H205</f>
        <v>0</v>
      </c>
      <c r="Q205" s="189">
        <v>3E-05</v>
      </c>
      <c r="R205" s="189">
        <f>Q205*H205</f>
        <v>0.01914</v>
      </c>
      <c r="S205" s="189">
        <v>0</v>
      </c>
      <c r="T205" s="190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141</v>
      </c>
      <c r="AT205" s="191" t="s">
        <v>136</v>
      </c>
      <c r="AU205" s="191" t="s">
        <v>81</v>
      </c>
      <c r="AY205" s="19" t="s">
        <v>133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79</v>
      </c>
      <c r="BK205" s="192">
        <f>ROUND(I205*H205,2)</f>
        <v>0</v>
      </c>
      <c r="BL205" s="19" t="s">
        <v>141</v>
      </c>
      <c r="BM205" s="191" t="s">
        <v>891</v>
      </c>
    </row>
    <row r="206" spans="1:47" s="2" customFormat="1" ht="10.2">
      <c r="A206" s="36"/>
      <c r="B206" s="37"/>
      <c r="C206" s="38"/>
      <c r="D206" s="193" t="s">
        <v>143</v>
      </c>
      <c r="E206" s="38"/>
      <c r="F206" s="194" t="s">
        <v>291</v>
      </c>
      <c r="G206" s="38"/>
      <c r="H206" s="38"/>
      <c r="I206" s="195"/>
      <c r="J206" s="38"/>
      <c r="K206" s="38"/>
      <c r="L206" s="41"/>
      <c r="M206" s="196"/>
      <c r="N206" s="197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143</v>
      </c>
      <c r="AU206" s="19" t="s">
        <v>81</v>
      </c>
    </row>
    <row r="207" spans="1:65" s="2" customFormat="1" ht="21.75" customHeight="1">
      <c r="A207" s="36"/>
      <c r="B207" s="37"/>
      <c r="C207" s="180" t="s">
        <v>292</v>
      </c>
      <c r="D207" s="180" t="s">
        <v>136</v>
      </c>
      <c r="E207" s="181" t="s">
        <v>293</v>
      </c>
      <c r="F207" s="182" t="s">
        <v>294</v>
      </c>
      <c r="G207" s="183" t="s">
        <v>139</v>
      </c>
      <c r="H207" s="184">
        <v>369.793</v>
      </c>
      <c r="I207" s="185"/>
      <c r="J207" s="186">
        <f>ROUND(I207*H207,2)</f>
        <v>0</v>
      </c>
      <c r="K207" s="182" t="s">
        <v>140</v>
      </c>
      <c r="L207" s="41"/>
      <c r="M207" s="187" t="s">
        <v>19</v>
      </c>
      <c r="N207" s="188" t="s">
        <v>43</v>
      </c>
      <c r="O207" s="66"/>
      <c r="P207" s="189">
        <f>O207*H207</f>
        <v>0</v>
      </c>
      <c r="Q207" s="189">
        <v>0</v>
      </c>
      <c r="R207" s="189">
        <f>Q207*H207</f>
        <v>0</v>
      </c>
      <c r="S207" s="189">
        <v>0.009</v>
      </c>
      <c r="T207" s="190">
        <f>S207*H207</f>
        <v>3.328137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91" t="s">
        <v>141</v>
      </c>
      <c r="AT207" s="191" t="s">
        <v>136</v>
      </c>
      <c r="AU207" s="191" t="s">
        <v>81</v>
      </c>
      <c r="AY207" s="19" t="s">
        <v>133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9" t="s">
        <v>79</v>
      </c>
      <c r="BK207" s="192">
        <f>ROUND(I207*H207,2)</f>
        <v>0</v>
      </c>
      <c r="BL207" s="19" t="s">
        <v>141</v>
      </c>
      <c r="BM207" s="191" t="s">
        <v>892</v>
      </c>
    </row>
    <row r="208" spans="1:47" s="2" customFormat="1" ht="10.2">
      <c r="A208" s="36"/>
      <c r="B208" s="37"/>
      <c r="C208" s="38"/>
      <c r="D208" s="193" t="s">
        <v>143</v>
      </c>
      <c r="E208" s="38"/>
      <c r="F208" s="194" t="s">
        <v>296</v>
      </c>
      <c r="G208" s="38"/>
      <c r="H208" s="38"/>
      <c r="I208" s="195"/>
      <c r="J208" s="38"/>
      <c r="K208" s="38"/>
      <c r="L208" s="41"/>
      <c r="M208" s="196"/>
      <c r="N208" s="197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143</v>
      </c>
      <c r="AU208" s="19" t="s">
        <v>81</v>
      </c>
    </row>
    <row r="209" spans="2:51" s="13" customFormat="1" ht="10.2">
      <c r="B209" s="200"/>
      <c r="C209" s="201"/>
      <c r="D209" s="198" t="s">
        <v>147</v>
      </c>
      <c r="E209" s="202" t="s">
        <v>19</v>
      </c>
      <c r="F209" s="203" t="s">
        <v>148</v>
      </c>
      <c r="G209" s="201"/>
      <c r="H209" s="204">
        <v>341.576</v>
      </c>
      <c r="I209" s="205"/>
      <c r="J209" s="201"/>
      <c r="K209" s="201"/>
      <c r="L209" s="206"/>
      <c r="M209" s="207"/>
      <c r="N209" s="208"/>
      <c r="O209" s="208"/>
      <c r="P209" s="208"/>
      <c r="Q209" s="208"/>
      <c r="R209" s="208"/>
      <c r="S209" s="208"/>
      <c r="T209" s="209"/>
      <c r="AT209" s="210" t="s">
        <v>147</v>
      </c>
      <c r="AU209" s="210" t="s">
        <v>81</v>
      </c>
      <c r="AV209" s="13" t="s">
        <v>81</v>
      </c>
      <c r="AW209" s="13" t="s">
        <v>33</v>
      </c>
      <c r="AX209" s="13" t="s">
        <v>72</v>
      </c>
      <c r="AY209" s="210" t="s">
        <v>133</v>
      </c>
    </row>
    <row r="210" spans="2:51" s="13" customFormat="1" ht="10.2">
      <c r="B210" s="200"/>
      <c r="C210" s="201"/>
      <c r="D210" s="198" t="s">
        <v>147</v>
      </c>
      <c r="E210" s="202" t="s">
        <v>19</v>
      </c>
      <c r="F210" s="203" t="s">
        <v>149</v>
      </c>
      <c r="G210" s="201"/>
      <c r="H210" s="204">
        <v>-53.13</v>
      </c>
      <c r="I210" s="205"/>
      <c r="J210" s="201"/>
      <c r="K210" s="201"/>
      <c r="L210" s="206"/>
      <c r="M210" s="207"/>
      <c r="N210" s="208"/>
      <c r="O210" s="208"/>
      <c r="P210" s="208"/>
      <c r="Q210" s="208"/>
      <c r="R210" s="208"/>
      <c r="S210" s="208"/>
      <c r="T210" s="209"/>
      <c r="AT210" s="210" t="s">
        <v>147</v>
      </c>
      <c r="AU210" s="210" t="s">
        <v>81</v>
      </c>
      <c r="AV210" s="13" t="s">
        <v>81</v>
      </c>
      <c r="AW210" s="13" t="s">
        <v>33</v>
      </c>
      <c r="AX210" s="13" t="s">
        <v>72</v>
      </c>
      <c r="AY210" s="210" t="s">
        <v>133</v>
      </c>
    </row>
    <row r="211" spans="2:51" s="13" customFormat="1" ht="10.2">
      <c r="B211" s="200"/>
      <c r="C211" s="201"/>
      <c r="D211" s="198" t="s">
        <v>147</v>
      </c>
      <c r="E211" s="202" t="s">
        <v>19</v>
      </c>
      <c r="F211" s="203" t="s">
        <v>150</v>
      </c>
      <c r="G211" s="201"/>
      <c r="H211" s="204">
        <v>23.411</v>
      </c>
      <c r="I211" s="205"/>
      <c r="J211" s="201"/>
      <c r="K211" s="201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147</v>
      </c>
      <c r="AU211" s="210" t="s">
        <v>81</v>
      </c>
      <c r="AV211" s="13" t="s">
        <v>81</v>
      </c>
      <c r="AW211" s="13" t="s">
        <v>33</v>
      </c>
      <c r="AX211" s="13" t="s">
        <v>72</v>
      </c>
      <c r="AY211" s="210" t="s">
        <v>133</v>
      </c>
    </row>
    <row r="212" spans="2:51" s="13" customFormat="1" ht="10.2">
      <c r="B212" s="200"/>
      <c r="C212" s="201"/>
      <c r="D212" s="198" t="s">
        <v>147</v>
      </c>
      <c r="E212" s="202" t="s">
        <v>19</v>
      </c>
      <c r="F212" s="203" t="s">
        <v>151</v>
      </c>
      <c r="G212" s="201"/>
      <c r="H212" s="204">
        <v>114.186</v>
      </c>
      <c r="I212" s="205"/>
      <c r="J212" s="201"/>
      <c r="K212" s="201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147</v>
      </c>
      <c r="AU212" s="210" t="s">
        <v>81</v>
      </c>
      <c r="AV212" s="13" t="s">
        <v>81</v>
      </c>
      <c r="AW212" s="13" t="s">
        <v>33</v>
      </c>
      <c r="AX212" s="13" t="s">
        <v>72</v>
      </c>
      <c r="AY212" s="210" t="s">
        <v>133</v>
      </c>
    </row>
    <row r="213" spans="2:51" s="13" customFormat="1" ht="10.2">
      <c r="B213" s="200"/>
      <c r="C213" s="201"/>
      <c r="D213" s="198" t="s">
        <v>147</v>
      </c>
      <c r="E213" s="202" t="s">
        <v>19</v>
      </c>
      <c r="F213" s="203" t="s">
        <v>152</v>
      </c>
      <c r="G213" s="201"/>
      <c r="H213" s="204">
        <v>-14.4</v>
      </c>
      <c r="I213" s="205"/>
      <c r="J213" s="201"/>
      <c r="K213" s="201"/>
      <c r="L213" s="206"/>
      <c r="M213" s="207"/>
      <c r="N213" s="208"/>
      <c r="O213" s="208"/>
      <c r="P213" s="208"/>
      <c r="Q213" s="208"/>
      <c r="R213" s="208"/>
      <c r="S213" s="208"/>
      <c r="T213" s="209"/>
      <c r="AT213" s="210" t="s">
        <v>147</v>
      </c>
      <c r="AU213" s="210" t="s">
        <v>81</v>
      </c>
      <c r="AV213" s="13" t="s">
        <v>81</v>
      </c>
      <c r="AW213" s="13" t="s">
        <v>33</v>
      </c>
      <c r="AX213" s="13" t="s">
        <v>72</v>
      </c>
      <c r="AY213" s="210" t="s">
        <v>133</v>
      </c>
    </row>
    <row r="214" spans="2:51" s="13" customFormat="1" ht="10.2">
      <c r="B214" s="200"/>
      <c r="C214" s="201"/>
      <c r="D214" s="198" t="s">
        <v>147</v>
      </c>
      <c r="E214" s="202" t="s">
        <v>19</v>
      </c>
      <c r="F214" s="203" t="s">
        <v>853</v>
      </c>
      <c r="G214" s="201"/>
      <c r="H214" s="204">
        <v>-41.04</v>
      </c>
      <c r="I214" s="205"/>
      <c r="J214" s="201"/>
      <c r="K214" s="201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147</v>
      </c>
      <c r="AU214" s="210" t="s">
        <v>81</v>
      </c>
      <c r="AV214" s="13" t="s">
        <v>81</v>
      </c>
      <c r="AW214" s="13" t="s">
        <v>33</v>
      </c>
      <c r="AX214" s="13" t="s">
        <v>72</v>
      </c>
      <c r="AY214" s="210" t="s">
        <v>133</v>
      </c>
    </row>
    <row r="215" spans="2:51" s="13" customFormat="1" ht="10.2">
      <c r="B215" s="200"/>
      <c r="C215" s="201"/>
      <c r="D215" s="198" t="s">
        <v>147</v>
      </c>
      <c r="E215" s="202" t="s">
        <v>19</v>
      </c>
      <c r="F215" s="203" t="s">
        <v>854</v>
      </c>
      <c r="G215" s="201"/>
      <c r="H215" s="204">
        <v>-0.81</v>
      </c>
      <c r="I215" s="205"/>
      <c r="J215" s="201"/>
      <c r="K215" s="201"/>
      <c r="L215" s="206"/>
      <c r="M215" s="207"/>
      <c r="N215" s="208"/>
      <c r="O215" s="208"/>
      <c r="P215" s="208"/>
      <c r="Q215" s="208"/>
      <c r="R215" s="208"/>
      <c r="S215" s="208"/>
      <c r="T215" s="209"/>
      <c r="AT215" s="210" t="s">
        <v>147</v>
      </c>
      <c r="AU215" s="210" t="s">
        <v>81</v>
      </c>
      <c r="AV215" s="13" t="s">
        <v>81</v>
      </c>
      <c r="AW215" s="13" t="s">
        <v>33</v>
      </c>
      <c r="AX215" s="13" t="s">
        <v>72</v>
      </c>
      <c r="AY215" s="210" t="s">
        <v>133</v>
      </c>
    </row>
    <row r="216" spans="2:51" s="14" customFormat="1" ht="10.2">
      <c r="B216" s="211"/>
      <c r="C216" s="212"/>
      <c r="D216" s="198" t="s">
        <v>147</v>
      </c>
      <c r="E216" s="213" t="s">
        <v>19</v>
      </c>
      <c r="F216" s="214" t="s">
        <v>154</v>
      </c>
      <c r="G216" s="212"/>
      <c r="H216" s="215">
        <v>369.793</v>
      </c>
      <c r="I216" s="216"/>
      <c r="J216" s="212"/>
      <c r="K216" s="212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147</v>
      </c>
      <c r="AU216" s="221" t="s">
        <v>81</v>
      </c>
      <c r="AV216" s="14" t="s">
        <v>141</v>
      </c>
      <c r="AW216" s="14" t="s">
        <v>33</v>
      </c>
      <c r="AX216" s="14" t="s">
        <v>79</v>
      </c>
      <c r="AY216" s="221" t="s">
        <v>133</v>
      </c>
    </row>
    <row r="217" spans="1:65" s="2" customFormat="1" ht="21.75" customHeight="1">
      <c r="A217" s="36"/>
      <c r="B217" s="37"/>
      <c r="C217" s="180" t="s">
        <v>297</v>
      </c>
      <c r="D217" s="180" t="s">
        <v>136</v>
      </c>
      <c r="E217" s="181" t="s">
        <v>298</v>
      </c>
      <c r="F217" s="182" t="s">
        <v>299</v>
      </c>
      <c r="G217" s="183" t="s">
        <v>139</v>
      </c>
      <c r="H217" s="184">
        <v>723.816</v>
      </c>
      <c r="I217" s="185"/>
      <c r="J217" s="186">
        <f>ROUND(I217*H217,2)</f>
        <v>0</v>
      </c>
      <c r="K217" s="182" t="s">
        <v>140</v>
      </c>
      <c r="L217" s="41"/>
      <c r="M217" s="187" t="s">
        <v>19</v>
      </c>
      <c r="N217" s="188" t="s">
        <v>43</v>
      </c>
      <c r="O217" s="66"/>
      <c r="P217" s="189">
        <f>O217*H217</f>
        <v>0</v>
      </c>
      <c r="Q217" s="189">
        <v>0</v>
      </c>
      <c r="R217" s="189">
        <f>Q217*H217</f>
        <v>0</v>
      </c>
      <c r="S217" s="189">
        <v>0.009</v>
      </c>
      <c r="T217" s="190">
        <f>S217*H217</f>
        <v>6.5143439999999995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91" t="s">
        <v>141</v>
      </c>
      <c r="AT217" s="191" t="s">
        <v>136</v>
      </c>
      <c r="AU217" s="191" t="s">
        <v>81</v>
      </c>
      <c r="AY217" s="19" t="s">
        <v>133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9" t="s">
        <v>79</v>
      </c>
      <c r="BK217" s="192">
        <f>ROUND(I217*H217,2)</f>
        <v>0</v>
      </c>
      <c r="BL217" s="19" t="s">
        <v>141</v>
      </c>
      <c r="BM217" s="191" t="s">
        <v>893</v>
      </c>
    </row>
    <row r="218" spans="1:47" s="2" customFormat="1" ht="10.2">
      <c r="A218" s="36"/>
      <c r="B218" s="37"/>
      <c r="C218" s="38"/>
      <c r="D218" s="193" t="s">
        <v>143</v>
      </c>
      <c r="E218" s="38"/>
      <c r="F218" s="194" t="s">
        <v>301</v>
      </c>
      <c r="G218" s="38"/>
      <c r="H218" s="38"/>
      <c r="I218" s="195"/>
      <c r="J218" s="38"/>
      <c r="K218" s="38"/>
      <c r="L218" s="41"/>
      <c r="M218" s="196"/>
      <c r="N218" s="197"/>
      <c r="O218" s="66"/>
      <c r="P218" s="66"/>
      <c r="Q218" s="66"/>
      <c r="R218" s="66"/>
      <c r="S218" s="66"/>
      <c r="T218" s="67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143</v>
      </c>
      <c r="AU218" s="19" t="s">
        <v>81</v>
      </c>
    </row>
    <row r="219" spans="2:51" s="13" customFormat="1" ht="10.2">
      <c r="B219" s="200"/>
      <c r="C219" s="201"/>
      <c r="D219" s="198" t="s">
        <v>147</v>
      </c>
      <c r="E219" s="202" t="s">
        <v>19</v>
      </c>
      <c r="F219" s="203" t="s">
        <v>172</v>
      </c>
      <c r="G219" s="201"/>
      <c r="H219" s="204">
        <v>723.816</v>
      </c>
      <c r="I219" s="205"/>
      <c r="J219" s="201"/>
      <c r="K219" s="201"/>
      <c r="L219" s="206"/>
      <c r="M219" s="207"/>
      <c r="N219" s="208"/>
      <c r="O219" s="208"/>
      <c r="P219" s="208"/>
      <c r="Q219" s="208"/>
      <c r="R219" s="208"/>
      <c r="S219" s="208"/>
      <c r="T219" s="209"/>
      <c r="AT219" s="210" t="s">
        <v>147</v>
      </c>
      <c r="AU219" s="210" t="s">
        <v>81</v>
      </c>
      <c r="AV219" s="13" t="s">
        <v>81</v>
      </c>
      <c r="AW219" s="13" t="s">
        <v>33</v>
      </c>
      <c r="AX219" s="13" t="s">
        <v>79</v>
      </c>
      <c r="AY219" s="210" t="s">
        <v>133</v>
      </c>
    </row>
    <row r="220" spans="1:65" s="2" customFormat="1" ht="21.75" customHeight="1">
      <c r="A220" s="36"/>
      <c r="B220" s="37"/>
      <c r="C220" s="180" t="s">
        <v>302</v>
      </c>
      <c r="D220" s="180" t="s">
        <v>136</v>
      </c>
      <c r="E220" s="181" t="s">
        <v>303</v>
      </c>
      <c r="F220" s="182" t="s">
        <v>304</v>
      </c>
      <c r="G220" s="183" t="s">
        <v>139</v>
      </c>
      <c r="H220" s="184">
        <v>67.53</v>
      </c>
      <c r="I220" s="185"/>
      <c r="J220" s="186">
        <f>ROUND(I220*H220,2)</f>
        <v>0</v>
      </c>
      <c r="K220" s="182" t="s">
        <v>140</v>
      </c>
      <c r="L220" s="41"/>
      <c r="M220" s="187" t="s">
        <v>19</v>
      </c>
      <c r="N220" s="188" t="s">
        <v>43</v>
      </c>
      <c r="O220" s="66"/>
      <c r="P220" s="189">
        <f>O220*H220</f>
        <v>0</v>
      </c>
      <c r="Q220" s="189">
        <v>0</v>
      </c>
      <c r="R220" s="189">
        <f>Q220*H220</f>
        <v>0</v>
      </c>
      <c r="S220" s="189">
        <v>0.051</v>
      </c>
      <c r="T220" s="190">
        <f>S220*H220</f>
        <v>3.4440299999999997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1" t="s">
        <v>141</v>
      </c>
      <c r="AT220" s="191" t="s">
        <v>136</v>
      </c>
      <c r="AU220" s="191" t="s">
        <v>81</v>
      </c>
      <c r="AY220" s="19" t="s">
        <v>133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9" t="s">
        <v>79</v>
      </c>
      <c r="BK220" s="192">
        <f>ROUND(I220*H220,2)</f>
        <v>0</v>
      </c>
      <c r="BL220" s="19" t="s">
        <v>141</v>
      </c>
      <c r="BM220" s="191" t="s">
        <v>894</v>
      </c>
    </row>
    <row r="221" spans="1:47" s="2" customFormat="1" ht="10.2">
      <c r="A221" s="36"/>
      <c r="B221" s="37"/>
      <c r="C221" s="38"/>
      <c r="D221" s="193" t="s">
        <v>143</v>
      </c>
      <c r="E221" s="38"/>
      <c r="F221" s="194" t="s">
        <v>306</v>
      </c>
      <c r="G221" s="38"/>
      <c r="H221" s="38"/>
      <c r="I221" s="195"/>
      <c r="J221" s="38"/>
      <c r="K221" s="38"/>
      <c r="L221" s="41"/>
      <c r="M221" s="196"/>
      <c r="N221" s="197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143</v>
      </c>
      <c r="AU221" s="19" t="s">
        <v>81</v>
      </c>
    </row>
    <row r="222" spans="2:51" s="13" customFormat="1" ht="10.2">
      <c r="B222" s="200"/>
      <c r="C222" s="201"/>
      <c r="D222" s="198" t="s">
        <v>147</v>
      </c>
      <c r="E222" s="202" t="s">
        <v>19</v>
      </c>
      <c r="F222" s="203" t="s">
        <v>307</v>
      </c>
      <c r="G222" s="201"/>
      <c r="H222" s="204">
        <v>14.4</v>
      </c>
      <c r="I222" s="205"/>
      <c r="J222" s="201"/>
      <c r="K222" s="201"/>
      <c r="L222" s="206"/>
      <c r="M222" s="207"/>
      <c r="N222" s="208"/>
      <c r="O222" s="208"/>
      <c r="P222" s="208"/>
      <c r="Q222" s="208"/>
      <c r="R222" s="208"/>
      <c r="S222" s="208"/>
      <c r="T222" s="209"/>
      <c r="AT222" s="210" t="s">
        <v>147</v>
      </c>
      <c r="AU222" s="210" t="s">
        <v>81</v>
      </c>
      <c r="AV222" s="13" t="s">
        <v>81</v>
      </c>
      <c r="AW222" s="13" t="s">
        <v>33</v>
      </c>
      <c r="AX222" s="13" t="s">
        <v>72</v>
      </c>
      <c r="AY222" s="210" t="s">
        <v>133</v>
      </c>
    </row>
    <row r="223" spans="2:51" s="13" customFormat="1" ht="10.2">
      <c r="B223" s="200"/>
      <c r="C223" s="201"/>
      <c r="D223" s="198" t="s">
        <v>147</v>
      </c>
      <c r="E223" s="202" t="s">
        <v>19</v>
      </c>
      <c r="F223" s="203" t="s">
        <v>308</v>
      </c>
      <c r="G223" s="201"/>
      <c r="H223" s="204">
        <v>53.13</v>
      </c>
      <c r="I223" s="205"/>
      <c r="J223" s="201"/>
      <c r="K223" s="201"/>
      <c r="L223" s="206"/>
      <c r="M223" s="207"/>
      <c r="N223" s="208"/>
      <c r="O223" s="208"/>
      <c r="P223" s="208"/>
      <c r="Q223" s="208"/>
      <c r="R223" s="208"/>
      <c r="S223" s="208"/>
      <c r="T223" s="209"/>
      <c r="AT223" s="210" t="s">
        <v>147</v>
      </c>
      <c r="AU223" s="210" t="s">
        <v>81</v>
      </c>
      <c r="AV223" s="13" t="s">
        <v>81</v>
      </c>
      <c r="AW223" s="13" t="s">
        <v>33</v>
      </c>
      <c r="AX223" s="13" t="s">
        <v>72</v>
      </c>
      <c r="AY223" s="210" t="s">
        <v>133</v>
      </c>
    </row>
    <row r="224" spans="2:51" s="14" customFormat="1" ht="10.2">
      <c r="B224" s="211"/>
      <c r="C224" s="212"/>
      <c r="D224" s="198" t="s">
        <v>147</v>
      </c>
      <c r="E224" s="213" t="s">
        <v>19</v>
      </c>
      <c r="F224" s="214" t="s">
        <v>154</v>
      </c>
      <c r="G224" s="212"/>
      <c r="H224" s="215">
        <v>67.53</v>
      </c>
      <c r="I224" s="216"/>
      <c r="J224" s="212"/>
      <c r="K224" s="212"/>
      <c r="L224" s="217"/>
      <c r="M224" s="218"/>
      <c r="N224" s="219"/>
      <c r="O224" s="219"/>
      <c r="P224" s="219"/>
      <c r="Q224" s="219"/>
      <c r="R224" s="219"/>
      <c r="S224" s="219"/>
      <c r="T224" s="220"/>
      <c r="AT224" s="221" t="s">
        <v>147</v>
      </c>
      <c r="AU224" s="221" t="s">
        <v>81</v>
      </c>
      <c r="AV224" s="14" t="s">
        <v>141</v>
      </c>
      <c r="AW224" s="14" t="s">
        <v>33</v>
      </c>
      <c r="AX224" s="14" t="s">
        <v>79</v>
      </c>
      <c r="AY224" s="221" t="s">
        <v>133</v>
      </c>
    </row>
    <row r="225" spans="1:65" s="2" customFormat="1" ht="21.75" customHeight="1">
      <c r="A225" s="36"/>
      <c r="B225" s="37"/>
      <c r="C225" s="180" t="s">
        <v>309</v>
      </c>
      <c r="D225" s="180" t="s">
        <v>136</v>
      </c>
      <c r="E225" s="181" t="s">
        <v>895</v>
      </c>
      <c r="F225" s="182" t="s">
        <v>896</v>
      </c>
      <c r="G225" s="183" t="s">
        <v>139</v>
      </c>
      <c r="H225" s="184">
        <v>1.845</v>
      </c>
      <c r="I225" s="185"/>
      <c r="J225" s="186">
        <f>ROUND(I225*H225,2)</f>
        <v>0</v>
      </c>
      <c r="K225" s="182" t="s">
        <v>140</v>
      </c>
      <c r="L225" s="41"/>
      <c r="M225" s="187" t="s">
        <v>19</v>
      </c>
      <c r="N225" s="188" t="s">
        <v>43</v>
      </c>
      <c r="O225" s="66"/>
      <c r="P225" s="189">
        <f>O225*H225</f>
        <v>0</v>
      </c>
      <c r="Q225" s="189">
        <v>0</v>
      </c>
      <c r="R225" s="189">
        <f>Q225*H225</f>
        <v>0</v>
      </c>
      <c r="S225" s="189">
        <v>0.083</v>
      </c>
      <c r="T225" s="190">
        <f>S225*H225</f>
        <v>0.153135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91" t="s">
        <v>141</v>
      </c>
      <c r="AT225" s="191" t="s">
        <v>136</v>
      </c>
      <c r="AU225" s="191" t="s">
        <v>81</v>
      </c>
      <c r="AY225" s="19" t="s">
        <v>133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19" t="s">
        <v>79</v>
      </c>
      <c r="BK225" s="192">
        <f>ROUND(I225*H225,2)</f>
        <v>0</v>
      </c>
      <c r="BL225" s="19" t="s">
        <v>141</v>
      </c>
      <c r="BM225" s="191" t="s">
        <v>897</v>
      </c>
    </row>
    <row r="226" spans="1:47" s="2" customFormat="1" ht="10.2">
      <c r="A226" s="36"/>
      <c r="B226" s="37"/>
      <c r="C226" s="38"/>
      <c r="D226" s="193" t="s">
        <v>143</v>
      </c>
      <c r="E226" s="38"/>
      <c r="F226" s="194" t="s">
        <v>898</v>
      </c>
      <c r="G226" s="38"/>
      <c r="H226" s="38"/>
      <c r="I226" s="195"/>
      <c r="J226" s="38"/>
      <c r="K226" s="38"/>
      <c r="L226" s="41"/>
      <c r="M226" s="196"/>
      <c r="N226" s="197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143</v>
      </c>
      <c r="AU226" s="19" t="s">
        <v>81</v>
      </c>
    </row>
    <row r="227" spans="2:51" s="13" customFormat="1" ht="10.2">
      <c r="B227" s="200"/>
      <c r="C227" s="201"/>
      <c r="D227" s="198" t="s">
        <v>147</v>
      </c>
      <c r="E227" s="202" t="s">
        <v>19</v>
      </c>
      <c r="F227" s="203" t="s">
        <v>899</v>
      </c>
      <c r="G227" s="201"/>
      <c r="H227" s="204">
        <v>1.845</v>
      </c>
      <c r="I227" s="205"/>
      <c r="J227" s="201"/>
      <c r="K227" s="201"/>
      <c r="L227" s="206"/>
      <c r="M227" s="207"/>
      <c r="N227" s="208"/>
      <c r="O227" s="208"/>
      <c r="P227" s="208"/>
      <c r="Q227" s="208"/>
      <c r="R227" s="208"/>
      <c r="S227" s="208"/>
      <c r="T227" s="209"/>
      <c r="AT227" s="210" t="s">
        <v>147</v>
      </c>
      <c r="AU227" s="210" t="s">
        <v>81</v>
      </c>
      <c r="AV227" s="13" t="s">
        <v>81</v>
      </c>
      <c r="AW227" s="13" t="s">
        <v>33</v>
      </c>
      <c r="AX227" s="13" t="s">
        <v>79</v>
      </c>
      <c r="AY227" s="210" t="s">
        <v>133</v>
      </c>
    </row>
    <row r="228" spans="2:63" s="12" customFormat="1" ht="22.8" customHeight="1">
      <c r="B228" s="164"/>
      <c r="C228" s="165"/>
      <c r="D228" s="166" t="s">
        <v>71</v>
      </c>
      <c r="E228" s="178" t="s">
        <v>314</v>
      </c>
      <c r="F228" s="178" t="s">
        <v>315</v>
      </c>
      <c r="G228" s="165"/>
      <c r="H228" s="165"/>
      <c r="I228" s="168"/>
      <c r="J228" s="179">
        <f>BK228</f>
        <v>0</v>
      </c>
      <c r="K228" s="165"/>
      <c r="L228" s="170"/>
      <c r="M228" s="171"/>
      <c r="N228" s="172"/>
      <c r="O228" s="172"/>
      <c r="P228" s="173">
        <f>SUM(P229:P237)</f>
        <v>0</v>
      </c>
      <c r="Q228" s="172"/>
      <c r="R228" s="173">
        <f>SUM(R229:R237)</f>
        <v>0</v>
      </c>
      <c r="S228" s="172"/>
      <c r="T228" s="174">
        <f>SUM(T229:T237)</f>
        <v>0</v>
      </c>
      <c r="AR228" s="175" t="s">
        <v>79</v>
      </c>
      <c r="AT228" s="176" t="s">
        <v>71</v>
      </c>
      <c r="AU228" s="176" t="s">
        <v>79</v>
      </c>
      <c r="AY228" s="175" t="s">
        <v>133</v>
      </c>
      <c r="BK228" s="177">
        <f>SUM(BK229:BK237)</f>
        <v>0</v>
      </c>
    </row>
    <row r="229" spans="1:65" s="2" customFormat="1" ht="24.15" customHeight="1">
      <c r="A229" s="36"/>
      <c r="B229" s="37"/>
      <c r="C229" s="180" t="s">
        <v>316</v>
      </c>
      <c r="D229" s="180" t="s">
        <v>136</v>
      </c>
      <c r="E229" s="181" t="s">
        <v>317</v>
      </c>
      <c r="F229" s="182" t="s">
        <v>318</v>
      </c>
      <c r="G229" s="183" t="s">
        <v>319</v>
      </c>
      <c r="H229" s="184">
        <v>14.83</v>
      </c>
      <c r="I229" s="185"/>
      <c r="J229" s="186">
        <f>ROUND(I229*H229,2)</f>
        <v>0</v>
      </c>
      <c r="K229" s="182" t="s">
        <v>140</v>
      </c>
      <c r="L229" s="41"/>
      <c r="M229" s="187" t="s">
        <v>19</v>
      </c>
      <c r="N229" s="188" t="s">
        <v>43</v>
      </c>
      <c r="O229" s="66"/>
      <c r="P229" s="189">
        <f>O229*H229</f>
        <v>0</v>
      </c>
      <c r="Q229" s="189">
        <v>0</v>
      </c>
      <c r="R229" s="189">
        <f>Q229*H229</f>
        <v>0</v>
      </c>
      <c r="S229" s="189">
        <v>0</v>
      </c>
      <c r="T229" s="190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91" t="s">
        <v>141</v>
      </c>
      <c r="AT229" s="191" t="s">
        <v>136</v>
      </c>
      <c r="AU229" s="191" t="s">
        <v>81</v>
      </c>
      <c r="AY229" s="19" t="s">
        <v>133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19" t="s">
        <v>79</v>
      </c>
      <c r="BK229" s="192">
        <f>ROUND(I229*H229,2)</f>
        <v>0</v>
      </c>
      <c r="BL229" s="19" t="s">
        <v>141</v>
      </c>
      <c r="BM229" s="191" t="s">
        <v>900</v>
      </c>
    </row>
    <row r="230" spans="1:47" s="2" customFormat="1" ht="10.2">
      <c r="A230" s="36"/>
      <c r="B230" s="37"/>
      <c r="C230" s="38"/>
      <c r="D230" s="193" t="s">
        <v>143</v>
      </c>
      <c r="E230" s="38"/>
      <c r="F230" s="194" t="s">
        <v>321</v>
      </c>
      <c r="G230" s="38"/>
      <c r="H230" s="38"/>
      <c r="I230" s="195"/>
      <c r="J230" s="38"/>
      <c r="K230" s="38"/>
      <c r="L230" s="41"/>
      <c r="M230" s="196"/>
      <c r="N230" s="197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143</v>
      </c>
      <c r="AU230" s="19" t="s">
        <v>81</v>
      </c>
    </row>
    <row r="231" spans="1:65" s="2" customFormat="1" ht="21.75" customHeight="1">
      <c r="A231" s="36"/>
      <c r="B231" s="37"/>
      <c r="C231" s="180" t="s">
        <v>322</v>
      </c>
      <c r="D231" s="180" t="s">
        <v>136</v>
      </c>
      <c r="E231" s="181" t="s">
        <v>323</v>
      </c>
      <c r="F231" s="182" t="s">
        <v>324</v>
      </c>
      <c r="G231" s="183" t="s">
        <v>319</v>
      </c>
      <c r="H231" s="184">
        <v>14.83</v>
      </c>
      <c r="I231" s="185"/>
      <c r="J231" s="186">
        <f>ROUND(I231*H231,2)</f>
        <v>0</v>
      </c>
      <c r="K231" s="182" t="s">
        <v>140</v>
      </c>
      <c r="L231" s="41"/>
      <c r="M231" s="187" t="s">
        <v>19</v>
      </c>
      <c r="N231" s="188" t="s">
        <v>43</v>
      </c>
      <c r="O231" s="66"/>
      <c r="P231" s="189">
        <f>O231*H231</f>
        <v>0</v>
      </c>
      <c r="Q231" s="189">
        <v>0</v>
      </c>
      <c r="R231" s="189">
        <f>Q231*H231</f>
        <v>0</v>
      </c>
      <c r="S231" s="189">
        <v>0</v>
      </c>
      <c r="T231" s="190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1" t="s">
        <v>141</v>
      </c>
      <c r="AT231" s="191" t="s">
        <v>136</v>
      </c>
      <c r="AU231" s="191" t="s">
        <v>81</v>
      </c>
      <c r="AY231" s="19" t="s">
        <v>133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9" t="s">
        <v>79</v>
      </c>
      <c r="BK231" s="192">
        <f>ROUND(I231*H231,2)</f>
        <v>0</v>
      </c>
      <c r="BL231" s="19" t="s">
        <v>141</v>
      </c>
      <c r="BM231" s="191" t="s">
        <v>901</v>
      </c>
    </row>
    <row r="232" spans="1:47" s="2" customFormat="1" ht="10.2">
      <c r="A232" s="36"/>
      <c r="B232" s="37"/>
      <c r="C232" s="38"/>
      <c r="D232" s="193" t="s">
        <v>143</v>
      </c>
      <c r="E232" s="38"/>
      <c r="F232" s="194" t="s">
        <v>326</v>
      </c>
      <c r="G232" s="38"/>
      <c r="H232" s="38"/>
      <c r="I232" s="195"/>
      <c r="J232" s="38"/>
      <c r="K232" s="38"/>
      <c r="L232" s="41"/>
      <c r="M232" s="196"/>
      <c r="N232" s="197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143</v>
      </c>
      <c r="AU232" s="19" t="s">
        <v>81</v>
      </c>
    </row>
    <row r="233" spans="1:65" s="2" customFormat="1" ht="24.15" customHeight="1">
      <c r="A233" s="36"/>
      <c r="B233" s="37"/>
      <c r="C233" s="180" t="s">
        <v>327</v>
      </c>
      <c r="D233" s="180" t="s">
        <v>136</v>
      </c>
      <c r="E233" s="181" t="s">
        <v>328</v>
      </c>
      <c r="F233" s="182" t="s">
        <v>329</v>
      </c>
      <c r="G233" s="183" t="s">
        <v>319</v>
      </c>
      <c r="H233" s="184">
        <v>281.77</v>
      </c>
      <c r="I233" s="185"/>
      <c r="J233" s="186">
        <f>ROUND(I233*H233,2)</f>
        <v>0</v>
      </c>
      <c r="K233" s="182" t="s">
        <v>140</v>
      </c>
      <c r="L233" s="41"/>
      <c r="M233" s="187" t="s">
        <v>19</v>
      </c>
      <c r="N233" s="188" t="s">
        <v>43</v>
      </c>
      <c r="O233" s="66"/>
      <c r="P233" s="189">
        <f>O233*H233</f>
        <v>0</v>
      </c>
      <c r="Q233" s="189">
        <v>0</v>
      </c>
      <c r="R233" s="189">
        <f>Q233*H233</f>
        <v>0</v>
      </c>
      <c r="S233" s="189">
        <v>0</v>
      </c>
      <c r="T233" s="190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1" t="s">
        <v>141</v>
      </c>
      <c r="AT233" s="191" t="s">
        <v>136</v>
      </c>
      <c r="AU233" s="191" t="s">
        <v>81</v>
      </c>
      <c r="AY233" s="19" t="s">
        <v>133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9" t="s">
        <v>79</v>
      </c>
      <c r="BK233" s="192">
        <f>ROUND(I233*H233,2)</f>
        <v>0</v>
      </c>
      <c r="BL233" s="19" t="s">
        <v>141</v>
      </c>
      <c r="BM233" s="191" t="s">
        <v>902</v>
      </c>
    </row>
    <row r="234" spans="1:47" s="2" customFormat="1" ht="10.2">
      <c r="A234" s="36"/>
      <c r="B234" s="37"/>
      <c r="C234" s="38"/>
      <c r="D234" s="193" t="s">
        <v>143</v>
      </c>
      <c r="E234" s="38"/>
      <c r="F234" s="194" t="s">
        <v>331</v>
      </c>
      <c r="G234" s="38"/>
      <c r="H234" s="38"/>
      <c r="I234" s="195"/>
      <c r="J234" s="38"/>
      <c r="K234" s="38"/>
      <c r="L234" s="41"/>
      <c r="M234" s="196"/>
      <c r="N234" s="197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143</v>
      </c>
      <c r="AU234" s="19" t="s">
        <v>81</v>
      </c>
    </row>
    <row r="235" spans="2:51" s="13" customFormat="1" ht="10.2">
      <c r="B235" s="200"/>
      <c r="C235" s="201"/>
      <c r="D235" s="198" t="s">
        <v>147</v>
      </c>
      <c r="E235" s="202" t="s">
        <v>19</v>
      </c>
      <c r="F235" s="203" t="s">
        <v>903</v>
      </c>
      <c r="G235" s="201"/>
      <c r="H235" s="204">
        <v>281.77</v>
      </c>
      <c r="I235" s="205"/>
      <c r="J235" s="201"/>
      <c r="K235" s="201"/>
      <c r="L235" s="206"/>
      <c r="M235" s="207"/>
      <c r="N235" s="208"/>
      <c r="O235" s="208"/>
      <c r="P235" s="208"/>
      <c r="Q235" s="208"/>
      <c r="R235" s="208"/>
      <c r="S235" s="208"/>
      <c r="T235" s="209"/>
      <c r="AT235" s="210" t="s">
        <v>147</v>
      </c>
      <c r="AU235" s="210" t="s">
        <v>81</v>
      </c>
      <c r="AV235" s="13" t="s">
        <v>81</v>
      </c>
      <c r="AW235" s="13" t="s">
        <v>33</v>
      </c>
      <c r="AX235" s="13" t="s">
        <v>79</v>
      </c>
      <c r="AY235" s="210" t="s">
        <v>133</v>
      </c>
    </row>
    <row r="236" spans="1:65" s="2" customFormat="1" ht="24.15" customHeight="1">
      <c r="A236" s="36"/>
      <c r="B236" s="37"/>
      <c r="C236" s="180" t="s">
        <v>333</v>
      </c>
      <c r="D236" s="180" t="s">
        <v>136</v>
      </c>
      <c r="E236" s="181" t="s">
        <v>334</v>
      </c>
      <c r="F236" s="182" t="s">
        <v>335</v>
      </c>
      <c r="G236" s="183" t="s">
        <v>319</v>
      </c>
      <c r="H236" s="184">
        <v>14.83</v>
      </c>
      <c r="I236" s="185"/>
      <c r="J236" s="186">
        <f>ROUND(I236*H236,2)</f>
        <v>0</v>
      </c>
      <c r="K236" s="182" t="s">
        <v>140</v>
      </c>
      <c r="L236" s="41"/>
      <c r="M236" s="187" t="s">
        <v>19</v>
      </c>
      <c r="N236" s="188" t="s">
        <v>43</v>
      </c>
      <c r="O236" s="66"/>
      <c r="P236" s="189">
        <f>O236*H236</f>
        <v>0</v>
      </c>
      <c r="Q236" s="189">
        <v>0</v>
      </c>
      <c r="R236" s="189">
        <f>Q236*H236</f>
        <v>0</v>
      </c>
      <c r="S236" s="189">
        <v>0</v>
      </c>
      <c r="T236" s="190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91" t="s">
        <v>141</v>
      </c>
      <c r="AT236" s="191" t="s">
        <v>136</v>
      </c>
      <c r="AU236" s="191" t="s">
        <v>81</v>
      </c>
      <c r="AY236" s="19" t="s">
        <v>133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19" t="s">
        <v>79</v>
      </c>
      <c r="BK236" s="192">
        <f>ROUND(I236*H236,2)</f>
        <v>0</v>
      </c>
      <c r="BL236" s="19" t="s">
        <v>141</v>
      </c>
      <c r="BM236" s="191" t="s">
        <v>904</v>
      </c>
    </row>
    <row r="237" spans="1:47" s="2" customFormat="1" ht="10.2">
      <c r="A237" s="36"/>
      <c r="B237" s="37"/>
      <c r="C237" s="38"/>
      <c r="D237" s="193" t="s">
        <v>143</v>
      </c>
      <c r="E237" s="38"/>
      <c r="F237" s="194" t="s">
        <v>337</v>
      </c>
      <c r="G237" s="38"/>
      <c r="H237" s="38"/>
      <c r="I237" s="195"/>
      <c r="J237" s="38"/>
      <c r="K237" s="38"/>
      <c r="L237" s="41"/>
      <c r="M237" s="196"/>
      <c r="N237" s="197"/>
      <c r="O237" s="66"/>
      <c r="P237" s="66"/>
      <c r="Q237" s="66"/>
      <c r="R237" s="66"/>
      <c r="S237" s="66"/>
      <c r="T237" s="67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143</v>
      </c>
      <c r="AU237" s="19" t="s">
        <v>81</v>
      </c>
    </row>
    <row r="238" spans="2:63" s="12" customFormat="1" ht="22.8" customHeight="1">
      <c r="B238" s="164"/>
      <c r="C238" s="165"/>
      <c r="D238" s="166" t="s">
        <v>71</v>
      </c>
      <c r="E238" s="178" t="s">
        <v>338</v>
      </c>
      <c r="F238" s="178" t="s">
        <v>339</v>
      </c>
      <c r="G238" s="165"/>
      <c r="H238" s="165"/>
      <c r="I238" s="168"/>
      <c r="J238" s="179">
        <f>BK238</f>
        <v>0</v>
      </c>
      <c r="K238" s="165"/>
      <c r="L238" s="170"/>
      <c r="M238" s="171"/>
      <c r="N238" s="172"/>
      <c r="O238" s="172"/>
      <c r="P238" s="173">
        <f>SUM(P239:P240)</f>
        <v>0</v>
      </c>
      <c r="Q238" s="172"/>
      <c r="R238" s="173">
        <f>SUM(R239:R240)</f>
        <v>0</v>
      </c>
      <c r="S238" s="172"/>
      <c r="T238" s="174">
        <f>SUM(T239:T240)</f>
        <v>0</v>
      </c>
      <c r="AR238" s="175" t="s">
        <v>79</v>
      </c>
      <c r="AT238" s="176" t="s">
        <v>71</v>
      </c>
      <c r="AU238" s="176" t="s">
        <v>79</v>
      </c>
      <c r="AY238" s="175" t="s">
        <v>133</v>
      </c>
      <c r="BK238" s="177">
        <f>SUM(BK239:BK240)</f>
        <v>0</v>
      </c>
    </row>
    <row r="239" spans="1:65" s="2" customFormat="1" ht="33" customHeight="1">
      <c r="A239" s="36"/>
      <c r="B239" s="37"/>
      <c r="C239" s="180" t="s">
        <v>340</v>
      </c>
      <c r="D239" s="180" t="s">
        <v>136</v>
      </c>
      <c r="E239" s="181" t="s">
        <v>341</v>
      </c>
      <c r="F239" s="182" t="s">
        <v>342</v>
      </c>
      <c r="G239" s="183" t="s">
        <v>319</v>
      </c>
      <c r="H239" s="184">
        <v>10.893</v>
      </c>
      <c r="I239" s="185"/>
      <c r="J239" s="186">
        <f>ROUND(I239*H239,2)</f>
        <v>0</v>
      </c>
      <c r="K239" s="182" t="s">
        <v>140</v>
      </c>
      <c r="L239" s="41"/>
      <c r="M239" s="187" t="s">
        <v>19</v>
      </c>
      <c r="N239" s="188" t="s">
        <v>43</v>
      </c>
      <c r="O239" s="66"/>
      <c r="P239" s="189">
        <f>O239*H239</f>
        <v>0</v>
      </c>
      <c r="Q239" s="189">
        <v>0</v>
      </c>
      <c r="R239" s="189">
        <f>Q239*H239</f>
        <v>0</v>
      </c>
      <c r="S239" s="189">
        <v>0</v>
      </c>
      <c r="T239" s="190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1" t="s">
        <v>141</v>
      </c>
      <c r="AT239" s="191" t="s">
        <v>136</v>
      </c>
      <c r="AU239" s="191" t="s">
        <v>81</v>
      </c>
      <c r="AY239" s="19" t="s">
        <v>133</v>
      </c>
      <c r="BE239" s="192">
        <f>IF(N239="základní",J239,0)</f>
        <v>0</v>
      </c>
      <c r="BF239" s="192">
        <f>IF(N239="snížená",J239,0)</f>
        <v>0</v>
      </c>
      <c r="BG239" s="192">
        <f>IF(N239="zákl. přenesená",J239,0)</f>
        <v>0</v>
      </c>
      <c r="BH239" s="192">
        <f>IF(N239="sníž. přenesená",J239,0)</f>
        <v>0</v>
      </c>
      <c r="BI239" s="192">
        <f>IF(N239="nulová",J239,0)</f>
        <v>0</v>
      </c>
      <c r="BJ239" s="19" t="s">
        <v>79</v>
      </c>
      <c r="BK239" s="192">
        <f>ROUND(I239*H239,2)</f>
        <v>0</v>
      </c>
      <c r="BL239" s="19" t="s">
        <v>141</v>
      </c>
      <c r="BM239" s="191" t="s">
        <v>905</v>
      </c>
    </row>
    <row r="240" spans="1:47" s="2" customFormat="1" ht="10.2">
      <c r="A240" s="36"/>
      <c r="B240" s="37"/>
      <c r="C240" s="38"/>
      <c r="D240" s="193" t="s">
        <v>143</v>
      </c>
      <c r="E240" s="38"/>
      <c r="F240" s="194" t="s">
        <v>344</v>
      </c>
      <c r="G240" s="38"/>
      <c r="H240" s="38"/>
      <c r="I240" s="195"/>
      <c r="J240" s="38"/>
      <c r="K240" s="38"/>
      <c r="L240" s="41"/>
      <c r="M240" s="196"/>
      <c r="N240" s="197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143</v>
      </c>
      <c r="AU240" s="19" t="s">
        <v>81</v>
      </c>
    </row>
    <row r="241" spans="2:63" s="12" customFormat="1" ht="25.95" customHeight="1">
      <c r="B241" s="164"/>
      <c r="C241" s="165"/>
      <c r="D241" s="166" t="s">
        <v>71</v>
      </c>
      <c r="E241" s="167" t="s">
        <v>345</v>
      </c>
      <c r="F241" s="167" t="s">
        <v>346</v>
      </c>
      <c r="G241" s="165"/>
      <c r="H241" s="165"/>
      <c r="I241" s="168"/>
      <c r="J241" s="169">
        <f>BK241</f>
        <v>0</v>
      </c>
      <c r="K241" s="165"/>
      <c r="L241" s="170"/>
      <c r="M241" s="171"/>
      <c r="N241" s="172"/>
      <c r="O241" s="172"/>
      <c r="P241" s="173">
        <f>P242+P274+P290+P332+P354+P377</f>
        <v>0</v>
      </c>
      <c r="Q241" s="172"/>
      <c r="R241" s="173">
        <f>R242+R274+R290+R332+R354+R377</f>
        <v>7.99024536</v>
      </c>
      <c r="S241" s="172"/>
      <c r="T241" s="174">
        <f>T242+T274+T290+T332+T354+T377</f>
        <v>1.390584</v>
      </c>
      <c r="AR241" s="175" t="s">
        <v>81</v>
      </c>
      <c r="AT241" s="176" t="s">
        <v>71</v>
      </c>
      <c r="AU241" s="176" t="s">
        <v>72</v>
      </c>
      <c r="AY241" s="175" t="s">
        <v>133</v>
      </c>
      <c r="BK241" s="177">
        <f>BK242+BK274+BK290+BK332+BK354+BK377</f>
        <v>0</v>
      </c>
    </row>
    <row r="242" spans="2:63" s="12" customFormat="1" ht="22.8" customHeight="1">
      <c r="B242" s="164"/>
      <c r="C242" s="165"/>
      <c r="D242" s="166" t="s">
        <v>71</v>
      </c>
      <c r="E242" s="178" t="s">
        <v>347</v>
      </c>
      <c r="F242" s="178" t="s">
        <v>348</v>
      </c>
      <c r="G242" s="165"/>
      <c r="H242" s="165"/>
      <c r="I242" s="168"/>
      <c r="J242" s="179">
        <f>BK242</f>
        <v>0</v>
      </c>
      <c r="K242" s="165"/>
      <c r="L242" s="170"/>
      <c r="M242" s="171"/>
      <c r="N242" s="172"/>
      <c r="O242" s="172"/>
      <c r="P242" s="173">
        <f>SUM(P243:P273)</f>
        <v>0</v>
      </c>
      <c r="Q242" s="172"/>
      <c r="R242" s="173">
        <f>SUM(R243:R273)</f>
        <v>3.2517445600000006</v>
      </c>
      <c r="S242" s="172"/>
      <c r="T242" s="174">
        <f>SUM(T243:T273)</f>
        <v>0</v>
      </c>
      <c r="AR242" s="175" t="s">
        <v>81</v>
      </c>
      <c r="AT242" s="176" t="s">
        <v>71</v>
      </c>
      <c r="AU242" s="176" t="s">
        <v>79</v>
      </c>
      <c r="AY242" s="175" t="s">
        <v>133</v>
      </c>
      <c r="BK242" s="177">
        <f>SUM(BK243:BK273)</f>
        <v>0</v>
      </c>
    </row>
    <row r="243" spans="1:65" s="2" customFormat="1" ht="24.15" customHeight="1">
      <c r="A243" s="36"/>
      <c r="B243" s="37"/>
      <c r="C243" s="180" t="s">
        <v>349</v>
      </c>
      <c r="D243" s="180" t="s">
        <v>136</v>
      </c>
      <c r="E243" s="181" t="s">
        <v>350</v>
      </c>
      <c r="F243" s="182" t="s">
        <v>351</v>
      </c>
      <c r="G243" s="183" t="s">
        <v>139</v>
      </c>
      <c r="H243" s="184">
        <v>34.804</v>
      </c>
      <c r="I243" s="185"/>
      <c r="J243" s="186">
        <f>ROUND(I243*H243,2)</f>
        <v>0</v>
      </c>
      <c r="K243" s="182" t="s">
        <v>140</v>
      </c>
      <c r="L243" s="41"/>
      <c r="M243" s="187" t="s">
        <v>19</v>
      </c>
      <c r="N243" s="188" t="s">
        <v>43</v>
      </c>
      <c r="O243" s="66"/>
      <c r="P243" s="189">
        <f>O243*H243</f>
        <v>0</v>
      </c>
      <c r="Q243" s="189">
        <v>0.00016</v>
      </c>
      <c r="R243" s="189">
        <f>Q243*H243</f>
        <v>0.005568640000000001</v>
      </c>
      <c r="S243" s="189">
        <v>0</v>
      </c>
      <c r="T243" s="190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91" t="s">
        <v>238</v>
      </c>
      <c r="AT243" s="191" t="s">
        <v>136</v>
      </c>
      <c r="AU243" s="191" t="s">
        <v>81</v>
      </c>
      <c r="AY243" s="19" t="s">
        <v>133</v>
      </c>
      <c r="BE243" s="192">
        <f>IF(N243="základní",J243,0)</f>
        <v>0</v>
      </c>
      <c r="BF243" s="192">
        <f>IF(N243="snížená",J243,0)</f>
        <v>0</v>
      </c>
      <c r="BG243" s="192">
        <f>IF(N243="zákl. přenesená",J243,0)</f>
        <v>0</v>
      </c>
      <c r="BH243" s="192">
        <f>IF(N243="sníž. přenesená",J243,0)</f>
        <v>0</v>
      </c>
      <c r="BI243" s="192">
        <f>IF(N243="nulová",J243,0)</f>
        <v>0</v>
      </c>
      <c r="BJ243" s="19" t="s">
        <v>79</v>
      </c>
      <c r="BK243" s="192">
        <f>ROUND(I243*H243,2)</f>
        <v>0</v>
      </c>
      <c r="BL243" s="19" t="s">
        <v>238</v>
      </c>
      <c r="BM243" s="191" t="s">
        <v>906</v>
      </c>
    </row>
    <row r="244" spans="1:47" s="2" customFormat="1" ht="10.2">
      <c r="A244" s="36"/>
      <c r="B244" s="37"/>
      <c r="C244" s="38"/>
      <c r="D244" s="193" t="s">
        <v>143</v>
      </c>
      <c r="E244" s="38"/>
      <c r="F244" s="194" t="s">
        <v>353</v>
      </c>
      <c r="G244" s="38"/>
      <c r="H244" s="38"/>
      <c r="I244" s="195"/>
      <c r="J244" s="38"/>
      <c r="K244" s="38"/>
      <c r="L244" s="41"/>
      <c r="M244" s="196"/>
      <c r="N244" s="197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143</v>
      </c>
      <c r="AU244" s="19" t="s">
        <v>81</v>
      </c>
    </row>
    <row r="245" spans="2:51" s="15" customFormat="1" ht="10.2">
      <c r="B245" s="232"/>
      <c r="C245" s="233"/>
      <c r="D245" s="198" t="s">
        <v>147</v>
      </c>
      <c r="E245" s="234" t="s">
        <v>19</v>
      </c>
      <c r="F245" s="235" t="s">
        <v>354</v>
      </c>
      <c r="G245" s="233"/>
      <c r="H245" s="234" t="s">
        <v>19</v>
      </c>
      <c r="I245" s="236"/>
      <c r="J245" s="233"/>
      <c r="K245" s="233"/>
      <c r="L245" s="237"/>
      <c r="M245" s="238"/>
      <c r="N245" s="239"/>
      <c r="O245" s="239"/>
      <c r="P245" s="239"/>
      <c r="Q245" s="239"/>
      <c r="R245" s="239"/>
      <c r="S245" s="239"/>
      <c r="T245" s="240"/>
      <c r="AT245" s="241" t="s">
        <v>147</v>
      </c>
      <c r="AU245" s="241" t="s">
        <v>81</v>
      </c>
      <c r="AV245" s="15" t="s">
        <v>79</v>
      </c>
      <c r="AW245" s="15" t="s">
        <v>33</v>
      </c>
      <c r="AX245" s="15" t="s">
        <v>72</v>
      </c>
      <c r="AY245" s="241" t="s">
        <v>133</v>
      </c>
    </row>
    <row r="246" spans="2:51" s="13" customFormat="1" ht="10.2">
      <c r="B246" s="200"/>
      <c r="C246" s="201"/>
      <c r="D246" s="198" t="s">
        <v>147</v>
      </c>
      <c r="E246" s="202" t="s">
        <v>19</v>
      </c>
      <c r="F246" s="203" t="s">
        <v>355</v>
      </c>
      <c r="G246" s="201"/>
      <c r="H246" s="204">
        <v>2.64</v>
      </c>
      <c r="I246" s="205"/>
      <c r="J246" s="201"/>
      <c r="K246" s="201"/>
      <c r="L246" s="206"/>
      <c r="M246" s="207"/>
      <c r="N246" s="208"/>
      <c r="O246" s="208"/>
      <c r="P246" s="208"/>
      <c r="Q246" s="208"/>
      <c r="R246" s="208"/>
      <c r="S246" s="208"/>
      <c r="T246" s="209"/>
      <c r="AT246" s="210" t="s">
        <v>147</v>
      </c>
      <c r="AU246" s="210" t="s">
        <v>81</v>
      </c>
      <c r="AV246" s="13" t="s">
        <v>81</v>
      </c>
      <c r="AW246" s="13" t="s">
        <v>33</v>
      </c>
      <c r="AX246" s="13" t="s">
        <v>72</v>
      </c>
      <c r="AY246" s="210" t="s">
        <v>133</v>
      </c>
    </row>
    <row r="247" spans="2:51" s="13" customFormat="1" ht="10.2">
      <c r="B247" s="200"/>
      <c r="C247" s="201"/>
      <c r="D247" s="198" t="s">
        <v>147</v>
      </c>
      <c r="E247" s="202" t="s">
        <v>19</v>
      </c>
      <c r="F247" s="203" t="s">
        <v>356</v>
      </c>
      <c r="G247" s="201"/>
      <c r="H247" s="204">
        <v>10.164</v>
      </c>
      <c r="I247" s="205"/>
      <c r="J247" s="201"/>
      <c r="K247" s="201"/>
      <c r="L247" s="206"/>
      <c r="M247" s="207"/>
      <c r="N247" s="208"/>
      <c r="O247" s="208"/>
      <c r="P247" s="208"/>
      <c r="Q247" s="208"/>
      <c r="R247" s="208"/>
      <c r="S247" s="208"/>
      <c r="T247" s="209"/>
      <c r="AT247" s="210" t="s">
        <v>147</v>
      </c>
      <c r="AU247" s="210" t="s">
        <v>81</v>
      </c>
      <c r="AV247" s="13" t="s">
        <v>81</v>
      </c>
      <c r="AW247" s="13" t="s">
        <v>33</v>
      </c>
      <c r="AX247" s="13" t="s">
        <v>72</v>
      </c>
      <c r="AY247" s="210" t="s">
        <v>133</v>
      </c>
    </row>
    <row r="248" spans="2:51" s="16" customFormat="1" ht="10.2">
      <c r="B248" s="242"/>
      <c r="C248" s="243"/>
      <c r="D248" s="198" t="s">
        <v>147</v>
      </c>
      <c r="E248" s="244" t="s">
        <v>19</v>
      </c>
      <c r="F248" s="245" t="s">
        <v>200</v>
      </c>
      <c r="G248" s="243"/>
      <c r="H248" s="246">
        <v>12.804</v>
      </c>
      <c r="I248" s="247"/>
      <c r="J248" s="243"/>
      <c r="K248" s="243"/>
      <c r="L248" s="248"/>
      <c r="M248" s="249"/>
      <c r="N248" s="250"/>
      <c r="O248" s="250"/>
      <c r="P248" s="250"/>
      <c r="Q248" s="250"/>
      <c r="R248" s="250"/>
      <c r="S248" s="250"/>
      <c r="T248" s="251"/>
      <c r="AT248" s="252" t="s">
        <v>147</v>
      </c>
      <c r="AU248" s="252" t="s">
        <v>81</v>
      </c>
      <c r="AV248" s="16" t="s">
        <v>134</v>
      </c>
      <c r="AW248" s="16" t="s">
        <v>33</v>
      </c>
      <c r="AX248" s="16" t="s">
        <v>72</v>
      </c>
      <c r="AY248" s="252" t="s">
        <v>133</v>
      </c>
    </row>
    <row r="249" spans="2:51" s="15" customFormat="1" ht="10.2">
      <c r="B249" s="232"/>
      <c r="C249" s="233"/>
      <c r="D249" s="198" t="s">
        <v>147</v>
      </c>
      <c r="E249" s="234" t="s">
        <v>19</v>
      </c>
      <c r="F249" s="235" t="s">
        <v>357</v>
      </c>
      <c r="G249" s="233"/>
      <c r="H249" s="234" t="s">
        <v>19</v>
      </c>
      <c r="I249" s="236"/>
      <c r="J249" s="233"/>
      <c r="K249" s="233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147</v>
      </c>
      <c r="AU249" s="241" t="s">
        <v>81</v>
      </c>
      <c r="AV249" s="15" t="s">
        <v>79</v>
      </c>
      <c r="AW249" s="15" t="s">
        <v>33</v>
      </c>
      <c r="AX249" s="15" t="s">
        <v>72</v>
      </c>
      <c r="AY249" s="241" t="s">
        <v>133</v>
      </c>
    </row>
    <row r="250" spans="2:51" s="13" customFormat="1" ht="10.2">
      <c r="B250" s="200"/>
      <c r="C250" s="201"/>
      <c r="D250" s="198" t="s">
        <v>147</v>
      </c>
      <c r="E250" s="202" t="s">
        <v>19</v>
      </c>
      <c r="F250" s="203" t="s">
        <v>355</v>
      </c>
      <c r="G250" s="201"/>
      <c r="H250" s="204">
        <v>2.64</v>
      </c>
      <c r="I250" s="205"/>
      <c r="J250" s="201"/>
      <c r="K250" s="201"/>
      <c r="L250" s="206"/>
      <c r="M250" s="207"/>
      <c r="N250" s="208"/>
      <c r="O250" s="208"/>
      <c r="P250" s="208"/>
      <c r="Q250" s="208"/>
      <c r="R250" s="208"/>
      <c r="S250" s="208"/>
      <c r="T250" s="209"/>
      <c r="AT250" s="210" t="s">
        <v>147</v>
      </c>
      <c r="AU250" s="210" t="s">
        <v>81</v>
      </c>
      <c r="AV250" s="13" t="s">
        <v>81</v>
      </c>
      <c r="AW250" s="13" t="s">
        <v>33</v>
      </c>
      <c r="AX250" s="13" t="s">
        <v>72</v>
      </c>
      <c r="AY250" s="210" t="s">
        <v>133</v>
      </c>
    </row>
    <row r="251" spans="2:51" s="13" customFormat="1" ht="10.2">
      <c r="B251" s="200"/>
      <c r="C251" s="201"/>
      <c r="D251" s="198" t="s">
        <v>147</v>
      </c>
      <c r="E251" s="202" t="s">
        <v>19</v>
      </c>
      <c r="F251" s="203" t="s">
        <v>356</v>
      </c>
      <c r="G251" s="201"/>
      <c r="H251" s="204">
        <v>10.164</v>
      </c>
      <c r="I251" s="205"/>
      <c r="J251" s="201"/>
      <c r="K251" s="201"/>
      <c r="L251" s="206"/>
      <c r="M251" s="207"/>
      <c r="N251" s="208"/>
      <c r="O251" s="208"/>
      <c r="P251" s="208"/>
      <c r="Q251" s="208"/>
      <c r="R251" s="208"/>
      <c r="S251" s="208"/>
      <c r="T251" s="209"/>
      <c r="AT251" s="210" t="s">
        <v>147</v>
      </c>
      <c r="AU251" s="210" t="s">
        <v>81</v>
      </c>
      <c r="AV251" s="13" t="s">
        <v>81</v>
      </c>
      <c r="AW251" s="13" t="s">
        <v>33</v>
      </c>
      <c r="AX251" s="13" t="s">
        <v>72</v>
      </c>
      <c r="AY251" s="210" t="s">
        <v>133</v>
      </c>
    </row>
    <row r="252" spans="2:51" s="16" customFormat="1" ht="10.2">
      <c r="B252" s="242"/>
      <c r="C252" s="243"/>
      <c r="D252" s="198" t="s">
        <v>147</v>
      </c>
      <c r="E252" s="244" t="s">
        <v>19</v>
      </c>
      <c r="F252" s="245" t="s">
        <v>200</v>
      </c>
      <c r="G252" s="243"/>
      <c r="H252" s="246">
        <v>12.804</v>
      </c>
      <c r="I252" s="247"/>
      <c r="J252" s="243"/>
      <c r="K252" s="243"/>
      <c r="L252" s="248"/>
      <c r="M252" s="249"/>
      <c r="N252" s="250"/>
      <c r="O252" s="250"/>
      <c r="P252" s="250"/>
      <c r="Q252" s="250"/>
      <c r="R252" s="250"/>
      <c r="S252" s="250"/>
      <c r="T252" s="251"/>
      <c r="AT252" s="252" t="s">
        <v>147</v>
      </c>
      <c r="AU252" s="252" t="s">
        <v>81</v>
      </c>
      <c r="AV252" s="16" t="s">
        <v>134</v>
      </c>
      <c r="AW252" s="16" t="s">
        <v>33</v>
      </c>
      <c r="AX252" s="16" t="s">
        <v>72</v>
      </c>
      <c r="AY252" s="252" t="s">
        <v>133</v>
      </c>
    </row>
    <row r="253" spans="2:51" s="15" customFormat="1" ht="10.2">
      <c r="B253" s="232"/>
      <c r="C253" s="233"/>
      <c r="D253" s="198" t="s">
        <v>147</v>
      </c>
      <c r="E253" s="234" t="s">
        <v>19</v>
      </c>
      <c r="F253" s="235" t="s">
        <v>358</v>
      </c>
      <c r="G253" s="233"/>
      <c r="H253" s="234" t="s">
        <v>19</v>
      </c>
      <c r="I253" s="236"/>
      <c r="J253" s="233"/>
      <c r="K253" s="233"/>
      <c r="L253" s="237"/>
      <c r="M253" s="238"/>
      <c r="N253" s="239"/>
      <c r="O253" s="239"/>
      <c r="P253" s="239"/>
      <c r="Q253" s="239"/>
      <c r="R253" s="239"/>
      <c r="S253" s="239"/>
      <c r="T253" s="240"/>
      <c r="AT253" s="241" t="s">
        <v>147</v>
      </c>
      <c r="AU253" s="241" t="s">
        <v>81</v>
      </c>
      <c r="AV253" s="15" t="s">
        <v>79</v>
      </c>
      <c r="AW253" s="15" t="s">
        <v>33</v>
      </c>
      <c r="AX253" s="15" t="s">
        <v>72</v>
      </c>
      <c r="AY253" s="241" t="s">
        <v>133</v>
      </c>
    </row>
    <row r="254" spans="2:51" s="13" customFormat="1" ht="10.2">
      <c r="B254" s="200"/>
      <c r="C254" s="201"/>
      <c r="D254" s="198" t="s">
        <v>147</v>
      </c>
      <c r="E254" s="202" t="s">
        <v>19</v>
      </c>
      <c r="F254" s="203" t="s">
        <v>359</v>
      </c>
      <c r="G254" s="201"/>
      <c r="H254" s="204">
        <v>2.112</v>
      </c>
      <c r="I254" s="205"/>
      <c r="J254" s="201"/>
      <c r="K254" s="201"/>
      <c r="L254" s="206"/>
      <c r="M254" s="207"/>
      <c r="N254" s="208"/>
      <c r="O254" s="208"/>
      <c r="P254" s="208"/>
      <c r="Q254" s="208"/>
      <c r="R254" s="208"/>
      <c r="S254" s="208"/>
      <c r="T254" s="209"/>
      <c r="AT254" s="210" t="s">
        <v>147</v>
      </c>
      <c r="AU254" s="210" t="s">
        <v>81</v>
      </c>
      <c r="AV254" s="13" t="s">
        <v>81</v>
      </c>
      <c r="AW254" s="13" t="s">
        <v>33</v>
      </c>
      <c r="AX254" s="13" t="s">
        <v>72</v>
      </c>
      <c r="AY254" s="210" t="s">
        <v>133</v>
      </c>
    </row>
    <row r="255" spans="2:51" s="13" customFormat="1" ht="10.2">
      <c r="B255" s="200"/>
      <c r="C255" s="201"/>
      <c r="D255" s="198" t="s">
        <v>147</v>
      </c>
      <c r="E255" s="202" t="s">
        <v>19</v>
      </c>
      <c r="F255" s="203" t="s">
        <v>360</v>
      </c>
      <c r="G255" s="201"/>
      <c r="H255" s="204">
        <v>7.084</v>
      </c>
      <c r="I255" s="205"/>
      <c r="J255" s="201"/>
      <c r="K255" s="201"/>
      <c r="L255" s="206"/>
      <c r="M255" s="207"/>
      <c r="N255" s="208"/>
      <c r="O255" s="208"/>
      <c r="P255" s="208"/>
      <c r="Q255" s="208"/>
      <c r="R255" s="208"/>
      <c r="S255" s="208"/>
      <c r="T255" s="209"/>
      <c r="AT255" s="210" t="s">
        <v>147</v>
      </c>
      <c r="AU255" s="210" t="s">
        <v>81</v>
      </c>
      <c r="AV255" s="13" t="s">
        <v>81</v>
      </c>
      <c r="AW255" s="13" t="s">
        <v>33</v>
      </c>
      <c r="AX255" s="13" t="s">
        <v>72</v>
      </c>
      <c r="AY255" s="210" t="s">
        <v>133</v>
      </c>
    </row>
    <row r="256" spans="2:51" s="16" customFormat="1" ht="10.2">
      <c r="B256" s="242"/>
      <c r="C256" s="243"/>
      <c r="D256" s="198" t="s">
        <v>147</v>
      </c>
      <c r="E256" s="244" t="s">
        <v>19</v>
      </c>
      <c r="F256" s="245" t="s">
        <v>200</v>
      </c>
      <c r="G256" s="243"/>
      <c r="H256" s="246">
        <v>9.196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AT256" s="252" t="s">
        <v>147</v>
      </c>
      <c r="AU256" s="252" t="s">
        <v>81</v>
      </c>
      <c r="AV256" s="16" t="s">
        <v>134</v>
      </c>
      <c r="AW256" s="16" t="s">
        <v>33</v>
      </c>
      <c r="AX256" s="16" t="s">
        <v>72</v>
      </c>
      <c r="AY256" s="252" t="s">
        <v>133</v>
      </c>
    </row>
    <row r="257" spans="2:51" s="14" customFormat="1" ht="10.2">
      <c r="B257" s="211"/>
      <c r="C257" s="212"/>
      <c r="D257" s="198" t="s">
        <v>147</v>
      </c>
      <c r="E257" s="213" t="s">
        <v>19</v>
      </c>
      <c r="F257" s="214" t="s">
        <v>154</v>
      </c>
      <c r="G257" s="212"/>
      <c r="H257" s="215">
        <v>34.804</v>
      </c>
      <c r="I257" s="216"/>
      <c r="J257" s="212"/>
      <c r="K257" s="212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147</v>
      </c>
      <c r="AU257" s="221" t="s">
        <v>81</v>
      </c>
      <c r="AV257" s="14" t="s">
        <v>141</v>
      </c>
      <c r="AW257" s="14" t="s">
        <v>33</v>
      </c>
      <c r="AX257" s="14" t="s">
        <v>79</v>
      </c>
      <c r="AY257" s="221" t="s">
        <v>133</v>
      </c>
    </row>
    <row r="258" spans="1:65" s="2" customFormat="1" ht="16.5" customHeight="1">
      <c r="A258" s="36"/>
      <c r="B258" s="37"/>
      <c r="C258" s="222" t="s">
        <v>361</v>
      </c>
      <c r="D258" s="222" t="s">
        <v>155</v>
      </c>
      <c r="E258" s="223" t="s">
        <v>362</v>
      </c>
      <c r="F258" s="224" t="s">
        <v>363</v>
      </c>
      <c r="G258" s="225" t="s">
        <v>139</v>
      </c>
      <c r="H258" s="226">
        <v>36.544</v>
      </c>
      <c r="I258" s="227"/>
      <c r="J258" s="228">
        <f>ROUND(I258*H258,2)</f>
        <v>0</v>
      </c>
      <c r="K258" s="224" t="s">
        <v>140</v>
      </c>
      <c r="L258" s="229"/>
      <c r="M258" s="230" t="s">
        <v>19</v>
      </c>
      <c r="N258" s="231" t="s">
        <v>43</v>
      </c>
      <c r="O258" s="66"/>
      <c r="P258" s="189">
        <f>O258*H258</f>
        <v>0</v>
      </c>
      <c r="Q258" s="189">
        <v>0.0014</v>
      </c>
      <c r="R258" s="189">
        <f>Q258*H258</f>
        <v>0.051161599999999995</v>
      </c>
      <c r="S258" s="189">
        <v>0</v>
      </c>
      <c r="T258" s="190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91" t="s">
        <v>327</v>
      </c>
      <c r="AT258" s="191" t="s">
        <v>155</v>
      </c>
      <c r="AU258" s="191" t="s">
        <v>81</v>
      </c>
      <c r="AY258" s="19" t="s">
        <v>133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19" t="s">
        <v>79</v>
      </c>
      <c r="BK258" s="192">
        <f>ROUND(I258*H258,2)</f>
        <v>0</v>
      </c>
      <c r="BL258" s="19" t="s">
        <v>238</v>
      </c>
      <c r="BM258" s="191" t="s">
        <v>907</v>
      </c>
    </row>
    <row r="259" spans="2:51" s="13" customFormat="1" ht="10.2">
      <c r="B259" s="200"/>
      <c r="C259" s="201"/>
      <c r="D259" s="198" t="s">
        <v>147</v>
      </c>
      <c r="E259" s="202" t="s">
        <v>19</v>
      </c>
      <c r="F259" s="203" t="s">
        <v>365</v>
      </c>
      <c r="G259" s="201"/>
      <c r="H259" s="204">
        <v>36.544</v>
      </c>
      <c r="I259" s="205"/>
      <c r="J259" s="201"/>
      <c r="K259" s="201"/>
      <c r="L259" s="206"/>
      <c r="M259" s="207"/>
      <c r="N259" s="208"/>
      <c r="O259" s="208"/>
      <c r="P259" s="208"/>
      <c r="Q259" s="208"/>
      <c r="R259" s="208"/>
      <c r="S259" s="208"/>
      <c r="T259" s="209"/>
      <c r="AT259" s="210" t="s">
        <v>147</v>
      </c>
      <c r="AU259" s="210" t="s">
        <v>81</v>
      </c>
      <c r="AV259" s="13" t="s">
        <v>81</v>
      </c>
      <c r="AW259" s="13" t="s">
        <v>33</v>
      </c>
      <c r="AX259" s="13" t="s">
        <v>79</v>
      </c>
      <c r="AY259" s="210" t="s">
        <v>133</v>
      </c>
    </row>
    <row r="260" spans="1:65" s="2" customFormat="1" ht="16.5" customHeight="1">
      <c r="A260" s="36"/>
      <c r="B260" s="37"/>
      <c r="C260" s="180" t="s">
        <v>366</v>
      </c>
      <c r="D260" s="180" t="s">
        <v>136</v>
      </c>
      <c r="E260" s="181" t="s">
        <v>367</v>
      </c>
      <c r="F260" s="182" t="s">
        <v>368</v>
      </c>
      <c r="G260" s="183" t="s">
        <v>139</v>
      </c>
      <c r="H260" s="184">
        <v>369.793</v>
      </c>
      <c r="I260" s="185"/>
      <c r="J260" s="186">
        <f>ROUND(I260*H260,2)</f>
        <v>0</v>
      </c>
      <c r="K260" s="182" t="s">
        <v>140</v>
      </c>
      <c r="L260" s="41"/>
      <c r="M260" s="187" t="s">
        <v>19</v>
      </c>
      <c r="N260" s="188" t="s">
        <v>43</v>
      </c>
      <c r="O260" s="66"/>
      <c r="P260" s="189">
        <f>O260*H260</f>
        <v>0</v>
      </c>
      <c r="Q260" s="189">
        <v>0.00024</v>
      </c>
      <c r="R260" s="189">
        <f>Q260*H260</f>
        <v>0.08875032000000001</v>
      </c>
      <c r="S260" s="189">
        <v>0</v>
      </c>
      <c r="T260" s="190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91" t="s">
        <v>238</v>
      </c>
      <c r="AT260" s="191" t="s">
        <v>136</v>
      </c>
      <c r="AU260" s="191" t="s">
        <v>81</v>
      </c>
      <c r="AY260" s="19" t="s">
        <v>133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19" t="s">
        <v>79</v>
      </c>
      <c r="BK260" s="192">
        <f>ROUND(I260*H260,2)</f>
        <v>0</v>
      </c>
      <c r="BL260" s="19" t="s">
        <v>238</v>
      </c>
      <c r="BM260" s="191" t="s">
        <v>908</v>
      </c>
    </row>
    <row r="261" spans="1:47" s="2" customFormat="1" ht="10.2">
      <c r="A261" s="36"/>
      <c r="B261" s="37"/>
      <c r="C261" s="38"/>
      <c r="D261" s="193" t="s">
        <v>143</v>
      </c>
      <c r="E261" s="38"/>
      <c r="F261" s="194" t="s">
        <v>370</v>
      </c>
      <c r="G261" s="38"/>
      <c r="H261" s="38"/>
      <c r="I261" s="195"/>
      <c r="J261" s="38"/>
      <c r="K261" s="38"/>
      <c r="L261" s="41"/>
      <c r="M261" s="196"/>
      <c r="N261" s="197"/>
      <c r="O261" s="66"/>
      <c r="P261" s="66"/>
      <c r="Q261" s="66"/>
      <c r="R261" s="66"/>
      <c r="S261" s="66"/>
      <c r="T261" s="67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143</v>
      </c>
      <c r="AU261" s="19" t="s">
        <v>81</v>
      </c>
    </row>
    <row r="262" spans="2:51" s="13" customFormat="1" ht="10.2">
      <c r="B262" s="200"/>
      <c r="C262" s="201"/>
      <c r="D262" s="198" t="s">
        <v>147</v>
      </c>
      <c r="E262" s="202" t="s">
        <v>19</v>
      </c>
      <c r="F262" s="203" t="s">
        <v>148</v>
      </c>
      <c r="G262" s="201"/>
      <c r="H262" s="204">
        <v>341.576</v>
      </c>
      <c r="I262" s="205"/>
      <c r="J262" s="201"/>
      <c r="K262" s="201"/>
      <c r="L262" s="206"/>
      <c r="M262" s="207"/>
      <c r="N262" s="208"/>
      <c r="O262" s="208"/>
      <c r="P262" s="208"/>
      <c r="Q262" s="208"/>
      <c r="R262" s="208"/>
      <c r="S262" s="208"/>
      <c r="T262" s="209"/>
      <c r="AT262" s="210" t="s">
        <v>147</v>
      </c>
      <c r="AU262" s="210" t="s">
        <v>81</v>
      </c>
      <c r="AV262" s="13" t="s">
        <v>81</v>
      </c>
      <c r="AW262" s="13" t="s">
        <v>33</v>
      </c>
      <c r="AX262" s="13" t="s">
        <v>72</v>
      </c>
      <c r="AY262" s="210" t="s">
        <v>133</v>
      </c>
    </row>
    <row r="263" spans="2:51" s="13" customFormat="1" ht="10.2">
      <c r="B263" s="200"/>
      <c r="C263" s="201"/>
      <c r="D263" s="198" t="s">
        <v>147</v>
      </c>
      <c r="E263" s="202" t="s">
        <v>19</v>
      </c>
      <c r="F263" s="203" t="s">
        <v>149</v>
      </c>
      <c r="G263" s="201"/>
      <c r="H263" s="204">
        <v>-53.13</v>
      </c>
      <c r="I263" s="205"/>
      <c r="J263" s="201"/>
      <c r="K263" s="201"/>
      <c r="L263" s="206"/>
      <c r="M263" s="207"/>
      <c r="N263" s="208"/>
      <c r="O263" s="208"/>
      <c r="P263" s="208"/>
      <c r="Q263" s="208"/>
      <c r="R263" s="208"/>
      <c r="S263" s="208"/>
      <c r="T263" s="209"/>
      <c r="AT263" s="210" t="s">
        <v>147</v>
      </c>
      <c r="AU263" s="210" t="s">
        <v>81</v>
      </c>
      <c r="AV263" s="13" t="s">
        <v>81</v>
      </c>
      <c r="AW263" s="13" t="s">
        <v>33</v>
      </c>
      <c r="AX263" s="13" t="s">
        <v>72</v>
      </c>
      <c r="AY263" s="210" t="s">
        <v>133</v>
      </c>
    </row>
    <row r="264" spans="2:51" s="13" customFormat="1" ht="10.2">
      <c r="B264" s="200"/>
      <c r="C264" s="201"/>
      <c r="D264" s="198" t="s">
        <v>147</v>
      </c>
      <c r="E264" s="202" t="s">
        <v>19</v>
      </c>
      <c r="F264" s="203" t="s">
        <v>150</v>
      </c>
      <c r="G264" s="201"/>
      <c r="H264" s="204">
        <v>23.411</v>
      </c>
      <c r="I264" s="205"/>
      <c r="J264" s="201"/>
      <c r="K264" s="201"/>
      <c r="L264" s="206"/>
      <c r="M264" s="207"/>
      <c r="N264" s="208"/>
      <c r="O264" s="208"/>
      <c r="P264" s="208"/>
      <c r="Q264" s="208"/>
      <c r="R264" s="208"/>
      <c r="S264" s="208"/>
      <c r="T264" s="209"/>
      <c r="AT264" s="210" t="s">
        <v>147</v>
      </c>
      <c r="AU264" s="210" t="s">
        <v>81</v>
      </c>
      <c r="AV264" s="13" t="s">
        <v>81</v>
      </c>
      <c r="AW264" s="13" t="s">
        <v>33</v>
      </c>
      <c r="AX264" s="13" t="s">
        <v>72</v>
      </c>
      <c r="AY264" s="210" t="s">
        <v>133</v>
      </c>
    </row>
    <row r="265" spans="2:51" s="13" customFormat="1" ht="10.2">
      <c r="B265" s="200"/>
      <c r="C265" s="201"/>
      <c r="D265" s="198" t="s">
        <v>147</v>
      </c>
      <c r="E265" s="202" t="s">
        <v>19</v>
      </c>
      <c r="F265" s="203" t="s">
        <v>151</v>
      </c>
      <c r="G265" s="201"/>
      <c r="H265" s="204">
        <v>114.186</v>
      </c>
      <c r="I265" s="205"/>
      <c r="J265" s="201"/>
      <c r="K265" s="201"/>
      <c r="L265" s="206"/>
      <c r="M265" s="207"/>
      <c r="N265" s="208"/>
      <c r="O265" s="208"/>
      <c r="P265" s="208"/>
      <c r="Q265" s="208"/>
      <c r="R265" s="208"/>
      <c r="S265" s="208"/>
      <c r="T265" s="209"/>
      <c r="AT265" s="210" t="s">
        <v>147</v>
      </c>
      <c r="AU265" s="210" t="s">
        <v>81</v>
      </c>
      <c r="AV265" s="13" t="s">
        <v>81</v>
      </c>
      <c r="AW265" s="13" t="s">
        <v>33</v>
      </c>
      <c r="AX265" s="13" t="s">
        <v>72</v>
      </c>
      <c r="AY265" s="210" t="s">
        <v>133</v>
      </c>
    </row>
    <row r="266" spans="2:51" s="13" customFormat="1" ht="10.2">
      <c r="B266" s="200"/>
      <c r="C266" s="201"/>
      <c r="D266" s="198" t="s">
        <v>147</v>
      </c>
      <c r="E266" s="202" t="s">
        <v>19</v>
      </c>
      <c r="F266" s="203" t="s">
        <v>152</v>
      </c>
      <c r="G266" s="201"/>
      <c r="H266" s="204">
        <v>-14.4</v>
      </c>
      <c r="I266" s="205"/>
      <c r="J266" s="201"/>
      <c r="K266" s="201"/>
      <c r="L266" s="206"/>
      <c r="M266" s="207"/>
      <c r="N266" s="208"/>
      <c r="O266" s="208"/>
      <c r="P266" s="208"/>
      <c r="Q266" s="208"/>
      <c r="R266" s="208"/>
      <c r="S266" s="208"/>
      <c r="T266" s="209"/>
      <c r="AT266" s="210" t="s">
        <v>147</v>
      </c>
      <c r="AU266" s="210" t="s">
        <v>81</v>
      </c>
      <c r="AV266" s="13" t="s">
        <v>81</v>
      </c>
      <c r="AW266" s="13" t="s">
        <v>33</v>
      </c>
      <c r="AX266" s="13" t="s">
        <v>72</v>
      </c>
      <c r="AY266" s="210" t="s">
        <v>133</v>
      </c>
    </row>
    <row r="267" spans="2:51" s="13" customFormat="1" ht="10.2">
      <c r="B267" s="200"/>
      <c r="C267" s="201"/>
      <c r="D267" s="198" t="s">
        <v>147</v>
      </c>
      <c r="E267" s="202" t="s">
        <v>19</v>
      </c>
      <c r="F267" s="203" t="s">
        <v>853</v>
      </c>
      <c r="G267" s="201"/>
      <c r="H267" s="204">
        <v>-41.04</v>
      </c>
      <c r="I267" s="205"/>
      <c r="J267" s="201"/>
      <c r="K267" s="201"/>
      <c r="L267" s="206"/>
      <c r="M267" s="207"/>
      <c r="N267" s="208"/>
      <c r="O267" s="208"/>
      <c r="P267" s="208"/>
      <c r="Q267" s="208"/>
      <c r="R267" s="208"/>
      <c r="S267" s="208"/>
      <c r="T267" s="209"/>
      <c r="AT267" s="210" t="s">
        <v>147</v>
      </c>
      <c r="AU267" s="210" t="s">
        <v>81</v>
      </c>
      <c r="AV267" s="13" t="s">
        <v>81</v>
      </c>
      <c r="AW267" s="13" t="s">
        <v>33</v>
      </c>
      <c r="AX267" s="13" t="s">
        <v>72</v>
      </c>
      <c r="AY267" s="210" t="s">
        <v>133</v>
      </c>
    </row>
    <row r="268" spans="2:51" s="13" customFormat="1" ht="10.2">
      <c r="B268" s="200"/>
      <c r="C268" s="201"/>
      <c r="D268" s="198" t="s">
        <v>147</v>
      </c>
      <c r="E268" s="202" t="s">
        <v>19</v>
      </c>
      <c r="F268" s="203" t="s">
        <v>854</v>
      </c>
      <c r="G268" s="201"/>
      <c r="H268" s="204">
        <v>-0.81</v>
      </c>
      <c r="I268" s="205"/>
      <c r="J268" s="201"/>
      <c r="K268" s="201"/>
      <c r="L268" s="206"/>
      <c r="M268" s="207"/>
      <c r="N268" s="208"/>
      <c r="O268" s="208"/>
      <c r="P268" s="208"/>
      <c r="Q268" s="208"/>
      <c r="R268" s="208"/>
      <c r="S268" s="208"/>
      <c r="T268" s="209"/>
      <c r="AT268" s="210" t="s">
        <v>147</v>
      </c>
      <c r="AU268" s="210" t="s">
        <v>81</v>
      </c>
      <c r="AV268" s="13" t="s">
        <v>81</v>
      </c>
      <c r="AW268" s="13" t="s">
        <v>33</v>
      </c>
      <c r="AX268" s="13" t="s">
        <v>72</v>
      </c>
      <c r="AY268" s="210" t="s">
        <v>133</v>
      </c>
    </row>
    <row r="269" spans="2:51" s="14" customFormat="1" ht="10.2">
      <c r="B269" s="211"/>
      <c r="C269" s="212"/>
      <c r="D269" s="198" t="s">
        <v>147</v>
      </c>
      <c r="E269" s="213" t="s">
        <v>19</v>
      </c>
      <c r="F269" s="214" t="s">
        <v>154</v>
      </c>
      <c r="G269" s="212"/>
      <c r="H269" s="215">
        <v>369.793</v>
      </c>
      <c r="I269" s="216"/>
      <c r="J269" s="212"/>
      <c r="K269" s="212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147</v>
      </c>
      <c r="AU269" s="221" t="s">
        <v>81</v>
      </c>
      <c r="AV269" s="14" t="s">
        <v>141</v>
      </c>
      <c r="AW269" s="14" t="s">
        <v>33</v>
      </c>
      <c r="AX269" s="14" t="s">
        <v>79</v>
      </c>
      <c r="AY269" s="221" t="s">
        <v>133</v>
      </c>
    </row>
    <row r="270" spans="1:65" s="2" customFormat="1" ht="16.5" customHeight="1">
      <c r="A270" s="36"/>
      <c r="B270" s="37"/>
      <c r="C270" s="222" t="s">
        <v>371</v>
      </c>
      <c r="D270" s="222" t="s">
        <v>155</v>
      </c>
      <c r="E270" s="223" t="s">
        <v>372</v>
      </c>
      <c r="F270" s="224" t="s">
        <v>373</v>
      </c>
      <c r="G270" s="225" t="s">
        <v>139</v>
      </c>
      <c r="H270" s="226">
        <v>388.283</v>
      </c>
      <c r="I270" s="227"/>
      <c r="J270" s="228">
        <f>ROUND(I270*H270,2)</f>
        <v>0</v>
      </c>
      <c r="K270" s="224" t="s">
        <v>140</v>
      </c>
      <c r="L270" s="229"/>
      <c r="M270" s="230" t="s">
        <v>19</v>
      </c>
      <c r="N270" s="231" t="s">
        <v>43</v>
      </c>
      <c r="O270" s="66"/>
      <c r="P270" s="189">
        <f>O270*H270</f>
        <v>0</v>
      </c>
      <c r="Q270" s="189">
        <v>0.008</v>
      </c>
      <c r="R270" s="189">
        <f>Q270*H270</f>
        <v>3.1062640000000004</v>
      </c>
      <c r="S270" s="189">
        <v>0</v>
      </c>
      <c r="T270" s="190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91" t="s">
        <v>327</v>
      </c>
      <c r="AT270" s="191" t="s">
        <v>155</v>
      </c>
      <c r="AU270" s="191" t="s">
        <v>81</v>
      </c>
      <c r="AY270" s="19" t="s">
        <v>133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19" t="s">
        <v>79</v>
      </c>
      <c r="BK270" s="192">
        <f>ROUND(I270*H270,2)</f>
        <v>0</v>
      </c>
      <c r="BL270" s="19" t="s">
        <v>238</v>
      </c>
      <c r="BM270" s="191" t="s">
        <v>909</v>
      </c>
    </row>
    <row r="271" spans="2:51" s="13" customFormat="1" ht="10.2">
      <c r="B271" s="200"/>
      <c r="C271" s="201"/>
      <c r="D271" s="198" t="s">
        <v>147</v>
      </c>
      <c r="E271" s="202" t="s">
        <v>19</v>
      </c>
      <c r="F271" s="203" t="s">
        <v>863</v>
      </c>
      <c r="G271" s="201"/>
      <c r="H271" s="204">
        <v>388.283</v>
      </c>
      <c r="I271" s="205"/>
      <c r="J271" s="201"/>
      <c r="K271" s="201"/>
      <c r="L271" s="206"/>
      <c r="M271" s="207"/>
      <c r="N271" s="208"/>
      <c r="O271" s="208"/>
      <c r="P271" s="208"/>
      <c r="Q271" s="208"/>
      <c r="R271" s="208"/>
      <c r="S271" s="208"/>
      <c r="T271" s="209"/>
      <c r="AT271" s="210" t="s">
        <v>147</v>
      </c>
      <c r="AU271" s="210" t="s">
        <v>81</v>
      </c>
      <c r="AV271" s="13" t="s">
        <v>81</v>
      </c>
      <c r="AW271" s="13" t="s">
        <v>33</v>
      </c>
      <c r="AX271" s="13" t="s">
        <v>79</v>
      </c>
      <c r="AY271" s="210" t="s">
        <v>133</v>
      </c>
    </row>
    <row r="272" spans="1:65" s="2" customFormat="1" ht="24.15" customHeight="1">
      <c r="A272" s="36"/>
      <c r="B272" s="37"/>
      <c r="C272" s="180" t="s">
        <v>375</v>
      </c>
      <c r="D272" s="180" t="s">
        <v>136</v>
      </c>
      <c r="E272" s="181" t="s">
        <v>376</v>
      </c>
      <c r="F272" s="182" t="s">
        <v>377</v>
      </c>
      <c r="G272" s="183" t="s">
        <v>319</v>
      </c>
      <c r="H272" s="184">
        <v>3.252</v>
      </c>
      <c r="I272" s="185"/>
      <c r="J272" s="186">
        <f>ROUND(I272*H272,2)</f>
        <v>0</v>
      </c>
      <c r="K272" s="182" t="s">
        <v>140</v>
      </c>
      <c r="L272" s="41"/>
      <c r="M272" s="187" t="s">
        <v>19</v>
      </c>
      <c r="N272" s="188" t="s">
        <v>43</v>
      </c>
      <c r="O272" s="66"/>
      <c r="P272" s="189">
        <f>O272*H272</f>
        <v>0</v>
      </c>
      <c r="Q272" s="189">
        <v>0</v>
      </c>
      <c r="R272" s="189">
        <f>Q272*H272</f>
        <v>0</v>
      </c>
      <c r="S272" s="189">
        <v>0</v>
      </c>
      <c r="T272" s="190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91" t="s">
        <v>238</v>
      </c>
      <c r="AT272" s="191" t="s">
        <v>136</v>
      </c>
      <c r="AU272" s="191" t="s">
        <v>81</v>
      </c>
      <c r="AY272" s="19" t="s">
        <v>133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19" t="s">
        <v>79</v>
      </c>
      <c r="BK272" s="192">
        <f>ROUND(I272*H272,2)</f>
        <v>0</v>
      </c>
      <c r="BL272" s="19" t="s">
        <v>238</v>
      </c>
      <c r="BM272" s="191" t="s">
        <v>910</v>
      </c>
    </row>
    <row r="273" spans="1:47" s="2" customFormat="1" ht="10.2">
      <c r="A273" s="36"/>
      <c r="B273" s="37"/>
      <c r="C273" s="38"/>
      <c r="D273" s="193" t="s">
        <v>143</v>
      </c>
      <c r="E273" s="38"/>
      <c r="F273" s="194" t="s">
        <v>379</v>
      </c>
      <c r="G273" s="38"/>
      <c r="H273" s="38"/>
      <c r="I273" s="195"/>
      <c r="J273" s="38"/>
      <c r="K273" s="38"/>
      <c r="L273" s="41"/>
      <c r="M273" s="196"/>
      <c r="N273" s="197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143</v>
      </c>
      <c r="AU273" s="19" t="s">
        <v>81</v>
      </c>
    </row>
    <row r="274" spans="2:63" s="12" customFormat="1" ht="22.8" customHeight="1">
      <c r="B274" s="164"/>
      <c r="C274" s="165"/>
      <c r="D274" s="166" t="s">
        <v>71</v>
      </c>
      <c r="E274" s="178" t="s">
        <v>380</v>
      </c>
      <c r="F274" s="178" t="s">
        <v>381</v>
      </c>
      <c r="G274" s="165"/>
      <c r="H274" s="165"/>
      <c r="I274" s="168"/>
      <c r="J274" s="179">
        <f>BK274</f>
        <v>0</v>
      </c>
      <c r="K274" s="165"/>
      <c r="L274" s="170"/>
      <c r="M274" s="171"/>
      <c r="N274" s="172"/>
      <c r="O274" s="172"/>
      <c r="P274" s="173">
        <f>SUM(P275:P289)</f>
        <v>0</v>
      </c>
      <c r="Q274" s="172"/>
      <c r="R274" s="173">
        <f>SUM(R275:R289)</f>
        <v>1.1306473400000001</v>
      </c>
      <c r="S274" s="172"/>
      <c r="T274" s="174">
        <f>SUM(T275:T289)</f>
        <v>0</v>
      </c>
      <c r="AR274" s="175" t="s">
        <v>81</v>
      </c>
      <c r="AT274" s="176" t="s">
        <v>71</v>
      </c>
      <c r="AU274" s="176" t="s">
        <v>79</v>
      </c>
      <c r="AY274" s="175" t="s">
        <v>133</v>
      </c>
      <c r="BK274" s="177">
        <f>SUM(BK275:BK289)</f>
        <v>0</v>
      </c>
    </row>
    <row r="275" spans="1:65" s="2" customFormat="1" ht="21.75" customHeight="1">
      <c r="A275" s="36"/>
      <c r="B275" s="37"/>
      <c r="C275" s="180" t="s">
        <v>382</v>
      </c>
      <c r="D275" s="180" t="s">
        <v>136</v>
      </c>
      <c r="E275" s="181" t="s">
        <v>383</v>
      </c>
      <c r="F275" s="182" t="s">
        <v>384</v>
      </c>
      <c r="G275" s="183" t="s">
        <v>385</v>
      </c>
      <c r="H275" s="184">
        <v>1.917</v>
      </c>
      <c r="I275" s="185"/>
      <c r="J275" s="186">
        <f>ROUND(I275*H275,2)</f>
        <v>0</v>
      </c>
      <c r="K275" s="182" t="s">
        <v>140</v>
      </c>
      <c r="L275" s="41"/>
      <c r="M275" s="187" t="s">
        <v>19</v>
      </c>
      <c r="N275" s="188" t="s">
        <v>43</v>
      </c>
      <c r="O275" s="66"/>
      <c r="P275" s="189">
        <f>O275*H275</f>
        <v>0</v>
      </c>
      <c r="Q275" s="189">
        <v>0.00122</v>
      </c>
      <c r="R275" s="189">
        <f>Q275*H275</f>
        <v>0.0023387399999999997</v>
      </c>
      <c r="S275" s="189">
        <v>0</v>
      </c>
      <c r="T275" s="190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91" t="s">
        <v>238</v>
      </c>
      <c r="AT275" s="191" t="s">
        <v>136</v>
      </c>
      <c r="AU275" s="191" t="s">
        <v>81</v>
      </c>
      <c r="AY275" s="19" t="s">
        <v>133</v>
      </c>
      <c r="BE275" s="192">
        <f>IF(N275="základní",J275,0)</f>
        <v>0</v>
      </c>
      <c r="BF275" s="192">
        <f>IF(N275="snížená",J275,0)</f>
        <v>0</v>
      </c>
      <c r="BG275" s="192">
        <f>IF(N275="zákl. přenesená",J275,0)</f>
        <v>0</v>
      </c>
      <c r="BH275" s="192">
        <f>IF(N275="sníž. přenesená",J275,0)</f>
        <v>0</v>
      </c>
      <c r="BI275" s="192">
        <f>IF(N275="nulová",J275,0)</f>
        <v>0</v>
      </c>
      <c r="BJ275" s="19" t="s">
        <v>79</v>
      </c>
      <c r="BK275" s="192">
        <f>ROUND(I275*H275,2)</f>
        <v>0</v>
      </c>
      <c r="BL275" s="19" t="s">
        <v>238</v>
      </c>
      <c r="BM275" s="191" t="s">
        <v>911</v>
      </c>
    </row>
    <row r="276" spans="1:47" s="2" customFormat="1" ht="10.2">
      <c r="A276" s="36"/>
      <c r="B276" s="37"/>
      <c r="C276" s="38"/>
      <c r="D276" s="193" t="s">
        <v>143</v>
      </c>
      <c r="E276" s="38"/>
      <c r="F276" s="194" t="s">
        <v>387</v>
      </c>
      <c r="G276" s="38"/>
      <c r="H276" s="38"/>
      <c r="I276" s="195"/>
      <c r="J276" s="38"/>
      <c r="K276" s="38"/>
      <c r="L276" s="41"/>
      <c r="M276" s="196"/>
      <c r="N276" s="197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143</v>
      </c>
      <c r="AU276" s="19" t="s">
        <v>81</v>
      </c>
    </row>
    <row r="277" spans="1:65" s="2" customFormat="1" ht="16.5" customHeight="1">
      <c r="A277" s="36"/>
      <c r="B277" s="37"/>
      <c r="C277" s="180" t="s">
        <v>388</v>
      </c>
      <c r="D277" s="180" t="s">
        <v>136</v>
      </c>
      <c r="E277" s="181" t="s">
        <v>389</v>
      </c>
      <c r="F277" s="182" t="s">
        <v>390</v>
      </c>
      <c r="G277" s="183" t="s">
        <v>163</v>
      </c>
      <c r="H277" s="184">
        <v>739.586</v>
      </c>
      <c r="I277" s="185"/>
      <c r="J277" s="186">
        <f>ROUND(I277*H277,2)</f>
        <v>0</v>
      </c>
      <c r="K277" s="182" t="s">
        <v>140</v>
      </c>
      <c r="L277" s="41"/>
      <c r="M277" s="187" t="s">
        <v>19</v>
      </c>
      <c r="N277" s="188" t="s">
        <v>43</v>
      </c>
      <c r="O277" s="66"/>
      <c r="P277" s="189">
        <f>O277*H277</f>
        <v>0</v>
      </c>
      <c r="Q277" s="189">
        <v>1E-05</v>
      </c>
      <c r="R277" s="189">
        <f>Q277*H277</f>
        <v>0.007395860000000001</v>
      </c>
      <c r="S277" s="189">
        <v>0</v>
      </c>
      <c r="T277" s="190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91" t="s">
        <v>238</v>
      </c>
      <c r="AT277" s="191" t="s">
        <v>136</v>
      </c>
      <c r="AU277" s="191" t="s">
        <v>81</v>
      </c>
      <c r="AY277" s="19" t="s">
        <v>133</v>
      </c>
      <c r="BE277" s="192">
        <f>IF(N277="základní",J277,0)</f>
        <v>0</v>
      </c>
      <c r="BF277" s="192">
        <f>IF(N277="snížená",J277,0)</f>
        <v>0</v>
      </c>
      <c r="BG277" s="192">
        <f>IF(N277="zákl. přenesená",J277,0)</f>
        <v>0</v>
      </c>
      <c r="BH277" s="192">
        <f>IF(N277="sníž. přenesená",J277,0)</f>
        <v>0</v>
      </c>
      <c r="BI277" s="192">
        <f>IF(N277="nulová",J277,0)</f>
        <v>0</v>
      </c>
      <c r="BJ277" s="19" t="s">
        <v>79</v>
      </c>
      <c r="BK277" s="192">
        <f>ROUND(I277*H277,2)</f>
        <v>0</v>
      </c>
      <c r="BL277" s="19" t="s">
        <v>238</v>
      </c>
      <c r="BM277" s="191" t="s">
        <v>912</v>
      </c>
    </row>
    <row r="278" spans="1:47" s="2" customFormat="1" ht="10.2">
      <c r="A278" s="36"/>
      <c r="B278" s="37"/>
      <c r="C278" s="38"/>
      <c r="D278" s="193" t="s">
        <v>143</v>
      </c>
      <c r="E278" s="38"/>
      <c r="F278" s="194" t="s">
        <v>392</v>
      </c>
      <c r="G278" s="38"/>
      <c r="H278" s="38"/>
      <c r="I278" s="195"/>
      <c r="J278" s="38"/>
      <c r="K278" s="38"/>
      <c r="L278" s="41"/>
      <c r="M278" s="196"/>
      <c r="N278" s="197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143</v>
      </c>
      <c r="AU278" s="19" t="s">
        <v>81</v>
      </c>
    </row>
    <row r="279" spans="2:51" s="15" customFormat="1" ht="10.2">
      <c r="B279" s="232"/>
      <c r="C279" s="233"/>
      <c r="D279" s="198" t="s">
        <v>147</v>
      </c>
      <c r="E279" s="234" t="s">
        <v>19</v>
      </c>
      <c r="F279" s="235" t="s">
        <v>1287</v>
      </c>
      <c r="G279" s="233"/>
      <c r="H279" s="234" t="s">
        <v>19</v>
      </c>
      <c r="I279" s="236"/>
      <c r="J279" s="233"/>
      <c r="K279" s="233"/>
      <c r="L279" s="237"/>
      <c r="M279" s="238"/>
      <c r="N279" s="239"/>
      <c r="O279" s="239"/>
      <c r="P279" s="239"/>
      <c r="Q279" s="239"/>
      <c r="R279" s="239"/>
      <c r="S279" s="239"/>
      <c r="T279" s="240"/>
      <c r="AT279" s="241" t="s">
        <v>147</v>
      </c>
      <c r="AU279" s="241" t="s">
        <v>81</v>
      </c>
      <c r="AV279" s="15" t="s">
        <v>79</v>
      </c>
      <c r="AW279" s="15" t="s">
        <v>33</v>
      </c>
      <c r="AX279" s="15" t="s">
        <v>72</v>
      </c>
      <c r="AY279" s="241" t="s">
        <v>133</v>
      </c>
    </row>
    <row r="280" spans="2:51" s="13" customFormat="1" ht="10.2">
      <c r="B280" s="200"/>
      <c r="C280" s="201"/>
      <c r="D280" s="198" t="s">
        <v>147</v>
      </c>
      <c r="E280" s="202" t="s">
        <v>19</v>
      </c>
      <c r="F280" s="203" t="s">
        <v>1291</v>
      </c>
      <c r="G280" s="201"/>
      <c r="H280" s="204">
        <v>739.586</v>
      </c>
      <c r="I280" s="205"/>
      <c r="J280" s="201"/>
      <c r="K280" s="201"/>
      <c r="L280" s="206"/>
      <c r="M280" s="207"/>
      <c r="N280" s="208"/>
      <c r="O280" s="208"/>
      <c r="P280" s="208"/>
      <c r="Q280" s="208"/>
      <c r="R280" s="208"/>
      <c r="S280" s="208"/>
      <c r="T280" s="209"/>
      <c r="AT280" s="210" t="s">
        <v>147</v>
      </c>
      <c r="AU280" s="210" t="s">
        <v>81</v>
      </c>
      <c r="AV280" s="13" t="s">
        <v>81</v>
      </c>
      <c r="AW280" s="13" t="s">
        <v>33</v>
      </c>
      <c r="AX280" s="13" t="s">
        <v>79</v>
      </c>
      <c r="AY280" s="210" t="s">
        <v>133</v>
      </c>
    </row>
    <row r="281" spans="1:65" s="2" customFormat="1" ht="16.5" customHeight="1">
      <c r="A281" s="36"/>
      <c r="B281" s="37"/>
      <c r="C281" s="222" t="s">
        <v>393</v>
      </c>
      <c r="D281" s="222" t="s">
        <v>155</v>
      </c>
      <c r="E281" s="223" t="s">
        <v>394</v>
      </c>
      <c r="F281" s="224" t="s">
        <v>395</v>
      </c>
      <c r="G281" s="225" t="s">
        <v>385</v>
      </c>
      <c r="H281" s="226">
        <v>1.917</v>
      </c>
      <c r="I281" s="227"/>
      <c r="J281" s="228">
        <f>ROUND(I281*H281,2)</f>
        <v>0</v>
      </c>
      <c r="K281" s="224" t="s">
        <v>140</v>
      </c>
      <c r="L281" s="229"/>
      <c r="M281" s="230" t="s">
        <v>19</v>
      </c>
      <c r="N281" s="231" t="s">
        <v>43</v>
      </c>
      <c r="O281" s="66"/>
      <c r="P281" s="189">
        <f>O281*H281</f>
        <v>0</v>
      </c>
      <c r="Q281" s="189">
        <v>0.55</v>
      </c>
      <c r="R281" s="189">
        <f>Q281*H281</f>
        <v>1.0543500000000001</v>
      </c>
      <c r="S281" s="189">
        <v>0</v>
      </c>
      <c r="T281" s="190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91" t="s">
        <v>327</v>
      </c>
      <c r="AT281" s="191" t="s">
        <v>155</v>
      </c>
      <c r="AU281" s="191" t="s">
        <v>81</v>
      </c>
      <c r="AY281" s="19" t="s">
        <v>133</v>
      </c>
      <c r="BE281" s="192">
        <f>IF(N281="základní",J281,0)</f>
        <v>0</v>
      </c>
      <c r="BF281" s="192">
        <f>IF(N281="snížená",J281,0)</f>
        <v>0</v>
      </c>
      <c r="BG281" s="192">
        <f>IF(N281="zákl. přenesená",J281,0)</f>
        <v>0</v>
      </c>
      <c r="BH281" s="192">
        <f>IF(N281="sníž. přenesená",J281,0)</f>
        <v>0</v>
      </c>
      <c r="BI281" s="192">
        <f>IF(N281="nulová",J281,0)</f>
        <v>0</v>
      </c>
      <c r="BJ281" s="19" t="s">
        <v>79</v>
      </c>
      <c r="BK281" s="192">
        <f>ROUND(I281*H281,2)</f>
        <v>0</v>
      </c>
      <c r="BL281" s="19" t="s">
        <v>238</v>
      </c>
      <c r="BM281" s="191" t="s">
        <v>913</v>
      </c>
    </row>
    <row r="282" spans="2:51" s="13" customFormat="1" ht="10.2">
      <c r="B282" s="200"/>
      <c r="C282" s="201"/>
      <c r="D282" s="198" t="s">
        <v>147</v>
      </c>
      <c r="E282" s="202" t="s">
        <v>19</v>
      </c>
      <c r="F282" s="203" t="s">
        <v>1292</v>
      </c>
      <c r="G282" s="201"/>
      <c r="H282" s="204">
        <v>1.775</v>
      </c>
      <c r="I282" s="205"/>
      <c r="J282" s="201"/>
      <c r="K282" s="201"/>
      <c r="L282" s="206"/>
      <c r="M282" s="207"/>
      <c r="N282" s="208"/>
      <c r="O282" s="208"/>
      <c r="P282" s="208"/>
      <c r="Q282" s="208"/>
      <c r="R282" s="208"/>
      <c r="S282" s="208"/>
      <c r="T282" s="209"/>
      <c r="AT282" s="210" t="s">
        <v>147</v>
      </c>
      <c r="AU282" s="210" t="s">
        <v>81</v>
      </c>
      <c r="AV282" s="13" t="s">
        <v>81</v>
      </c>
      <c r="AW282" s="13" t="s">
        <v>33</v>
      </c>
      <c r="AX282" s="13" t="s">
        <v>72</v>
      </c>
      <c r="AY282" s="210" t="s">
        <v>133</v>
      </c>
    </row>
    <row r="283" spans="2:51" s="13" customFormat="1" ht="10.2">
      <c r="B283" s="200"/>
      <c r="C283" s="201"/>
      <c r="D283" s="198" t="s">
        <v>147</v>
      </c>
      <c r="E283" s="202" t="s">
        <v>19</v>
      </c>
      <c r="F283" s="203" t="s">
        <v>914</v>
      </c>
      <c r="G283" s="201"/>
      <c r="H283" s="204">
        <v>1.917</v>
      </c>
      <c r="I283" s="205"/>
      <c r="J283" s="201"/>
      <c r="K283" s="201"/>
      <c r="L283" s="206"/>
      <c r="M283" s="207"/>
      <c r="N283" s="208"/>
      <c r="O283" s="208"/>
      <c r="P283" s="208"/>
      <c r="Q283" s="208"/>
      <c r="R283" s="208"/>
      <c r="S283" s="208"/>
      <c r="T283" s="209"/>
      <c r="AT283" s="210" t="s">
        <v>147</v>
      </c>
      <c r="AU283" s="210" t="s">
        <v>81</v>
      </c>
      <c r="AV283" s="13" t="s">
        <v>81</v>
      </c>
      <c r="AW283" s="13" t="s">
        <v>33</v>
      </c>
      <c r="AX283" s="13" t="s">
        <v>79</v>
      </c>
      <c r="AY283" s="210" t="s">
        <v>133</v>
      </c>
    </row>
    <row r="284" spans="1:65" s="2" customFormat="1" ht="16.5" customHeight="1">
      <c r="A284" s="36"/>
      <c r="B284" s="37"/>
      <c r="C284" s="180" t="s">
        <v>397</v>
      </c>
      <c r="D284" s="180" t="s">
        <v>136</v>
      </c>
      <c r="E284" s="181" t="s">
        <v>398</v>
      </c>
      <c r="F284" s="182" t="s">
        <v>399</v>
      </c>
      <c r="G284" s="183" t="s">
        <v>139</v>
      </c>
      <c r="H284" s="184">
        <v>369.793</v>
      </c>
      <c r="I284" s="185"/>
      <c r="J284" s="186">
        <f>ROUND(I284*H284,2)</f>
        <v>0</v>
      </c>
      <c r="K284" s="182" t="s">
        <v>140</v>
      </c>
      <c r="L284" s="41"/>
      <c r="M284" s="187" t="s">
        <v>19</v>
      </c>
      <c r="N284" s="188" t="s">
        <v>43</v>
      </c>
      <c r="O284" s="66"/>
      <c r="P284" s="189">
        <f>O284*H284</f>
        <v>0</v>
      </c>
      <c r="Q284" s="189">
        <v>0.00018</v>
      </c>
      <c r="R284" s="189">
        <f>Q284*H284</f>
        <v>0.06656274000000001</v>
      </c>
      <c r="S284" s="189">
        <v>0</v>
      </c>
      <c r="T284" s="190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91" t="s">
        <v>238</v>
      </c>
      <c r="AT284" s="191" t="s">
        <v>136</v>
      </c>
      <c r="AU284" s="191" t="s">
        <v>81</v>
      </c>
      <c r="AY284" s="19" t="s">
        <v>133</v>
      </c>
      <c r="BE284" s="192">
        <f>IF(N284="základní",J284,0)</f>
        <v>0</v>
      </c>
      <c r="BF284" s="192">
        <f>IF(N284="snížená",J284,0)</f>
        <v>0</v>
      </c>
      <c r="BG284" s="192">
        <f>IF(N284="zákl. přenesená",J284,0)</f>
        <v>0</v>
      </c>
      <c r="BH284" s="192">
        <f>IF(N284="sníž. přenesená",J284,0)</f>
        <v>0</v>
      </c>
      <c r="BI284" s="192">
        <f>IF(N284="nulová",J284,0)</f>
        <v>0</v>
      </c>
      <c r="BJ284" s="19" t="s">
        <v>79</v>
      </c>
      <c r="BK284" s="192">
        <f>ROUND(I284*H284,2)</f>
        <v>0</v>
      </c>
      <c r="BL284" s="19" t="s">
        <v>238</v>
      </c>
      <c r="BM284" s="191" t="s">
        <v>915</v>
      </c>
    </row>
    <row r="285" spans="1:47" s="2" customFormat="1" ht="10.2">
      <c r="A285" s="36"/>
      <c r="B285" s="37"/>
      <c r="C285" s="38"/>
      <c r="D285" s="193" t="s">
        <v>143</v>
      </c>
      <c r="E285" s="38"/>
      <c r="F285" s="194" t="s">
        <v>401</v>
      </c>
      <c r="G285" s="38"/>
      <c r="H285" s="38"/>
      <c r="I285" s="195"/>
      <c r="J285" s="38"/>
      <c r="K285" s="38"/>
      <c r="L285" s="41"/>
      <c r="M285" s="196"/>
      <c r="N285" s="197"/>
      <c r="O285" s="66"/>
      <c r="P285" s="66"/>
      <c r="Q285" s="66"/>
      <c r="R285" s="66"/>
      <c r="S285" s="66"/>
      <c r="T285" s="67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9" t="s">
        <v>143</v>
      </c>
      <c r="AU285" s="19" t="s">
        <v>81</v>
      </c>
    </row>
    <row r="286" spans="2:51" s="15" customFormat="1" ht="10.2">
      <c r="B286" s="232"/>
      <c r="C286" s="233"/>
      <c r="D286" s="198" t="s">
        <v>147</v>
      </c>
      <c r="E286" s="234" t="s">
        <v>19</v>
      </c>
      <c r="F286" s="235" t="s">
        <v>402</v>
      </c>
      <c r="G286" s="233"/>
      <c r="H286" s="234" t="s">
        <v>19</v>
      </c>
      <c r="I286" s="236"/>
      <c r="J286" s="233"/>
      <c r="K286" s="233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147</v>
      </c>
      <c r="AU286" s="241" t="s">
        <v>81</v>
      </c>
      <c r="AV286" s="15" t="s">
        <v>79</v>
      </c>
      <c r="AW286" s="15" t="s">
        <v>33</v>
      </c>
      <c r="AX286" s="15" t="s">
        <v>72</v>
      </c>
      <c r="AY286" s="241" t="s">
        <v>133</v>
      </c>
    </row>
    <row r="287" spans="2:51" s="13" customFormat="1" ht="10.2">
      <c r="B287" s="200"/>
      <c r="C287" s="201"/>
      <c r="D287" s="198" t="s">
        <v>147</v>
      </c>
      <c r="E287" s="202" t="s">
        <v>19</v>
      </c>
      <c r="F287" s="203" t="s">
        <v>916</v>
      </c>
      <c r="G287" s="201"/>
      <c r="H287" s="204">
        <v>369.793</v>
      </c>
      <c r="I287" s="205"/>
      <c r="J287" s="201"/>
      <c r="K287" s="201"/>
      <c r="L287" s="206"/>
      <c r="M287" s="207"/>
      <c r="N287" s="208"/>
      <c r="O287" s="208"/>
      <c r="P287" s="208"/>
      <c r="Q287" s="208"/>
      <c r="R287" s="208"/>
      <c r="S287" s="208"/>
      <c r="T287" s="209"/>
      <c r="AT287" s="210" t="s">
        <v>147</v>
      </c>
      <c r="AU287" s="210" t="s">
        <v>81</v>
      </c>
      <c r="AV287" s="13" t="s">
        <v>81</v>
      </c>
      <c r="AW287" s="13" t="s">
        <v>33</v>
      </c>
      <c r="AX287" s="13" t="s">
        <v>79</v>
      </c>
      <c r="AY287" s="210" t="s">
        <v>133</v>
      </c>
    </row>
    <row r="288" spans="1:65" s="2" customFormat="1" ht="24.15" customHeight="1">
      <c r="A288" s="36"/>
      <c r="B288" s="37"/>
      <c r="C288" s="180" t="s">
        <v>404</v>
      </c>
      <c r="D288" s="180" t="s">
        <v>136</v>
      </c>
      <c r="E288" s="181" t="s">
        <v>405</v>
      </c>
      <c r="F288" s="182" t="s">
        <v>406</v>
      </c>
      <c r="G288" s="183" t="s">
        <v>319</v>
      </c>
      <c r="H288" s="184">
        <v>1.162</v>
      </c>
      <c r="I288" s="185"/>
      <c r="J288" s="186">
        <f>ROUND(I288*H288,2)</f>
        <v>0</v>
      </c>
      <c r="K288" s="182" t="s">
        <v>140</v>
      </c>
      <c r="L288" s="41"/>
      <c r="M288" s="187" t="s">
        <v>19</v>
      </c>
      <c r="N288" s="188" t="s">
        <v>43</v>
      </c>
      <c r="O288" s="66"/>
      <c r="P288" s="189">
        <f>O288*H288</f>
        <v>0</v>
      </c>
      <c r="Q288" s="189">
        <v>0</v>
      </c>
      <c r="R288" s="189">
        <f>Q288*H288</f>
        <v>0</v>
      </c>
      <c r="S288" s="189">
        <v>0</v>
      </c>
      <c r="T288" s="190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91" t="s">
        <v>238</v>
      </c>
      <c r="AT288" s="191" t="s">
        <v>136</v>
      </c>
      <c r="AU288" s="191" t="s">
        <v>81</v>
      </c>
      <c r="AY288" s="19" t="s">
        <v>133</v>
      </c>
      <c r="BE288" s="192">
        <f>IF(N288="základní",J288,0)</f>
        <v>0</v>
      </c>
      <c r="BF288" s="192">
        <f>IF(N288="snížená",J288,0)</f>
        <v>0</v>
      </c>
      <c r="BG288" s="192">
        <f>IF(N288="zákl. přenesená",J288,0)</f>
        <v>0</v>
      </c>
      <c r="BH288" s="192">
        <f>IF(N288="sníž. přenesená",J288,0)</f>
        <v>0</v>
      </c>
      <c r="BI288" s="192">
        <f>IF(N288="nulová",J288,0)</f>
        <v>0</v>
      </c>
      <c r="BJ288" s="19" t="s">
        <v>79</v>
      </c>
      <c r="BK288" s="192">
        <f>ROUND(I288*H288,2)</f>
        <v>0</v>
      </c>
      <c r="BL288" s="19" t="s">
        <v>238</v>
      </c>
      <c r="BM288" s="191" t="s">
        <v>917</v>
      </c>
    </row>
    <row r="289" spans="1:47" s="2" customFormat="1" ht="10.2">
      <c r="A289" s="36"/>
      <c r="B289" s="37"/>
      <c r="C289" s="38"/>
      <c r="D289" s="193" t="s">
        <v>143</v>
      </c>
      <c r="E289" s="38"/>
      <c r="F289" s="194" t="s">
        <v>408</v>
      </c>
      <c r="G289" s="38"/>
      <c r="H289" s="38"/>
      <c r="I289" s="195"/>
      <c r="J289" s="38"/>
      <c r="K289" s="38"/>
      <c r="L289" s="41"/>
      <c r="M289" s="196"/>
      <c r="N289" s="197"/>
      <c r="O289" s="66"/>
      <c r="P289" s="66"/>
      <c r="Q289" s="66"/>
      <c r="R289" s="66"/>
      <c r="S289" s="66"/>
      <c r="T289" s="67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9" t="s">
        <v>143</v>
      </c>
      <c r="AU289" s="19" t="s">
        <v>81</v>
      </c>
    </row>
    <row r="290" spans="2:63" s="12" customFormat="1" ht="22.8" customHeight="1">
      <c r="B290" s="164"/>
      <c r="C290" s="165"/>
      <c r="D290" s="166" t="s">
        <v>71</v>
      </c>
      <c r="E290" s="178" t="s">
        <v>409</v>
      </c>
      <c r="F290" s="178" t="s">
        <v>410</v>
      </c>
      <c r="G290" s="165"/>
      <c r="H290" s="165"/>
      <c r="I290" s="168"/>
      <c r="J290" s="179">
        <f>BK290</f>
        <v>0</v>
      </c>
      <c r="K290" s="165"/>
      <c r="L290" s="170"/>
      <c r="M290" s="171"/>
      <c r="N290" s="172"/>
      <c r="O290" s="172"/>
      <c r="P290" s="173">
        <f>SUM(P291:P331)</f>
        <v>0</v>
      </c>
      <c r="Q290" s="172"/>
      <c r="R290" s="173">
        <f>SUM(R291:R331)</f>
        <v>0.6349306</v>
      </c>
      <c r="S290" s="172"/>
      <c r="T290" s="174">
        <f>SUM(T291:T331)</f>
        <v>0.31058399999999997</v>
      </c>
      <c r="AR290" s="175" t="s">
        <v>81</v>
      </c>
      <c r="AT290" s="176" t="s">
        <v>71</v>
      </c>
      <c r="AU290" s="176" t="s">
        <v>79</v>
      </c>
      <c r="AY290" s="175" t="s">
        <v>133</v>
      </c>
      <c r="BK290" s="177">
        <f>SUM(BK291:BK331)</f>
        <v>0</v>
      </c>
    </row>
    <row r="291" spans="1:65" s="2" customFormat="1" ht="16.5" customHeight="1">
      <c r="A291" s="36"/>
      <c r="B291" s="37"/>
      <c r="C291" s="180" t="s">
        <v>411</v>
      </c>
      <c r="D291" s="180" t="s">
        <v>136</v>
      </c>
      <c r="E291" s="181" t="s">
        <v>412</v>
      </c>
      <c r="F291" s="182" t="s">
        <v>413</v>
      </c>
      <c r="G291" s="183" t="s">
        <v>163</v>
      </c>
      <c r="H291" s="184">
        <v>90.36</v>
      </c>
      <c r="I291" s="185"/>
      <c r="J291" s="186">
        <f>ROUND(I291*H291,2)</f>
        <v>0</v>
      </c>
      <c r="K291" s="182" t="s">
        <v>140</v>
      </c>
      <c r="L291" s="41"/>
      <c r="M291" s="187" t="s">
        <v>19</v>
      </c>
      <c r="N291" s="188" t="s">
        <v>43</v>
      </c>
      <c r="O291" s="66"/>
      <c r="P291" s="189">
        <f>O291*H291</f>
        <v>0</v>
      </c>
      <c r="Q291" s="189">
        <v>0</v>
      </c>
      <c r="R291" s="189">
        <f>Q291*H291</f>
        <v>0</v>
      </c>
      <c r="S291" s="189">
        <v>0.0026</v>
      </c>
      <c r="T291" s="190">
        <f>S291*H291</f>
        <v>0.23493599999999998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91" t="s">
        <v>238</v>
      </c>
      <c r="AT291" s="191" t="s">
        <v>136</v>
      </c>
      <c r="AU291" s="191" t="s">
        <v>81</v>
      </c>
      <c r="AY291" s="19" t="s">
        <v>133</v>
      </c>
      <c r="BE291" s="192">
        <f>IF(N291="základní",J291,0)</f>
        <v>0</v>
      </c>
      <c r="BF291" s="192">
        <f>IF(N291="snížená",J291,0)</f>
        <v>0</v>
      </c>
      <c r="BG291" s="192">
        <f>IF(N291="zákl. přenesená",J291,0)</f>
        <v>0</v>
      </c>
      <c r="BH291" s="192">
        <f>IF(N291="sníž. přenesená",J291,0)</f>
        <v>0</v>
      </c>
      <c r="BI291" s="192">
        <f>IF(N291="nulová",J291,0)</f>
        <v>0</v>
      </c>
      <c r="BJ291" s="19" t="s">
        <v>79</v>
      </c>
      <c r="BK291" s="192">
        <f>ROUND(I291*H291,2)</f>
        <v>0</v>
      </c>
      <c r="BL291" s="19" t="s">
        <v>238</v>
      </c>
      <c r="BM291" s="191" t="s">
        <v>918</v>
      </c>
    </row>
    <row r="292" spans="1:47" s="2" customFormat="1" ht="10.2">
      <c r="A292" s="36"/>
      <c r="B292" s="37"/>
      <c r="C292" s="38"/>
      <c r="D292" s="193" t="s">
        <v>143</v>
      </c>
      <c r="E292" s="38"/>
      <c r="F292" s="194" t="s">
        <v>415</v>
      </c>
      <c r="G292" s="38"/>
      <c r="H292" s="38"/>
      <c r="I292" s="195"/>
      <c r="J292" s="38"/>
      <c r="K292" s="38"/>
      <c r="L292" s="41"/>
      <c r="M292" s="196"/>
      <c r="N292" s="197"/>
      <c r="O292" s="66"/>
      <c r="P292" s="66"/>
      <c r="Q292" s="66"/>
      <c r="R292" s="66"/>
      <c r="S292" s="66"/>
      <c r="T292" s="67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9" t="s">
        <v>143</v>
      </c>
      <c r="AU292" s="19" t="s">
        <v>81</v>
      </c>
    </row>
    <row r="293" spans="1:65" s="2" customFormat="1" ht="16.5" customHeight="1">
      <c r="A293" s="36"/>
      <c r="B293" s="37"/>
      <c r="C293" s="180" t="s">
        <v>416</v>
      </c>
      <c r="D293" s="180" t="s">
        <v>136</v>
      </c>
      <c r="E293" s="181" t="s">
        <v>417</v>
      </c>
      <c r="F293" s="182" t="s">
        <v>418</v>
      </c>
      <c r="G293" s="183" t="s">
        <v>163</v>
      </c>
      <c r="H293" s="184">
        <v>19.2</v>
      </c>
      <c r="I293" s="185"/>
      <c r="J293" s="186">
        <f>ROUND(I293*H293,2)</f>
        <v>0</v>
      </c>
      <c r="K293" s="182" t="s">
        <v>140</v>
      </c>
      <c r="L293" s="41"/>
      <c r="M293" s="187" t="s">
        <v>19</v>
      </c>
      <c r="N293" s="188" t="s">
        <v>43</v>
      </c>
      <c r="O293" s="66"/>
      <c r="P293" s="189">
        <f>O293*H293</f>
        <v>0</v>
      </c>
      <c r="Q293" s="189">
        <v>0</v>
      </c>
      <c r="R293" s="189">
        <f>Q293*H293</f>
        <v>0</v>
      </c>
      <c r="S293" s="189">
        <v>0.00394</v>
      </c>
      <c r="T293" s="190">
        <f>S293*H293</f>
        <v>0.07564799999999999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91" t="s">
        <v>238</v>
      </c>
      <c r="AT293" s="191" t="s">
        <v>136</v>
      </c>
      <c r="AU293" s="191" t="s">
        <v>81</v>
      </c>
      <c r="AY293" s="19" t="s">
        <v>133</v>
      </c>
      <c r="BE293" s="192">
        <f>IF(N293="základní",J293,0)</f>
        <v>0</v>
      </c>
      <c r="BF293" s="192">
        <f>IF(N293="snížená",J293,0)</f>
        <v>0</v>
      </c>
      <c r="BG293" s="192">
        <f>IF(N293="zákl. přenesená",J293,0)</f>
        <v>0</v>
      </c>
      <c r="BH293" s="192">
        <f>IF(N293="sníž. přenesená",J293,0)</f>
        <v>0</v>
      </c>
      <c r="BI293" s="192">
        <f>IF(N293="nulová",J293,0)</f>
        <v>0</v>
      </c>
      <c r="BJ293" s="19" t="s">
        <v>79</v>
      </c>
      <c r="BK293" s="192">
        <f>ROUND(I293*H293,2)</f>
        <v>0</v>
      </c>
      <c r="BL293" s="19" t="s">
        <v>238</v>
      </c>
      <c r="BM293" s="191" t="s">
        <v>919</v>
      </c>
    </row>
    <row r="294" spans="1:47" s="2" customFormat="1" ht="10.2">
      <c r="A294" s="36"/>
      <c r="B294" s="37"/>
      <c r="C294" s="38"/>
      <c r="D294" s="193" t="s">
        <v>143</v>
      </c>
      <c r="E294" s="38"/>
      <c r="F294" s="194" t="s">
        <v>420</v>
      </c>
      <c r="G294" s="38"/>
      <c r="H294" s="38"/>
      <c r="I294" s="195"/>
      <c r="J294" s="38"/>
      <c r="K294" s="38"/>
      <c r="L294" s="41"/>
      <c r="M294" s="196"/>
      <c r="N294" s="197"/>
      <c r="O294" s="66"/>
      <c r="P294" s="66"/>
      <c r="Q294" s="66"/>
      <c r="R294" s="66"/>
      <c r="S294" s="66"/>
      <c r="T294" s="67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9" t="s">
        <v>143</v>
      </c>
      <c r="AU294" s="19" t="s">
        <v>81</v>
      </c>
    </row>
    <row r="295" spans="1:65" s="2" customFormat="1" ht="24.15" customHeight="1">
      <c r="A295" s="36"/>
      <c r="B295" s="37"/>
      <c r="C295" s="180" t="s">
        <v>421</v>
      </c>
      <c r="D295" s="180" t="s">
        <v>136</v>
      </c>
      <c r="E295" s="181" t="s">
        <v>422</v>
      </c>
      <c r="F295" s="182" t="s">
        <v>423</v>
      </c>
      <c r="G295" s="183" t="s">
        <v>163</v>
      </c>
      <c r="H295" s="184">
        <v>58.2</v>
      </c>
      <c r="I295" s="185"/>
      <c r="J295" s="186">
        <f>ROUND(I295*H295,2)</f>
        <v>0</v>
      </c>
      <c r="K295" s="182" t="s">
        <v>140</v>
      </c>
      <c r="L295" s="41"/>
      <c r="M295" s="187" t="s">
        <v>19</v>
      </c>
      <c r="N295" s="188" t="s">
        <v>43</v>
      </c>
      <c r="O295" s="66"/>
      <c r="P295" s="189">
        <f>O295*H295</f>
        <v>0</v>
      </c>
      <c r="Q295" s="189">
        <v>0.00136</v>
      </c>
      <c r="R295" s="189">
        <f>Q295*H295</f>
        <v>0.07915200000000001</v>
      </c>
      <c r="S295" s="189">
        <v>0</v>
      </c>
      <c r="T295" s="190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91" t="s">
        <v>238</v>
      </c>
      <c r="AT295" s="191" t="s">
        <v>136</v>
      </c>
      <c r="AU295" s="191" t="s">
        <v>81</v>
      </c>
      <c r="AY295" s="19" t="s">
        <v>133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19" t="s">
        <v>79</v>
      </c>
      <c r="BK295" s="192">
        <f>ROUND(I295*H295,2)</f>
        <v>0</v>
      </c>
      <c r="BL295" s="19" t="s">
        <v>238</v>
      </c>
      <c r="BM295" s="191" t="s">
        <v>920</v>
      </c>
    </row>
    <row r="296" spans="1:47" s="2" customFormat="1" ht="10.2">
      <c r="A296" s="36"/>
      <c r="B296" s="37"/>
      <c r="C296" s="38"/>
      <c r="D296" s="193" t="s">
        <v>143</v>
      </c>
      <c r="E296" s="38"/>
      <c r="F296" s="194" t="s">
        <v>425</v>
      </c>
      <c r="G296" s="38"/>
      <c r="H296" s="38"/>
      <c r="I296" s="195"/>
      <c r="J296" s="38"/>
      <c r="K296" s="38"/>
      <c r="L296" s="41"/>
      <c r="M296" s="196"/>
      <c r="N296" s="197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143</v>
      </c>
      <c r="AU296" s="19" t="s">
        <v>81</v>
      </c>
    </row>
    <row r="297" spans="2:51" s="15" customFormat="1" ht="10.2">
      <c r="B297" s="232"/>
      <c r="C297" s="233"/>
      <c r="D297" s="198" t="s">
        <v>147</v>
      </c>
      <c r="E297" s="234" t="s">
        <v>19</v>
      </c>
      <c r="F297" s="235" t="s">
        <v>354</v>
      </c>
      <c r="G297" s="233"/>
      <c r="H297" s="234" t="s">
        <v>19</v>
      </c>
      <c r="I297" s="236"/>
      <c r="J297" s="233"/>
      <c r="K297" s="233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147</v>
      </c>
      <c r="AU297" s="241" t="s">
        <v>81</v>
      </c>
      <c r="AV297" s="15" t="s">
        <v>79</v>
      </c>
      <c r="AW297" s="15" t="s">
        <v>33</v>
      </c>
      <c r="AX297" s="15" t="s">
        <v>72</v>
      </c>
      <c r="AY297" s="241" t="s">
        <v>133</v>
      </c>
    </row>
    <row r="298" spans="2:51" s="13" customFormat="1" ht="10.2">
      <c r="B298" s="200"/>
      <c r="C298" s="201"/>
      <c r="D298" s="198" t="s">
        <v>147</v>
      </c>
      <c r="E298" s="202" t="s">
        <v>19</v>
      </c>
      <c r="F298" s="203" t="s">
        <v>426</v>
      </c>
      <c r="G298" s="201"/>
      <c r="H298" s="204">
        <v>12</v>
      </c>
      <c r="I298" s="205"/>
      <c r="J298" s="201"/>
      <c r="K298" s="201"/>
      <c r="L298" s="206"/>
      <c r="M298" s="207"/>
      <c r="N298" s="208"/>
      <c r="O298" s="208"/>
      <c r="P298" s="208"/>
      <c r="Q298" s="208"/>
      <c r="R298" s="208"/>
      <c r="S298" s="208"/>
      <c r="T298" s="209"/>
      <c r="AT298" s="210" t="s">
        <v>147</v>
      </c>
      <c r="AU298" s="210" t="s">
        <v>81</v>
      </c>
      <c r="AV298" s="13" t="s">
        <v>81</v>
      </c>
      <c r="AW298" s="13" t="s">
        <v>33</v>
      </c>
      <c r="AX298" s="13" t="s">
        <v>72</v>
      </c>
      <c r="AY298" s="210" t="s">
        <v>133</v>
      </c>
    </row>
    <row r="299" spans="2:51" s="13" customFormat="1" ht="10.2">
      <c r="B299" s="200"/>
      <c r="C299" s="201"/>
      <c r="D299" s="198" t="s">
        <v>147</v>
      </c>
      <c r="E299" s="202" t="s">
        <v>19</v>
      </c>
      <c r="F299" s="203" t="s">
        <v>427</v>
      </c>
      <c r="G299" s="201"/>
      <c r="H299" s="204">
        <v>46.2</v>
      </c>
      <c r="I299" s="205"/>
      <c r="J299" s="201"/>
      <c r="K299" s="201"/>
      <c r="L299" s="206"/>
      <c r="M299" s="207"/>
      <c r="N299" s="208"/>
      <c r="O299" s="208"/>
      <c r="P299" s="208"/>
      <c r="Q299" s="208"/>
      <c r="R299" s="208"/>
      <c r="S299" s="208"/>
      <c r="T299" s="209"/>
      <c r="AT299" s="210" t="s">
        <v>147</v>
      </c>
      <c r="AU299" s="210" t="s">
        <v>81</v>
      </c>
      <c r="AV299" s="13" t="s">
        <v>81</v>
      </c>
      <c r="AW299" s="13" t="s">
        <v>33</v>
      </c>
      <c r="AX299" s="13" t="s">
        <v>72</v>
      </c>
      <c r="AY299" s="210" t="s">
        <v>133</v>
      </c>
    </row>
    <row r="300" spans="2:51" s="14" customFormat="1" ht="10.2">
      <c r="B300" s="211"/>
      <c r="C300" s="212"/>
      <c r="D300" s="198" t="s">
        <v>147</v>
      </c>
      <c r="E300" s="213" t="s">
        <v>19</v>
      </c>
      <c r="F300" s="214" t="s">
        <v>154</v>
      </c>
      <c r="G300" s="212"/>
      <c r="H300" s="215">
        <v>58.2</v>
      </c>
      <c r="I300" s="216"/>
      <c r="J300" s="212"/>
      <c r="K300" s="212"/>
      <c r="L300" s="217"/>
      <c r="M300" s="218"/>
      <c r="N300" s="219"/>
      <c r="O300" s="219"/>
      <c r="P300" s="219"/>
      <c r="Q300" s="219"/>
      <c r="R300" s="219"/>
      <c r="S300" s="219"/>
      <c r="T300" s="220"/>
      <c r="AT300" s="221" t="s">
        <v>147</v>
      </c>
      <c r="AU300" s="221" t="s">
        <v>81</v>
      </c>
      <c r="AV300" s="14" t="s">
        <v>141</v>
      </c>
      <c r="AW300" s="14" t="s">
        <v>33</v>
      </c>
      <c r="AX300" s="14" t="s">
        <v>79</v>
      </c>
      <c r="AY300" s="221" t="s">
        <v>133</v>
      </c>
    </row>
    <row r="301" spans="1:65" s="2" customFormat="1" ht="16.5" customHeight="1">
      <c r="A301" s="36"/>
      <c r="B301" s="37"/>
      <c r="C301" s="180" t="s">
        <v>428</v>
      </c>
      <c r="D301" s="180" t="s">
        <v>136</v>
      </c>
      <c r="E301" s="181" t="s">
        <v>429</v>
      </c>
      <c r="F301" s="182" t="s">
        <v>430</v>
      </c>
      <c r="G301" s="183" t="s">
        <v>163</v>
      </c>
      <c r="H301" s="184">
        <v>58.2</v>
      </c>
      <c r="I301" s="185"/>
      <c r="J301" s="186">
        <f>ROUND(I301*H301,2)</f>
        <v>0</v>
      </c>
      <c r="K301" s="182" t="s">
        <v>19</v>
      </c>
      <c r="L301" s="41"/>
      <c r="M301" s="187" t="s">
        <v>19</v>
      </c>
      <c r="N301" s="188" t="s">
        <v>43</v>
      </c>
      <c r="O301" s="66"/>
      <c r="P301" s="189">
        <f>O301*H301</f>
        <v>0</v>
      </c>
      <c r="Q301" s="189">
        <v>0.00136</v>
      </c>
      <c r="R301" s="189">
        <f>Q301*H301</f>
        <v>0.07915200000000001</v>
      </c>
      <c r="S301" s="189">
        <v>0</v>
      </c>
      <c r="T301" s="190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91" t="s">
        <v>238</v>
      </c>
      <c r="AT301" s="191" t="s">
        <v>136</v>
      </c>
      <c r="AU301" s="191" t="s">
        <v>81</v>
      </c>
      <c r="AY301" s="19" t="s">
        <v>133</v>
      </c>
      <c r="BE301" s="192">
        <f>IF(N301="základní",J301,0)</f>
        <v>0</v>
      </c>
      <c r="BF301" s="192">
        <f>IF(N301="snížená",J301,0)</f>
        <v>0</v>
      </c>
      <c r="BG301" s="192">
        <f>IF(N301="zákl. přenesená",J301,0)</f>
        <v>0</v>
      </c>
      <c r="BH301" s="192">
        <f>IF(N301="sníž. přenesená",J301,0)</f>
        <v>0</v>
      </c>
      <c r="BI301" s="192">
        <f>IF(N301="nulová",J301,0)</f>
        <v>0</v>
      </c>
      <c r="BJ301" s="19" t="s">
        <v>79</v>
      </c>
      <c r="BK301" s="192">
        <f>ROUND(I301*H301,2)</f>
        <v>0</v>
      </c>
      <c r="BL301" s="19" t="s">
        <v>238</v>
      </c>
      <c r="BM301" s="191" t="s">
        <v>921</v>
      </c>
    </row>
    <row r="302" spans="2:51" s="15" customFormat="1" ht="10.2">
      <c r="B302" s="232"/>
      <c r="C302" s="233"/>
      <c r="D302" s="198" t="s">
        <v>147</v>
      </c>
      <c r="E302" s="234" t="s">
        <v>19</v>
      </c>
      <c r="F302" s="235" t="s">
        <v>432</v>
      </c>
      <c r="G302" s="233"/>
      <c r="H302" s="234" t="s">
        <v>19</v>
      </c>
      <c r="I302" s="236"/>
      <c r="J302" s="233"/>
      <c r="K302" s="233"/>
      <c r="L302" s="237"/>
      <c r="M302" s="238"/>
      <c r="N302" s="239"/>
      <c r="O302" s="239"/>
      <c r="P302" s="239"/>
      <c r="Q302" s="239"/>
      <c r="R302" s="239"/>
      <c r="S302" s="239"/>
      <c r="T302" s="240"/>
      <c r="AT302" s="241" t="s">
        <v>147</v>
      </c>
      <c r="AU302" s="241" t="s">
        <v>81</v>
      </c>
      <c r="AV302" s="15" t="s">
        <v>79</v>
      </c>
      <c r="AW302" s="15" t="s">
        <v>33</v>
      </c>
      <c r="AX302" s="15" t="s">
        <v>72</v>
      </c>
      <c r="AY302" s="241" t="s">
        <v>133</v>
      </c>
    </row>
    <row r="303" spans="2:51" s="13" customFormat="1" ht="10.2">
      <c r="B303" s="200"/>
      <c r="C303" s="201"/>
      <c r="D303" s="198" t="s">
        <v>147</v>
      </c>
      <c r="E303" s="202" t="s">
        <v>19</v>
      </c>
      <c r="F303" s="203" t="s">
        <v>433</v>
      </c>
      <c r="G303" s="201"/>
      <c r="H303" s="204">
        <v>12</v>
      </c>
      <c r="I303" s="205"/>
      <c r="J303" s="201"/>
      <c r="K303" s="201"/>
      <c r="L303" s="206"/>
      <c r="M303" s="207"/>
      <c r="N303" s="208"/>
      <c r="O303" s="208"/>
      <c r="P303" s="208"/>
      <c r="Q303" s="208"/>
      <c r="R303" s="208"/>
      <c r="S303" s="208"/>
      <c r="T303" s="209"/>
      <c r="AT303" s="210" t="s">
        <v>147</v>
      </c>
      <c r="AU303" s="210" t="s">
        <v>81</v>
      </c>
      <c r="AV303" s="13" t="s">
        <v>81</v>
      </c>
      <c r="AW303" s="13" t="s">
        <v>33</v>
      </c>
      <c r="AX303" s="13" t="s">
        <v>72</v>
      </c>
      <c r="AY303" s="210" t="s">
        <v>133</v>
      </c>
    </row>
    <row r="304" spans="2:51" s="13" customFormat="1" ht="10.2">
      <c r="B304" s="200"/>
      <c r="C304" s="201"/>
      <c r="D304" s="198" t="s">
        <v>147</v>
      </c>
      <c r="E304" s="202" t="s">
        <v>19</v>
      </c>
      <c r="F304" s="203" t="s">
        <v>427</v>
      </c>
      <c r="G304" s="201"/>
      <c r="H304" s="204">
        <v>46.2</v>
      </c>
      <c r="I304" s="205"/>
      <c r="J304" s="201"/>
      <c r="K304" s="201"/>
      <c r="L304" s="206"/>
      <c r="M304" s="207"/>
      <c r="N304" s="208"/>
      <c r="O304" s="208"/>
      <c r="P304" s="208"/>
      <c r="Q304" s="208"/>
      <c r="R304" s="208"/>
      <c r="S304" s="208"/>
      <c r="T304" s="209"/>
      <c r="AT304" s="210" t="s">
        <v>147</v>
      </c>
      <c r="AU304" s="210" t="s">
        <v>81</v>
      </c>
      <c r="AV304" s="13" t="s">
        <v>81</v>
      </c>
      <c r="AW304" s="13" t="s">
        <v>33</v>
      </c>
      <c r="AX304" s="13" t="s">
        <v>72</v>
      </c>
      <c r="AY304" s="210" t="s">
        <v>133</v>
      </c>
    </row>
    <row r="305" spans="2:51" s="14" customFormat="1" ht="10.2">
      <c r="B305" s="211"/>
      <c r="C305" s="212"/>
      <c r="D305" s="198" t="s">
        <v>147</v>
      </c>
      <c r="E305" s="213" t="s">
        <v>19</v>
      </c>
      <c r="F305" s="214" t="s">
        <v>154</v>
      </c>
      <c r="G305" s="212"/>
      <c r="H305" s="215">
        <v>58.2</v>
      </c>
      <c r="I305" s="216"/>
      <c r="J305" s="212"/>
      <c r="K305" s="212"/>
      <c r="L305" s="217"/>
      <c r="M305" s="218"/>
      <c r="N305" s="219"/>
      <c r="O305" s="219"/>
      <c r="P305" s="219"/>
      <c r="Q305" s="219"/>
      <c r="R305" s="219"/>
      <c r="S305" s="219"/>
      <c r="T305" s="220"/>
      <c r="AT305" s="221" t="s">
        <v>147</v>
      </c>
      <c r="AU305" s="221" t="s">
        <v>81</v>
      </c>
      <c r="AV305" s="14" t="s">
        <v>141</v>
      </c>
      <c r="AW305" s="14" t="s">
        <v>33</v>
      </c>
      <c r="AX305" s="14" t="s">
        <v>79</v>
      </c>
      <c r="AY305" s="221" t="s">
        <v>133</v>
      </c>
    </row>
    <row r="306" spans="1:65" s="2" customFormat="1" ht="16.5" customHeight="1">
      <c r="A306" s="36"/>
      <c r="B306" s="37"/>
      <c r="C306" s="180" t="s">
        <v>434</v>
      </c>
      <c r="D306" s="180" t="s">
        <v>136</v>
      </c>
      <c r="E306" s="181" t="s">
        <v>435</v>
      </c>
      <c r="F306" s="182" t="s">
        <v>436</v>
      </c>
      <c r="G306" s="183" t="s">
        <v>163</v>
      </c>
      <c r="H306" s="184">
        <v>45.2</v>
      </c>
      <c r="I306" s="185"/>
      <c r="J306" s="186">
        <f>ROUND(I306*H306,2)</f>
        <v>0</v>
      </c>
      <c r="K306" s="182" t="s">
        <v>19</v>
      </c>
      <c r="L306" s="41"/>
      <c r="M306" s="187" t="s">
        <v>19</v>
      </c>
      <c r="N306" s="188" t="s">
        <v>43</v>
      </c>
      <c r="O306" s="66"/>
      <c r="P306" s="189">
        <f>O306*H306</f>
        <v>0</v>
      </c>
      <c r="Q306" s="189">
        <v>0.00136</v>
      </c>
      <c r="R306" s="189">
        <f>Q306*H306</f>
        <v>0.061472000000000006</v>
      </c>
      <c r="S306" s="189">
        <v>0</v>
      </c>
      <c r="T306" s="190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91" t="s">
        <v>238</v>
      </c>
      <c r="AT306" s="191" t="s">
        <v>136</v>
      </c>
      <c r="AU306" s="191" t="s">
        <v>81</v>
      </c>
      <c r="AY306" s="19" t="s">
        <v>133</v>
      </c>
      <c r="BE306" s="192">
        <f>IF(N306="základní",J306,0)</f>
        <v>0</v>
      </c>
      <c r="BF306" s="192">
        <f>IF(N306="snížená",J306,0)</f>
        <v>0</v>
      </c>
      <c r="BG306" s="192">
        <f>IF(N306="zákl. přenesená",J306,0)</f>
        <v>0</v>
      </c>
      <c r="BH306" s="192">
        <f>IF(N306="sníž. přenesená",J306,0)</f>
        <v>0</v>
      </c>
      <c r="BI306" s="192">
        <f>IF(N306="nulová",J306,0)</f>
        <v>0</v>
      </c>
      <c r="BJ306" s="19" t="s">
        <v>79</v>
      </c>
      <c r="BK306" s="192">
        <f>ROUND(I306*H306,2)</f>
        <v>0</v>
      </c>
      <c r="BL306" s="19" t="s">
        <v>238</v>
      </c>
      <c r="BM306" s="191" t="s">
        <v>922</v>
      </c>
    </row>
    <row r="307" spans="2:51" s="15" customFormat="1" ht="10.2">
      <c r="B307" s="232"/>
      <c r="C307" s="233"/>
      <c r="D307" s="198" t="s">
        <v>147</v>
      </c>
      <c r="E307" s="234" t="s">
        <v>19</v>
      </c>
      <c r="F307" s="235" t="s">
        <v>438</v>
      </c>
      <c r="G307" s="233"/>
      <c r="H307" s="234" t="s">
        <v>19</v>
      </c>
      <c r="I307" s="236"/>
      <c r="J307" s="233"/>
      <c r="K307" s="233"/>
      <c r="L307" s="237"/>
      <c r="M307" s="238"/>
      <c r="N307" s="239"/>
      <c r="O307" s="239"/>
      <c r="P307" s="239"/>
      <c r="Q307" s="239"/>
      <c r="R307" s="239"/>
      <c r="S307" s="239"/>
      <c r="T307" s="240"/>
      <c r="AT307" s="241" t="s">
        <v>147</v>
      </c>
      <c r="AU307" s="241" t="s">
        <v>81</v>
      </c>
      <c r="AV307" s="15" t="s">
        <v>79</v>
      </c>
      <c r="AW307" s="15" t="s">
        <v>33</v>
      </c>
      <c r="AX307" s="15" t="s">
        <v>72</v>
      </c>
      <c r="AY307" s="241" t="s">
        <v>133</v>
      </c>
    </row>
    <row r="308" spans="2:51" s="13" customFormat="1" ht="10.2">
      <c r="B308" s="200"/>
      <c r="C308" s="201"/>
      <c r="D308" s="198" t="s">
        <v>147</v>
      </c>
      <c r="E308" s="202" t="s">
        <v>19</v>
      </c>
      <c r="F308" s="203" t="s">
        <v>439</v>
      </c>
      <c r="G308" s="201"/>
      <c r="H308" s="204">
        <v>45.2</v>
      </c>
      <c r="I308" s="205"/>
      <c r="J308" s="201"/>
      <c r="K308" s="201"/>
      <c r="L308" s="206"/>
      <c r="M308" s="207"/>
      <c r="N308" s="208"/>
      <c r="O308" s="208"/>
      <c r="P308" s="208"/>
      <c r="Q308" s="208"/>
      <c r="R308" s="208"/>
      <c r="S308" s="208"/>
      <c r="T308" s="209"/>
      <c r="AT308" s="210" t="s">
        <v>147</v>
      </c>
      <c r="AU308" s="210" t="s">
        <v>81</v>
      </c>
      <c r="AV308" s="13" t="s">
        <v>81</v>
      </c>
      <c r="AW308" s="13" t="s">
        <v>33</v>
      </c>
      <c r="AX308" s="13" t="s">
        <v>72</v>
      </c>
      <c r="AY308" s="210" t="s">
        <v>133</v>
      </c>
    </row>
    <row r="309" spans="2:51" s="14" customFormat="1" ht="10.2">
      <c r="B309" s="211"/>
      <c r="C309" s="212"/>
      <c r="D309" s="198" t="s">
        <v>147</v>
      </c>
      <c r="E309" s="213" t="s">
        <v>19</v>
      </c>
      <c r="F309" s="214" t="s">
        <v>154</v>
      </c>
      <c r="G309" s="212"/>
      <c r="H309" s="215">
        <v>45.2</v>
      </c>
      <c r="I309" s="216"/>
      <c r="J309" s="212"/>
      <c r="K309" s="212"/>
      <c r="L309" s="217"/>
      <c r="M309" s="218"/>
      <c r="N309" s="219"/>
      <c r="O309" s="219"/>
      <c r="P309" s="219"/>
      <c r="Q309" s="219"/>
      <c r="R309" s="219"/>
      <c r="S309" s="219"/>
      <c r="T309" s="220"/>
      <c r="AT309" s="221" t="s">
        <v>147</v>
      </c>
      <c r="AU309" s="221" t="s">
        <v>81</v>
      </c>
      <c r="AV309" s="14" t="s">
        <v>141</v>
      </c>
      <c r="AW309" s="14" t="s">
        <v>33</v>
      </c>
      <c r="AX309" s="14" t="s">
        <v>79</v>
      </c>
      <c r="AY309" s="221" t="s">
        <v>133</v>
      </c>
    </row>
    <row r="310" spans="1:65" s="2" customFormat="1" ht="21.75" customHeight="1">
      <c r="A310" s="36"/>
      <c r="B310" s="37"/>
      <c r="C310" s="180" t="s">
        <v>440</v>
      </c>
      <c r="D310" s="180" t="s">
        <v>136</v>
      </c>
      <c r="E310" s="181" t="s">
        <v>441</v>
      </c>
      <c r="F310" s="182" t="s">
        <v>442</v>
      </c>
      <c r="G310" s="183" t="s">
        <v>163</v>
      </c>
      <c r="H310" s="184">
        <v>32</v>
      </c>
      <c r="I310" s="185"/>
      <c r="J310" s="186">
        <f>ROUND(I310*H310,2)</f>
        <v>0</v>
      </c>
      <c r="K310" s="182" t="s">
        <v>19</v>
      </c>
      <c r="L310" s="41"/>
      <c r="M310" s="187" t="s">
        <v>19</v>
      </c>
      <c r="N310" s="188" t="s">
        <v>43</v>
      </c>
      <c r="O310" s="66"/>
      <c r="P310" s="189">
        <f>O310*H310</f>
        <v>0</v>
      </c>
      <c r="Q310" s="189">
        <v>0.00136</v>
      </c>
      <c r="R310" s="189">
        <f>Q310*H310</f>
        <v>0.04352</v>
      </c>
      <c r="S310" s="189">
        <v>0</v>
      </c>
      <c r="T310" s="190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91" t="s">
        <v>238</v>
      </c>
      <c r="AT310" s="191" t="s">
        <v>136</v>
      </c>
      <c r="AU310" s="191" t="s">
        <v>81</v>
      </c>
      <c r="AY310" s="19" t="s">
        <v>133</v>
      </c>
      <c r="BE310" s="192">
        <f>IF(N310="základní",J310,0)</f>
        <v>0</v>
      </c>
      <c r="BF310" s="192">
        <f>IF(N310="snížená",J310,0)</f>
        <v>0</v>
      </c>
      <c r="BG310" s="192">
        <f>IF(N310="zákl. přenesená",J310,0)</f>
        <v>0</v>
      </c>
      <c r="BH310" s="192">
        <f>IF(N310="sníž. přenesená",J310,0)</f>
        <v>0</v>
      </c>
      <c r="BI310" s="192">
        <f>IF(N310="nulová",J310,0)</f>
        <v>0</v>
      </c>
      <c r="BJ310" s="19" t="s">
        <v>79</v>
      </c>
      <c r="BK310" s="192">
        <f>ROUND(I310*H310,2)</f>
        <v>0</v>
      </c>
      <c r="BL310" s="19" t="s">
        <v>238</v>
      </c>
      <c r="BM310" s="191" t="s">
        <v>923</v>
      </c>
    </row>
    <row r="311" spans="2:51" s="15" customFormat="1" ht="10.2">
      <c r="B311" s="232"/>
      <c r="C311" s="233"/>
      <c r="D311" s="198" t="s">
        <v>147</v>
      </c>
      <c r="E311" s="234" t="s">
        <v>19</v>
      </c>
      <c r="F311" s="235" t="s">
        <v>444</v>
      </c>
      <c r="G311" s="233"/>
      <c r="H311" s="234" t="s">
        <v>19</v>
      </c>
      <c r="I311" s="236"/>
      <c r="J311" s="233"/>
      <c r="K311" s="233"/>
      <c r="L311" s="237"/>
      <c r="M311" s="238"/>
      <c r="N311" s="239"/>
      <c r="O311" s="239"/>
      <c r="P311" s="239"/>
      <c r="Q311" s="239"/>
      <c r="R311" s="239"/>
      <c r="S311" s="239"/>
      <c r="T311" s="240"/>
      <c r="AT311" s="241" t="s">
        <v>147</v>
      </c>
      <c r="AU311" s="241" t="s">
        <v>81</v>
      </c>
      <c r="AV311" s="15" t="s">
        <v>79</v>
      </c>
      <c r="AW311" s="15" t="s">
        <v>33</v>
      </c>
      <c r="AX311" s="15" t="s">
        <v>72</v>
      </c>
      <c r="AY311" s="241" t="s">
        <v>133</v>
      </c>
    </row>
    <row r="312" spans="2:51" s="13" customFormat="1" ht="10.2">
      <c r="B312" s="200"/>
      <c r="C312" s="201"/>
      <c r="D312" s="198" t="s">
        <v>147</v>
      </c>
      <c r="E312" s="202" t="s">
        <v>19</v>
      </c>
      <c r="F312" s="203" t="s">
        <v>445</v>
      </c>
      <c r="G312" s="201"/>
      <c r="H312" s="204">
        <v>32</v>
      </c>
      <c r="I312" s="205"/>
      <c r="J312" s="201"/>
      <c r="K312" s="201"/>
      <c r="L312" s="206"/>
      <c r="M312" s="207"/>
      <c r="N312" s="208"/>
      <c r="O312" s="208"/>
      <c r="P312" s="208"/>
      <c r="Q312" s="208"/>
      <c r="R312" s="208"/>
      <c r="S312" s="208"/>
      <c r="T312" s="209"/>
      <c r="AT312" s="210" t="s">
        <v>147</v>
      </c>
      <c r="AU312" s="210" t="s">
        <v>81</v>
      </c>
      <c r="AV312" s="13" t="s">
        <v>81</v>
      </c>
      <c r="AW312" s="13" t="s">
        <v>33</v>
      </c>
      <c r="AX312" s="13" t="s">
        <v>72</v>
      </c>
      <c r="AY312" s="210" t="s">
        <v>133</v>
      </c>
    </row>
    <row r="313" spans="2:51" s="14" customFormat="1" ht="10.2">
      <c r="B313" s="211"/>
      <c r="C313" s="212"/>
      <c r="D313" s="198" t="s">
        <v>147</v>
      </c>
      <c r="E313" s="213" t="s">
        <v>19</v>
      </c>
      <c r="F313" s="214" t="s">
        <v>154</v>
      </c>
      <c r="G313" s="212"/>
      <c r="H313" s="215">
        <v>32</v>
      </c>
      <c r="I313" s="216"/>
      <c r="J313" s="212"/>
      <c r="K313" s="212"/>
      <c r="L313" s="217"/>
      <c r="M313" s="218"/>
      <c r="N313" s="219"/>
      <c r="O313" s="219"/>
      <c r="P313" s="219"/>
      <c r="Q313" s="219"/>
      <c r="R313" s="219"/>
      <c r="S313" s="219"/>
      <c r="T313" s="220"/>
      <c r="AT313" s="221" t="s">
        <v>147</v>
      </c>
      <c r="AU313" s="221" t="s">
        <v>81</v>
      </c>
      <c r="AV313" s="14" t="s">
        <v>141</v>
      </c>
      <c r="AW313" s="14" t="s">
        <v>33</v>
      </c>
      <c r="AX313" s="14" t="s">
        <v>79</v>
      </c>
      <c r="AY313" s="221" t="s">
        <v>133</v>
      </c>
    </row>
    <row r="314" spans="1:65" s="2" customFormat="1" ht="24.15" customHeight="1">
      <c r="A314" s="36"/>
      <c r="B314" s="37"/>
      <c r="C314" s="180" t="s">
        <v>446</v>
      </c>
      <c r="D314" s="180" t="s">
        <v>136</v>
      </c>
      <c r="E314" s="181" t="s">
        <v>447</v>
      </c>
      <c r="F314" s="182" t="s">
        <v>448</v>
      </c>
      <c r="G314" s="183" t="s">
        <v>163</v>
      </c>
      <c r="H314" s="184">
        <v>99.78</v>
      </c>
      <c r="I314" s="185"/>
      <c r="J314" s="186">
        <f>ROUND(I314*H314,2)</f>
        <v>0</v>
      </c>
      <c r="K314" s="182" t="s">
        <v>140</v>
      </c>
      <c r="L314" s="41"/>
      <c r="M314" s="187" t="s">
        <v>19</v>
      </c>
      <c r="N314" s="188" t="s">
        <v>43</v>
      </c>
      <c r="O314" s="66"/>
      <c r="P314" s="189">
        <f>O314*H314</f>
        <v>0</v>
      </c>
      <c r="Q314" s="189">
        <v>0.00179</v>
      </c>
      <c r="R314" s="189">
        <f>Q314*H314</f>
        <v>0.1786062</v>
      </c>
      <c r="S314" s="189">
        <v>0</v>
      </c>
      <c r="T314" s="190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91" t="s">
        <v>238</v>
      </c>
      <c r="AT314" s="191" t="s">
        <v>136</v>
      </c>
      <c r="AU314" s="191" t="s">
        <v>81</v>
      </c>
      <c r="AY314" s="19" t="s">
        <v>133</v>
      </c>
      <c r="BE314" s="192">
        <f>IF(N314="základní",J314,0)</f>
        <v>0</v>
      </c>
      <c r="BF314" s="192">
        <f>IF(N314="snížená",J314,0)</f>
        <v>0</v>
      </c>
      <c r="BG314" s="192">
        <f>IF(N314="zákl. přenesená",J314,0)</f>
        <v>0</v>
      </c>
      <c r="BH314" s="192">
        <f>IF(N314="sníž. přenesená",J314,0)</f>
        <v>0</v>
      </c>
      <c r="BI314" s="192">
        <f>IF(N314="nulová",J314,0)</f>
        <v>0</v>
      </c>
      <c r="BJ314" s="19" t="s">
        <v>79</v>
      </c>
      <c r="BK314" s="192">
        <f>ROUND(I314*H314,2)</f>
        <v>0</v>
      </c>
      <c r="BL314" s="19" t="s">
        <v>238</v>
      </c>
      <c r="BM314" s="191" t="s">
        <v>924</v>
      </c>
    </row>
    <row r="315" spans="1:47" s="2" customFormat="1" ht="10.2">
      <c r="A315" s="36"/>
      <c r="B315" s="37"/>
      <c r="C315" s="38"/>
      <c r="D315" s="193" t="s">
        <v>143</v>
      </c>
      <c r="E315" s="38"/>
      <c r="F315" s="194" t="s">
        <v>450</v>
      </c>
      <c r="G315" s="38"/>
      <c r="H315" s="38"/>
      <c r="I315" s="195"/>
      <c r="J315" s="38"/>
      <c r="K315" s="38"/>
      <c r="L315" s="41"/>
      <c r="M315" s="196"/>
      <c r="N315" s="197"/>
      <c r="O315" s="66"/>
      <c r="P315" s="66"/>
      <c r="Q315" s="66"/>
      <c r="R315" s="66"/>
      <c r="S315" s="66"/>
      <c r="T315" s="67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9" t="s">
        <v>143</v>
      </c>
      <c r="AU315" s="19" t="s">
        <v>81</v>
      </c>
    </row>
    <row r="316" spans="1:47" s="2" customFormat="1" ht="19.2">
      <c r="A316" s="36"/>
      <c r="B316" s="37"/>
      <c r="C316" s="38"/>
      <c r="D316" s="198" t="s">
        <v>145</v>
      </c>
      <c r="E316" s="38"/>
      <c r="F316" s="199" t="s">
        <v>451</v>
      </c>
      <c r="G316" s="38"/>
      <c r="H316" s="38"/>
      <c r="I316" s="195"/>
      <c r="J316" s="38"/>
      <c r="K316" s="38"/>
      <c r="L316" s="41"/>
      <c r="M316" s="196"/>
      <c r="N316" s="197"/>
      <c r="O316" s="66"/>
      <c r="P316" s="66"/>
      <c r="Q316" s="66"/>
      <c r="R316" s="66"/>
      <c r="S316" s="66"/>
      <c r="T316" s="67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9" t="s">
        <v>145</v>
      </c>
      <c r="AU316" s="19" t="s">
        <v>81</v>
      </c>
    </row>
    <row r="317" spans="2:51" s="15" customFormat="1" ht="10.2">
      <c r="B317" s="232"/>
      <c r="C317" s="233"/>
      <c r="D317" s="198" t="s">
        <v>147</v>
      </c>
      <c r="E317" s="234" t="s">
        <v>19</v>
      </c>
      <c r="F317" s="235" t="s">
        <v>452</v>
      </c>
      <c r="G317" s="233"/>
      <c r="H317" s="234" t="s">
        <v>19</v>
      </c>
      <c r="I317" s="236"/>
      <c r="J317" s="233"/>
      <c r="K317" s="233"/>
      <c r="L317" s="237"/>
      <c r="M317" s="238"/>
      <c r="N317" s="239"/>
      <c r="O317" s="239"/>
      <c r="P317" s="239"/>
      <c r="Q317" s="239"/>
      <c r="R317" s="239"/>
      <c r="S317" s="239"/>
      <c r="T317" s="240"/>
      <c r="AT317" s="241" t="s">
        <v>147</v>
      </c>
      <c r="AU317" s="241" t="s">
        <v>81</v>
      </c>
      <c r="AV317" s="15" t="s">
        <v>79</v>
      </c>
      <c r="AW317" s="15" t="s">
        <v>33</v>
      </c>
      <c r="AX317" s="15" t="s">
        <v>72</v>
      </c>
      <c r="AY317" s="241" t="s">
        <v>133</v>
      </c>
    </row>
    <row r="318" spans="2:51" s="15" customFormat="1" ht="10.2">
      <c r="B318" s="232"/>
      <c r="C318" s="233"/>
      <c r="D318" s="198" t="s">
        <v>147</v>
      </c>
      <c r="E318" s="234" t="s">
        <v>19</v>
      </c>
      <c r="F318" s="235" t="s">
        <v>453</v>
      </c>
      <c r="G318" s="233"/>
      <c r="H318" s="234" t="s">
        <v>19</v>
      </c>
      <c r="I318" s="236"/>
      <c r="J318" s="233"/>
      <c r="K318" s="233"/>
      <c r="L318" s="237"/>
      <c r="M318" s="238"/>
      <c r="N318" s="239"/>
      <c r="O318" s="239"/>
      <c r="P318" s="239"/>
      <c r="Q318" s="239"/>
      <c r="R318" s="239"/>
      <c r="S318" s="239"/>
      <c r="T318" s="240"/>
      <c r="AT318" s="241" t="s">
        <v>147</v>
      </c>
      <c r="AU318" s="241" t="s">
        <v>81</v>
      </c>
      <c r="AV318" s="15" t="s">
        <v>79</v>
      </c>
      <c r="AW318" s="15" t="s">
        <v>33</v>
      </c>
      <c r="AX318" s="15" t="s">
        <v>72</v>
      </c>
      <c r="AY318" s="241" t="s">
        <v>133</v>
      </c>
    </row>
    <row r="319" spans="2:51" s="13" customFormat="1" ht="10.2">
      <c r="B319" s="200"/>
      <c r="C319" s="201"/>
      <c r="D319" s="198" t="s">
        <v>147</v>
      </c>
      <c r="E319" s="202" t="s">
        <v>19</v>
      </c>
      <c r="F319" s="203" t="s">
        <v>925</v>
      </c>
      <c r="G319" s="201"/>
      <c r="H319" s="204">
        <v>99.78</v>
      </c>
      <c r="I319" s="205"/>
      <c r="J319" s="201"/>
      <c r="K319" s="201"/>
      <c r="L319" s="206"/>
      <c r="M319" s="207"/>
      <c r="N319" s="208"/>
      <c r="O319" s="208"/>
      <c r="P319" s="208"/>
      <c r="Q319" s="208"/>
      <c r="R319" s="208"/>
      <c r="S319" s="208"/>
      <c r="T319" s="209"/>
      <c r="AT319" s="210" t="s">
        <v>147</v>
      </c>
      <c r="AU319" s="210" t="s">
        <v>81</v>
      </c>
      <c r="AV319" s="13" t="s">
        <v>81</v>
      </c>
      <c r="AW319" s="13" t="s">
        <v>33</v>
      </c>
      <c r="AX319" s="13" t="s">
        <v>79</v>
      </c>
      <c r="AY319" s="210" t="s">
        <v>133</v>
      </c>
    </row>
    <row r="320" spans="1:65" s="2" customFormat="1" ht="16.5" customHeight="1">
      <c r="A320" s="36"/>
      <c r="B320" s="37"/>
      <c r="C320" s="180" t="s">
        <v>455</v>
      </c>
      <c r="D320" s="180" t="s">
        <v>136</v>
      </c>
      <c r="E320" s="181" t="s">
        <v>456</v>
      </c>
      <c r="F320" s="182" t="s">
        <v>457</v>
      </c>
      <c r="G320" s="183" t="s">
        <v>312</v>
      </c>
      <c r="H320" s="184">
        <v>1</v>
      </c>
      <c r="I320" s="185"/>
      <c r="J320" s="186">
        <f>ROUND(I320*H320,2)</f>
        <v>0</v>
      </c>
      <c r="K320" s="182" t="s">
        <v>19</v>
      </c>
      <c r="L320" s="41"/>
      <c r="M320" s="187" t="s">
        <v>19</v>
      </c>
      <c r="N320" s="188" t="s">
        <v>43</v>
      </c>
      <c r="O320" s="66"/>
      <c r="P320" s="189">
        <f>O320*H320</f>
        <v>0</v>
      </c>
      <c r="Q320" s="189">
        <v>0</v>
      </c>
      <c r="R320" s="189">
        <f>Q320*H320</f>
        <v>0</v>
      </c>
      <c r="S320" s="189">
        <v>0</v>
      </c>
      <c r="T320" s="190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91" t="s">
        <v>238</v>
      </c>
      <c r="AT320" s="191" t="s">
        <v>136</v>
      </c>
      <c r="AU320" s="191" t="s">
        <v>81</v>
      </c>
      <c r="AY320" s="19" t="s">
        <v>133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19" t="s">
        <v>79</v>
      </c>
      <c r="BK320" s="192">
        <f>ROUND(I320*H320,2)</f>
        <v>0</v>
      </c>
      <c r="BL320" s="19" t="s">
        <v>238</v>
      </c>
      <c r="BM320" s="191" t="s">
        <v>926</v>
      </c>
    </row>
    <row r="321" spans="1:65" s="2" customFormat="1" ht="21.75" customHeight="1">
      <c r="A321" s="36"/>
      <c r="B321" s="37"/>
      <c r="C321" s="180" t="s">
        <v>459</v>
      </c>
      <c r="D321" s="180" t="s">
        <v>136</v>
      </c>
      <c r="E321" s="181" t="s">
        <v>460</v>
      </c>
      <c r="F321" s="182" t="s">
        <v>461</v>
      </c>
      <c r="G321" s="183" t="s">
        <v>163</v>
      </c>
      <c r="H321" s="184">
        <v>90.36</v>
      </c>
      <c r="I321" s="185"/>
      <c r="J321" s="186">
        <f>ROUND(I321*H321,2)</f>
        <v>0</v>
      </c>
      <c r="K321" s="182" t="s">
        <v>140</v>
      </c>
      <c r="L321" s="41"/>
      <c r="M321" s="187" t="s">
        <v>19</v>
      </c>
      <c r="N321" s="188" t="s">
        <v>43</v>
      </c>
      <c r="O321" s="66"/>
      <c r="P321" s="189">
        <f>O321*H321</f>
        <v>0</v>
      </c>
      <c r="Q321" s="189">
        <v>0.00169</v>
      </c>
      <c r="R321" s="189">
        <f>Q321*H321</f>
        <v>0.1527084</v>
      </c>
      <c r="S321" s="189">
        <v>0</v>
      </c>
      <c r="T321" s="190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91" t="s">
        <v>238</v>
      </c>
      <c r="AT321" s="191" t="s">
        <v>136</v>
      </c>
      <c r="AU321" s="191" t="s">
        <v>81</v>
      </c>
      <c r="AY321" s="19" t="s">
        <v>133</v>
      </c>
      <c r="BE321" s="192">
        <f>IF(N321="základní",J321,0)</f>
        <v>0</v>
      </c>
      <c r="BF321" s="192">
        <f>IF(N321="snížená",J321,0)</f>
        <v>0</v>
      </c>
      <c r="BG321" s="192">
        <f>IF(N321="zákl. přenesená",J321,0)</f>
        <v>0</v>
      </c>
      <c r="BH321" s="192">
        <f>IF(N321="sníž. přenesená",J321,0)</f>
        <v>0</v>
      </c>
      <c r="BI321" s="192">
        <f>IF(N321="nulová",J321,0)</f>
        <v>0</v>
      </c>
      <c r="BJ321" s="19" t="s">
        <v>79</v>
      </c>
      <c r="BK321" s="192">
        <f>ROUND(I321*H321,2)</f>
        <v>0</v>
      </c>
      <c r="BL321" s="19" t="s">
        <v>238</v>
      </c>
      <c r="BM321" s="191" t="s">
        <v>927</v>
      </c>
    </row>
    <row r="322" spans="1:47" s="2" customFormat="1" ht="10.2">
      <c r="A322" s="36"/>
      <c r="B322" s="37"/>
      <c r="C322" s="38"/>
      <c r="D322" s="193" t="s">
        <v>143</v>
      </c>
      <c r="E322" s="38"/>
      <c r="F322" s="194" t="s">
        <v>463</v>
      </c>
      <c r="G322" s="38"/>
      <c r="H322" s="38"/>
      <c r="I322" s="195"/>
      <c r="J322" s="38"/>
      <c r="K322" s="38"/>
      <c r="L322" s="41"/>
      <c r="M322" s="196"/>
      <c r="N322" s="197"/>
      <c r="O322" s="66"/>
      <c r="P322" s="66"/>
      <c r="Q322" s="66"/>
      <c r="R322" s="66"/>
      <c r="S322" s="66"/>
      <c r="T322" s="67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9" t="s">
        <v>143</v>
      </c>
      <c r="AU322" s="19" t="s">
        <v>81</v>
      </c>
    </row>
    <row r="323" spans="2:51" s="15" customFormat="1" ht="10.2">
      <c r="B323" s="232"/>
      <c r="C323" s="233"/>
      <c r="D323" s="198" t="s">
        <v>147</v>
      </c>
      <c r="E323" s="234" t="s">
        <v>19</v>
      </c>
      <c r="F323" s="235" t="s">
        <v>452</v>
      </c>
      <c r="G323" s="233"/>
      <c r="H323" s="234" t="s">
        <v>19</v>
      </c>
      <c r="I323" s="236"/>
      <c r="J323" s="233"/>
      <c r="K323" s="233"/>
      <c r="L323" s="237"/>
      <c r="M323" s="238"/>
      <c r="N323" s="239"/>
      <c r="O323" s="239"/>
      <c r="P323" s="239"/>
      <c r="Q323" s="239"/>
      <c r="R323" s="239"/>
      <c r="S323" s="239"/>
      <c r="T323" s="240"/>
      <c r="AT323" s="241" t="s">
        <v>147</v>
      </c>
      <c r="AU323" s="241" t="s">
        <v>81</v>
      </c>
      <c r="AV323" s="15" t="s">
        <v>79</v>
      </c>
      <c r="AW323" s="15" t="s">
        <v>33</v>
      </c>
      <c r="AX323" s="15" t="s">
        <v>72</v>
      </c>
      <c r="AY323" s="241" t="s">
        <v>133</v>
      </c>
    </row>
    <row r="324" spans="2:51" s="13" customFormat="1" ht="10.2">
      <c r="B324" s="200"/>
      <c r="C324" s="201"/>
      <c r="D324" s="198" t="s">
        <v>147</v>
      </c>
      <c r="E324" s="202" t="s">
        <v>19</v>
      </c>
      <c r="F324" s="203" t="s">
        <v>464</v>
      </c>
      <c r="G324" s="201"/>
      <c r="H324" s="204">
        <v>90.36</v>
      </c>
      <c r="I324" s="205"/>
      <c r="J324" s="201"/>
      <c r="K324" s="201"/>
      <c r="L324" s="206"/>
      <c r="M324" s="207"/>
      <c r="N324" s="208"/>
      <c r="O324" s="208"/>
      <c r="P324" s="208"/>
      <c r="Q324" s="208"/>
      <c r="R324" s="208"/>
      <c r="S324" s="208"/>
      <c r="T324" s="209"/>
      <c r="AT324" s="210" t="s">
        <v>147</v>
      </c>
      <c r="AU324" s="210" t="s">
        <v>81</v>
      </c>
      <c r="AV324" s="13" t="s">
        <v>81</v>
      </c>
      <c r="AW324" s="13" t="s">
        <v>33</v>
      </c>
      <c r="AX324" s="13" t="s">
        <v>79</v>
      </c>
      <c r="AY324" s="210" t="s">
        <v>133</v>
      </c>
    </row>
    <row r="325" spans="1:65" s="2" customFormat="1" ht="24.15" customHeight="1">
      <c r="A325" s="36"/>
      <c r="B325" s="37"/>
      <c r="C325" s="180" t="s">
        <v>465</v>
      </c>
      <c r="D325" s="180" t="s">
        <v>136</v>
      </c>
      <c r="E325" s="181" t="s">
        <v>466</v>
      </c>
      <c r="F325" s="182" t="s">
        <v>467</v>
      </c>
      <c r="G325" s="183" t="s">
        <v>163</v>
      </c>
      <c r="H325" s="184">
        <v>19.2</v>
      </c>
      <c r="I325" s="185"/>
      <c r="J325" s="186">
        <f>ROUND(I325*H325,2)</f>
        <v>0</v>
      </c>
      <c r="K325" s="182" t="s">
        <v>140</v>
      </c>
      <c r="L325" s="41"/>
      <c r="M325" s="187" t="s">
        <v>19</v>
      </c>
      <c r="N325" s="188" t="s">
        <v>43</v>
      </c>
      <c r="O325" s="66"/>
      <c r="P325" s="189">
        <f>O325*H325</f>
        <v>0</v>
      </c>
      <c r="Q325" s="189">
        <v>0.0021</v>
      </c>
      <c r="R325" s="189">
        <f>Q325*H325</f>
        <v>0.040319999999999995</v>
      </c>
      <c r="S325" s="189">
        <v>0</v>
      </c>
      <c r="T325" s="190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91" t="s">
        <v>238</v>
      </c>
      <c r="AT325" s="191" t="s">
        <v>136</v>
      </c>
      <c r="AU325" s="191" t="s">
        <v>81</v>
      </c>
      <c r="AY325" s="19" t="s">
        <v>133</v>
      </c>
      <c r="BE325" s="192">
        <f>IF(N325="základní",J325,0)</f>
        <v>0</v>
      </c>
      <c r="BF325" s="192">
        <f>IF(N325="snížená",J325,0)</f>
        <v>0</v>
      </c>
      <c r="BG325" s="192">
        <f>IF(N325="zákl. přenesená",J325,0)</f>
        <v>0</v>
      </c>
      <c r="BH325" s="192">
        <f>IF(N325="sníž. přenesená",J325,0)</f>
        <v>0</v>
      </c>
      <c r="BI325" s="192">
        <f>IF(N325="nulová",J325,0)</f>
        <v>0</v>
      </c>
      <c r="BJ325" s="19" t="s">
        <v>79</v>
      </c>
      <c r="BK325" s="192">
        <f>ROUND(I325*H325,2)</f>
        <v>0</v>
      </c>
      <c r="BL325" s="19" t="s">
        <v>238</v>
      </c>
      <c r="BM325" s="191" t="s">
        <v>928</v>
      </c>
    </row>
    <row r="326" spans="1:47" s="2" customFormat="1" ht="10.2">
      <c r="A326" s="36"/>
      <c r="B326" s="37"/>
      <c r="C326" s="38"/>
      <c r="D326" s="193" t="s">
        <v>143</v>
      </c>
      <c r="E326" s="38"/>
      <c r="F326" s="194" t="s">
        <v>469</v>
      </c>
      <c r="G326" s="38"/>
      <c r="H326" s="38"/>
      <c r="I326" s="195"/>
      <c r="J326" s="38"/>
      <c r="K326" s="38"/>
      <c r="L326" s="41"/>
      <c r="M326" s="196"/>
      <c r="N326" s="197"/>
      <c r="O326" s="66"/>
      <c r="P326" s="66"/>
      <c r="Q326" s="66"/>
      <c r="R326" s="66"/>
      <c r="S326" s="66"/>
      <c r="T326" s="67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9" t="s">
        <v>143</v>
      </c>
      <c r="AU326" s="19" t="s">
        <v>81</v>
      </c>
    </row>
    <row r="327" spans="2:51" s="15" customFormat="1" ht="10.2">
      <c r="B327" s="232"/>
      <c r="C327" s="233"/>
      <c r="D327" s="198" t="s">
        <v>147</v>
      </c>
      <c r="E327" s="234" t="s">
        <v>19</v>
      </c>
      <c r="F327" s="235" t="s">
        <v>452</v>
      </c>
      <c r="G327" s="233"/>
      <c r="H327" s="234" t="s">
        <v>19</v>
      </c>
      <c r="I327" s="236"/>
      <c r="J327" s="233"/>
      <c r="K327" s="233"/>
      <c r="L327" s="237"/>
      <c r="M327" s="238"/>
      <c r="N327" s="239"/>
      <c r="O327" s="239"/>
      <c r="P327" s="239"/>
      <c r="Q327" s="239"/>
      <c r="R327" s="239"/>
      <c r="S327" s="239"/>
      <c r="T327" s="240"/>
      <c r="AT327" s="241" t="s">
        <v>147</v>
      </c>
      <c r="AU327" s="241" t="s">
        <v>81</v>
      </c>
      <c r="AV327" s="15" t="s">
        <v>79</v>
      </c>
      <c r="AW327" s="15" t="s">
        <v>33</v>
      </c>
      <c r="AX327" s="15" t="s">
        <v>72</v>
      </c>
      <c r="AY327" s="241" t="s">
        <v>133</v>
      </c>
    </row>
    <row r="328" spans="2:51" s="13" customFormat="1" ht="10.2">
      <c r="B328" s="200"/>
      <c r="C328" s="201"/>
      <c r="D328" s="198" t="s">
        <v>147</v>
      </c>
      <c r="E328" s="202" t="s">
        <v>19</v>
      </c>
      <c r="F328" s="203" t="s">
        <v>470</v>
      </c>
      <c r="G328" s="201"/>
      <c r="H328" s="204">
        <v>19.2</v>
      </c>
      <c r="I328" s="205"/>
      <c r="J328" s="201"/>
      <c r="K328" s="201"/>
      <c r="L328" s="206"/>
      <c r="M328" s="207"/>
      <c r="N328" s="208"/>
      <c r="O328" s="208"/>
      <c r="P328" s="208"/>
      <c r="Q328" s="208"/>
      <c r="R328" s="208"/>
      <c r="S328" s="208"/>
      <c r="T328" s="209"/>
      <c r="AT328" s="210" t="s">
        <v>147</v>
      </c>
      <c r="AU328" s="210" t="s">
        <v>81</v>
      </c>
      <c r="AV328" s="13" t="s">
        <v>81</v>
      </c>
      <c r="AW328" s="13" t="s">
        <v>33</v>
      </c>
      <c r="AX328" s="13" t="s">
        <v>79</v>
      </c>
      <c r="AY328" s="210" t="s">
        <v>133</v>
      </c>
    </row>
    <row r="329" spans="1:65" s="2" customFormat="1" ht="16.5" customHeight="1">
      <c r="A329" s="36"/>
      <c r="B329" s="37"/>
      <c r="C329" s="180" t="s">
        <v>471</v>
      </c>
      <c r="D329" s="180" t="s">
        <v>136</v>
      </c>
      <c r="E329" s="181" t="s">
        <v>472</v>
      </c>
      <c r="F329" s="182" t="s">
        <v>473</v>
      </c>
      <c r="G329" s="183" t="s">
        <v>312</v>
      </c>
      <c r="H329" s="184">
        <v>4</v>
      </c>
      <c r="I329" s="185"/>
      <c r="J329" s="186">
        <f>ROUND(I329*H329,2)</f>
        <v>0</v>
      </c>
      <c r="K329" s="182" t="s">
        <v>19</v>
      </c>
      <c r="L329" s="41"/>
      <c r="M329" s="187" t="s">
        <v>19</v>
      </c>
      <c r="N329" s="188" t="s">
        <v>43</v>
      </c>
      <c r="O329" s="66"/>
      <c r="P329" s="189">
        <f>O329*H329</f>
        <v>0</v>
      </c>
      <c r="Q329" s="189">
        <v>0</v>
      </c>
      <c r="R329" s="189">
        <f>Q329*H329</f>
        <v>0</v>
      </c>
      <c r="S329" s="189">
        <v>0</v>
      </c>
      <c r="T329" s="190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91" t="s">
        <v>238</v>
      </c>
      <c r="AT329" s="191" t="s">
        <v>136</v>
      </c>
      <c r="AU329" s="191" t="s">
        <v>81</v>
      </c>
      <c r="AY329" s="19" t="s">
        <v>133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19" t="s">
        <v>79</v>
      </c>
      <c r="BK329" s="192">
        <f>ROUND(I329*H329,2)</f>
        <v>0</v>
      </c>
      <c r="BL329" s="19" t="s">
        <v>238</v>
      </c>
      <c r="BM329" s="191" t="s">
        <v>929</v>
      </c>
    </row>
    <row r="330" spans="1:65" s="2" customFormat="1" ht="24.15" customHeight="1">
      <c r="A330" s="36"/>
      <c r="B330" s="37"/>
      <c r="C330" s="180" t="s">
        <v>475</v>
      </c>
      <c r="D330" s="180" t="s">
        <v>136</v>
      </c>
      <c r="E330" s="181" t="s">
        <v>476</v>
      </c>
      <c r="F330" s="182" t="s">
        <v>477</v>
      </c>
      <c r="G330" s="183" t="s">
        <v>319</v>
      </c>
      <c r="H330" s="184">
        <v>0.451</v>
      </c>
      <c r="I330" s="185"/>
      <c r="J330" s="186">
        <f>ROUND(I330*H330,2)</f>
        <v>0</v>
      </c>
      <c r="K330" s="182" t="s">
        <v>140</v>
      </c>
      <c r="L330" s="41"/>
      <c r="M330" s="187" t="s">
        <v>19</v>
      </c>
      <c r="N330" s="188" t="s">
        <v>43</v>
      </c>
      <c r="O330" s="66"/>
      <c r="P330" s="189">
        <f>O330*H330</f>
        <v>0</v>
      </c>
      <c r="Q330" s="189">
        <v>0</v>
      </c>
      <c r="R330" s="189">
        <f>Q330*H330</f>
        <v>0</v>
      </c>
      <c r="S330" s="189">
        <v>0</v>
      </c>
      <c r="T330" s="190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91" t="s">
        <v>238</v>
      </c>
      <c r="AT330" s="191" t="s">
        <v>136</v>
      </c>
      <c r="AU330" s="191" t="s">
        <v>81</v>
      </c>
      <c r="AY330" s="19" t="s">
        <v>133</v>
      </c>
      <c r="BE330" s="192">
        <f>IF(N330="základní",J330,0)</f>
        <v>0</v>
      </c>
      <c r="BF330" s="192">
        <f>IF(N330="snížená",J330,0)</f>
        <v>0</v>
      </c>
      <c r="BG330" s="192">
        <f>IF(N330="zákl. přenesená",J330,0)</f>
        <v>0</v>
      </c>
      <c r="BH330" s="192">
        <f>IF(N330="sníž. přenesená",J330,0)</f>
        <v>0</v>
      </c>
      <c r="BI330" s="192">
        <f>IF(N330="nulová",J330,0)</f>
        <v>0</v>
      </c>
      <c r="BJ330" s="19" t="s">
        <v>79</v>
      </c>
      <c r="BK330" s="192">
        <f>ROUND(I330*H330,2)</f>
        <v>0</v>
      </c>
      <c r="BL330" s="19" t="s">
        <v>238</v>
      </c>
      <c r="BM330" s="191" t="s">
        <v>930</v>
      </c>
    </row>
    <row r="331" spans="1:47" s="2" customFormat="1" ht="10.2">
      <c r="A331" s="36"/>
      <c r="B331" s="37"/>
      <c r="C331" s="38"/>
      <c r="D331" s="193" t="s">
        <v>143</v>
      </c>
      <c r="E331" s="38"/>
      <c r="F331" s="194" t="s">
        <v>479</v>
      </c>
      <c r="G331" s="38"/>
      <c r="H331" s="38"/>
      <c r="I331" s="195"/>
      <c r="J331" s="38"/>
      <c r="K331" s="38"/>
      <c r="L331" s="41"/>
      <c r="M331" s="196"/>
      <c r="N331" s="197"/>
      <c r="O331" s="66"/>
      <c r="P331" s="66"/>
      <c r="Q331" s="66"/>
      <c r="R331" s="66"/>
      <c r="S331" s="66"/>
      <c r="T331" s="67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T331" s="19" t="s">
        <v>143</v>
      </c>
      <c r="AU331" s="19" t="s">
        <v>81</v>
      </c>
    </row>
    <row r="332" spans="2:63" s="12" customFormat="1" ht="22.8" customHeight="1">
      <c r="B332" s="164"/>
      <c r="C332" s="165"/>
      <c r="D332" s="166" t="s">
        <v>71</v>
      </c>
      <c r="E332" s="178" t="s">
        <v>480</v>
      </c>
      <c r="F332" s="178" t="s">
        <v>481</v>
      </c>
      <c r="G332" s="165"/>
      <c r="H332" s="165"/>
      <c r="I332" s="168"/>
      <c r="J332" s="179">
        <f>BK332</f>
        <v>0</v>
      </c>
      <c r="K332" s="165"/>
      <c r="L332" s="170"/>
      <c r="M332" s="171"/>
      <c r="N332" s="172"/>
      <c r="O332" s="172"/>
      <c r="P332" s="173">
        <f>SUM(P333:P353)</f>
        <v>0</v>
      </c>
      <c r="Q332" s="172"/>
      <c r="R332" s="173">
        <f>SUM(R333:R353)</f>
        <v>2.13508334</v>
      </c>
      <c r="S332" s="172"/>
      <c r="T332" s="174">
        <f>SUM(T333:T353)</f>
        <v>0</v>
      </c>
      <c r="AR332" s="175" t="s">
        <v>81</v>
      </c>
      <c r="AT332" s="176" t="s">
        <v>71</v>
      </c>
      <c r="AU332" s="176" t="s">
        <v>79</v>
      </c>
      <c r="AY332" s="175" t="s">
        <v>133</v>
      </c>
      <c r="BK332" s="177">
        <f>SUM(BK333:BK353)</f>
        <v>0</v>
      </c>
    </row>
    <row r="333" spans="1:65" s="2" customFormat="1" ht="24.15" customHeight="1">
      <c r="A333" s="36"/>
      <c r="B333" s="37"/>
      <c r="C333" s="180" t="s">
        <v>482</v>
      </c>
      <c r="D333" s="180" t="s">
        <v>136</v>
      </c>
      <c r="E333" s="181" t="s">
        <v>483</v>
      </c>
      <c r="F333" s="182" t="s">
        <v>484</v>
      </c>
      <c r="G333" s="183" t="s">
        <v>139</v>
      </c>
      <c r="H333" s="184">
        <v>67.53</v>
      </c>
      <c r="I333" s="185"/>
      <c r="J333" s="186">
        <f>ROUND(I333*H333,2)</f>
        <v>0</v>
      </c>
      <c r="K333" s="182" t="s">
        <v>140</v>
      </c>
      <c r="L333" s="41"/>
      <c r="M333" s="187" t="s">
        <v>19</v>
      </c>
      <c r="N333" s="188" t="s">
        <v>43</v>
      </c>
      <c r="O333" s="66"/>
      <c r="P333" s="189">
        <f>O333*H333</f>
        <v>0</v>
      </c>
      <c r="Q333" s="189">
        <v>0.00027</v>
      </c>
      <c r="R333" s="189">
        <f>Q333*H333</f>
        <v>0.018233100000000002</v>
      </c>
      <c r="S333" s="189">
        <v>0</v>
      </c>
      <c r="T333" s="190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91" t="s">
        <v>238</v>
      </c>
      <c r="AT333" s="191" t="s">
        <v>136</v>
      </c>
      <c r="AU333" s="191" t="s">
        <v>81</v>
      </c>
      <c r="AY333" s="19" t="s">
        <v>133</v>
      </c>
      <c r="BE333" s="192">
        <f>IF(N333="základní",J333,0)</f>
        <v>0</v>
      </c>
      <c r="BF333" s="192">
        <f>IF(N333="snížená",J333,0)</f>
        <v>0</v>
      </c>
      <c r="BG333" s="192">
        <f>IF(N333="zákl. přenesená",J333,0)</f>
        <v>0</v>
      </c>
      <c r="BH333" s="192">
        <f>IF(N333="sníž. přenesená",J333,0)</f>
        <v>0</v>
      </c>
      <c r="BI333" s="192">
        <f>IF(N333="nulová",J333,0)</f>
        <v>0</v>
      </c>
      <c r="BJ333" s="19" t="s">
        <v>79</v>
      </c>
      <c r="BK333" s="192">
        <f>ROUND(I333*H333,2)</f>
        <v>0</v>
      </c>
      <c r="BL333" s="19" t="s">
        <v>238</v>
      </c>
      <c r="BM333" s="191" t="s">
        <v>931</v>
      </c>
    </row>
    <row r="334" spans="1:47" s="2" customFormat="1" ht="10.2">
      <c r="A334" s="36"/>
      <c r="B334" s="37"/>
      <c r="C334" s="38"/>
      <c r="D334" s="193" t="s">
        <v>143</v>
      </c>
      <c r="E334" s="38"/>
      <c r="F334" s="194" t="s">
        <v>486</v>
      </c>
      <c r="G334" s="38"/>
      <c r="H334" s="38"/>
      <c r="I334" s="195"/>
      <c r="J334" s="38"/>
      <c r="K334" s="38"/>
      <c r="L334" s="41"/>
      <c r="M334" s="196"/>
      <c r="N334" s="197"/>
      <c r="O334" s="66"/>
      <c r="P334" s="66"/>
      <c r="Q334" s="66"/>
      <c r="R334" s="66"/>
      <c r="S334" s="66"/>
      <c r="T334" s="67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9" t="s">
        <v>143</v>
      </c>
      <c r="AU334" s="19" t="s">
        <v>81</v>
      </c>
    </row>
    <row r="335" spans="2:51" s="15" customFormat="1" ht="10.2">
      <c r="B335" s="232"/>
      <c r="C335" s="233"/>
      <c r="D335" s="198" t="s">
        <v>147</v>
      </c>
      <c r="E335" s="234" t="s">
        <v>19</v>
      </c>
      <c r="F335" s="235" t="s">
        <v>487</v>
      </c>
      <c r="G335" s="233"/>
      <c r="H335" s="234" t="s">
        <v>19</v>
      </c>
      <c r="I335" s="236"/>
      <c r="J335" s="233"/>
      <c r="K335" s="233"/>
      <c r="L335" s="237"/>
      <c r="M335" s="238"/>
      <c r="N335" s="239"/>
      <c r="O335" s="239"/>
      <c r="P335" s="239"/>
      <c r="Q335" s="239"/>
      <c r="R335" s="239"/>
      <c r="S335" s="239"/>
      <c r="T335" s="240"/>
      <c r="AT335" s="241" t="s">
        <v>147</v>
      </c>
      <c r="AU335" s="241" t="s">
        <v>81</v>
      </c>
      <c r="AV335" s="15" t="s">
        <v>79</v>
      </c>
      <c r="AW335" s="15" t="s">
        <v>33</v>
      </c>
      <c r="AX335" s="15" t="s">
        <v>72</v>
      </c>
      <c r="AY335" s="241" t="s">
        <v>133</v>
      </c>
    </row>
    <row r="336" spans="2:51" s="13" customFormat="1" ht="10.2">
      <c r="B336" s="200"/>
      <c r="C336" s="201"/>
      <c r="D336" s="198" t="s">
        <v>147</v>
      </c>
      <c r="E336" s="202" t="s">
        <v>19</v>
      </c>
      <c r="F336" s="203" t="s">
        <v>488</v>
      </c>
      <c r="G336" s="201"/>
      <c r="H336" s="204">
        <v>14.4</v>
      </c>
      <c r="I336" s="205"/>
      <c r="J336" s="201"/>
      <c r="K336" s="201"/>
      <c r="L336" s="206"/>
      <c r="M336" s="207"/>
      <c r="N336" s="208"/>
      <c r="O336" s="208"/>
      <c r="P336" s="208"/>
      <c r="Q336" s="208"/>
      <c r="R336" s="208"/>
      <c r="S336" s="208"/>
      <c r="T336" s="209"/>
      <c r="AT336" s="210" t="s">
        <v>147</v>
      </c>
      <c r="AU336" s="210" t="s">
        <v>81</v>
      </c>
      <c r="AV336" s="13" t="s">
        <v>81</v>
      </c>
      <c r="AW336" s="13" t="s">
        <v>33</v>
      </c>
      <c r="AX336" s="13" t="s">
        <v>72</v>
      </c>
      <c r="AY336" s="210" t="s">
        <v>133</v>
      </c>
    </row>
    <row r="337" spans="2:51" s="13" customFormat="1" ht="10.2">
      <c r="B337" s="200"/>
      <c r="C337" s="201"/>
      <c r="D337" s="198" t="s">
        <v>147</v>
      </c>
      <c r="E337" s="202" t="s">
        <v>19</v>
      </c>
      <c r="F337" s="203" t="s">
        <v>489</v>
      </c>
      <c r="G337" s="201"/>
      <c r="H337" s="204">
        <v>53.13</v>
      </c>
      <c r="I337" s="205"/>
      <c r="J337" s="201"/>
      <c r="K337" s="201"/>
      <c r="L337" s="206"/>
      <c r="M337" s="207"/>
      <c r="N337" s="208"/>
      <c r="O337" s="208"/>
      <c r="P337" s="208"/>
      <c r="Q337" s="208"/>
      <c r="R337" s="208"/>
      <c r="S337" s="208"/>
      <c r="T337" s="209"/>
      <c r="AT337" s="210" t="s">
        <v>147</v>
      </c>
      <c r="AU337" s="210" t="s">
        <v>81</v>
      </c>
      <c r="AV337" s="13" t="s">
        <v>81</v>
      </c>
      <c r="AW337" s="13" t="s">
        <v>33</v>
      </c>
      <c r="AX337" s="13" t="s">
        <v>72</v>
      </c>
      <c r="AY337" s="210" t="s">
        <v>133</v>
      </c>
    </row>
    <row r="338" spans="2:51" s="14" customFormat="1" ht="10.2">
      <c r="B338" s="211"/>
      <c r="C338" s="212"/>
      <c r="D338" s="198" t="s">
        <v>147</v>
      </c>
      <c r="E338" s="213" t="s">
        <v>19</v>
      </c>
      <c r="F338" s="214" t="s">
        <v>154</v>
      </c>
      <c r="G338" s="212"/>
      <c r="H338" s="215">
        <v>67.53</v>
      </c>
      <c r="I338" s="216"/>
      <c r="J338" s="212"/>
      <c r="K338" s="212"/>
      <c r="L338" s="217"/>
      <c r="M338" s="218"/>
      <c r="N338" s="219"/>
      <c r="O338" s="219"/>
      <c r="P338" s="219"/>
      <c r="Q338" s="219"/>
      <c r="R338" s="219"/>
      <c r="S338" s="219"/>
      <c r="T338" s="220"/>
      <c r="AT338" s="221" t="s">
        <v>147</v>
      </c>
      <c r="AU338" s="221" t="s">
        <v>81</v>
      </c>
      <c r="AV338" s="14" t="s">
        <v>141</v>
      </c>
      <c r="AW338" s="14" t="s">
        <v>33</v>
      </c>
      <c r="AX338" s="14" t="s">
        <v>79</v>
      </c>
      <c r="AY338" s="221" t="s">
        <v>133</v>
      </c>
    </row>
    <row r="339" spans="1:65" s="2" customFormat="1" ht="16.5" customHeight="1">
      <c r="A339" s="36"/>
      <c r="B339" s="37"/>
      <c r="C339" s="222" t="s">
        <v>490</v>
      </c>
      <c r="D339" s="222" t="s">
        <v>155</v>
      </c>
      <c r="E339" s="223" t="s">
        <v>491</v>
      </c>
      <c r="F339" s="224" t="s">
        <v>492</v>
      </c>
      <c r="G339" s="225" t="s">
        <v>139</v>
      </c>
      <c r="H339" s="226">
        <v>67.53</v>
      </c>
      <c r="I339" s="227"/>
      <c r="J339" s="228">
        <f>ROUND(I339*H339,2)</f>
        <v>0</v>
      </c>
      <c r="K339" s="224" t="s">
        <v>140</v>
      </c>
      <c r="L339" s="229"/>
      <c r="M339" s="230" t="s">
        <v>19</v>
      </c>
      <c r="N339" s="231" t="s">
        <v>43</v>
      </c>
      <c r="O339" s="66"/>
      <c r="P339" s="189">
        <f>O339*H339</f>
        <v>0</v>
      </c>
      <c r="Q339" s="189">
        <v>0.03056</v>
      </c>
      <c r="R339" s="189">
        <f>Q339*H339</f>
        <v>2.0637168</v>
      </c>
      <c r="S339" s="189">
        <v>0</v>
      </c>
      <c r="T339" s="190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91" t="s">
        <v>327</v>
      </c>
      <c r="AT339" s="191" t="s">
        <v>155</v>
      </c>
      <c r="AU339" s="191" t="s">
        <v>81</v>
      </c>
      <c r="AY339" s="19" t="s">
        <v>133</v>
      </c>
      <c r="BE339" s="192">
        <f>IF(N339="základní",J339,0)</f>
        <v>0</v>
      </c>
      <c r="BF339" s="192">
        <f>IF(N339="snížená",J339,0)</f>
        <v>0</v>
      </c>
      <c r="BG339" s="192">
        <f>IF(N339="zákl. přenesená",J339,0)</f>
        <v>0</v>
      </c>
      <c r="BH339" s="192">
        <f>IF(N339="sníž. přenesená",J339,0)</f>
        <v>0</v>
      </c>
      <c r="BI339" s="192">
        <f>IF(N339="nulová",J339,0)</f>
        <v>0</v>
      </c>
      <c r="BJ339" s="19" t="s">
        <v>79</v>
      </c>
      <c r="BK339" s="192">
        <f>ROUND(I339*H339,2)</f>
        <v>0</v>
      </c>
      <c r="BL339" s="19" t="s">
        <v>238</v>
      </c>
      <c r="BM339" s="191" t="s">
        <v>932</v>
      </c>
    </row>
    <row r="340" spans="1:47" s="2" customFormat="1" ht="19.2">
      <c r="A340" s="36"/>
      <c r="B340" s="37"/>
      <c r="C340" s="38"/>
      <c r="D340" s="198" t="s">
        <v>145</v>
      </c>
      <c r="E340" s="38"/>
      <c r="F340" s="199" t="s">
        <v>494</v>
      </c>
      <c r="G340" s="38"/>
      <c r="H340" s="38"/>
      <c r="I340" s="195"/>
      <c r="J340" s="38"/>
      <c r="K340" s="38"/>
      <c r="L340" s="41"/>
      <c r="M340" s="196"/>
      <c r="N340" s="197"/>
      <c r="O340" s="66"/>
      <c r="P340" s="66"/>
      <c r="Q340" s="66"/>
      <c r="R340" s="66"/>
      <c r="S340" s="66"/>
      <c r="T340" s="67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T340" s="19" t="s">
        <v>145</v>
      </c>
      <c r="AU340" s="19" t="s">
        <v>81</v>
      </c>
    </row>
    <row r="341" spans="1:65" s="2" customFormat="1" ht="24.15" customHeight="1">
      <c r="A341" s="36"/>
      <c r="B341" s="37"/>
      <c r="C341" s="180" t="s">
        <v>495</v>
      </c>
      <c r="D341" s="180" t="s">
        <v>136</v>
      </c>
      <c r="E341" s="181" t="s">
        <v>496</v>
      </c>
      <c r="F341" s="182" t="s">
        <v>497</v>
      </c>
      <c r="G341" s="183" t="s">
        <v>163</v>
      </c>
      <c r="H341" s="184">
        <v>45</v>
      </c>
      <c r="I341" s="185"/>
      <c r="J341" s="186">
        <f>ROUND(I341*H341,2)</f>
        <v>0</v>
      </c>
      <c r="K341" s="182" t="s">
        <v>19</v>
      </c>
      <c r="L341" s="41"/>
      <c r="M341" s="187" t="s">
        <v>19</v>
      </c>
      <c r="N341" s="188" t="s">
        <v>43</v>
      </c>
      <c r="O341" s="66"/>
      <c r="P341" s="189">
        <f>O341*H341</f>
        <v>0</v>
      </c>
      <c r="Q341" s="189">
        <v>0.00027</v>
      </c>
      <c r="R341" s="189">
        <f>Q341*H341</f>
        <v>0.01215</v>
      </c>
      <c r="S341" s="189">
        <v>0</v>
      </c>
      <c r="T341" s="190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91" t="s">
        <v>238</v>
      </c>
      <c r="AT341" s="191" t="s">
        <v>136</v>
      </c>
      <c r="AU341" s="191" t="s">
        <v>81</v>
      </c>
      <c r="AY341" s="19" t="s">
        <v>133</v>
      </c>
      <c r="BE341" s="192">
        <f>IF(N341="základní",J341,0)</f>
        <v>0</v>
      </c>
      <c r="BF341" s="192">
        <f>IF(N341="snížená",J341,0)</f>
        <v>0</v>
      </c>
      <c r="BG341" s="192">
        <f>IF(N341="zákl. přenesená",J341,0)</f>
        <v>0</v>
      </c>
      <c r="BH341" s="192">
        <f>IF(N341="sníž. přenesená",J341,0)</f>
        <v>0</v>
      </c>
      <c r="BI341" s="192">
        <f>IF(N341="nulová",J341,0)</f>
        <v>0</v>
      </c>
      <c r="BJ341" s="19" t="s">
        <v>79</v>
      </c>
      <c r="BK341" s="192">
        <f>ROUND(I341*H341,2)</f>
        <v>0</v>
      </c>
      <c r="BL341" s="19" t="s">
        <v>238</v>
      </c>
      <c r="BM341" s="191" t="s">
        <v>933</v>
      </c>
    </row>
    <row r="342" spans="2:51" s="15" customFormat="1" ht="10.2">
      <c r="B342" s="232"/>
      <c r="C342" s="233"/>
      <c r="D342" s="198" t="s">
        <v>147</v>
      </c>
      <c r="E342" s="234" t="s">
        <v>19</v>
      </c>
      <c r="F342" s="235" t="s">
        <v>499</v>
      </c>
      <c r="G342" s="233"/>
      <c r="H342" s="234" t="s">
        <v>19</v>
      </c>
      <c r="I342" s="236"/>
      <c r="J342" s="233"/>
      <c r="K342" s="233"/>
      <c r="L342" s="237"/>
      <c r="M342" s="238"/>
      <c r="N342" s="239"/>
      <c r="O342" s="239"/>
      <c r="P342" s="239"/>
      <c r="Q342" s="239"/>
      <c r="R342" s="239"/>
      <c r="S342" s="239"/>
      <c r="T342" s="240"/>
      <c r="AT342" s="241" t="s">
        <v>147</v>
      </c>
      <c r="AU342" s="241" t="s">
        <v>81</v>
      </c>
      <c r="AV342" s="15" t="s">
        <v>79</v>
      </c>
      <c r="AW342" s="15" t="s">
        <v>33</v>
      </c>
      <c r="AX342" s="15" t="s">
        <v>72</v>
      </c>
      <c r="AY342" s="241" t="s">
        <v>133</v>
      </c>
    </row>
    <row r="343" spans="2:51" s="13" customFormat="1" ht="10.2">
      <c r="B343" s="200"/>
      <c r="C343" s="201"/>
      <c r="D343" s="198" t="s">
        <v>147</v>
      </c>
      <c r="E343" s="202" t="s">
        <v>19</v>
      </c>
      <c r="F343" s="203" t="s">
        <v>1286</v>
      </c>
      <c r="G343" s="201"/>
      <c r="H343" s="204">
        <v>45</v>
      </c>
      <c r="I343" s="205"/>
      <c r="J343" s="201"/>
      <c r="K343" s="201"/>
      <c r="L343" s="206"/>
      <c r="M343" s="207"/>
      <c r="N343" s="208"/>
      <c r="O343" s="208"/>
      <c r="P343" s="208"/>
      <c r="Q343" s="208"/>
      <c r="R343" s="208"/>
      <c r="S343" s="208"/>
      <c r="T343" s="209"/>
      <c r="AT343" s="210" t="s">
        <v>147</v>
      </c>
      <c r="AU343" s="210" t="s">
        <v>81</v>
      </c>
      <c r="AV343" s="13" t="s">
        <v>81</v>
      </c>
      <c r="AW343" s="13" t="s">
        <v>33</v>
      </c>
      <c r="AX343" s="13" t="s">
        <v>72</v>
      </c>
      <c r="AY343" s="210" t="s">
        <v>133</v>
      </c>
    </row>
    <row r="344" spans="2:51" s="14" customFormat="1" ht="10.2">
      <c r="B344" s="211"/>
      <c r="C344" s="212"/>
      <c r="D344" s="198" t="s">
        <v>147</v>
      </c>
      <c r="E344" s="213" t="s">
        <v>19</v>
      </c>
      <c r="F344" s="214" t="s">
        <v>154</v>
      </c>
      <c r="G344" s="212"/>
      <c r="H344" s="215">
        <v>45</v>
      </c>
      <c r="I344" s="216"/>
      <c r="J344" s="212"/>
      <c r="K344" s="212"/>
      <c r="L344" s="217"/>
      <c r="M344" s="218"/>
      <c r="N344" s="219"/>
      <c r="O344" s="219"/>
      <c r="P344" s="219"/>
      <c r="Q344" s="219"/>
      <c r="R344" s="219"/>
      <c r="S344" s="219"/>
      <c r="T344" s="220"/>
      <c r="AT344" s="221" t="s">
        <v>147</v>
      </c>
      <c r="AU344" s="221" t="s">
        <v>81</v>
      </c>
      <c r="AV344" s="14" t="s">
        <v>141</v>
      </c>
      <c r="AW344" s="14" t="s">
        <v>33</v>
      </c>
      <c r="AX344" s="14" t="s">
        <v>79</v>
      </c>
      <c r="AY344" s="221" t="s">
        <v>133</v>
      </c>
    </row>
    <row r="345" spans="1:65" s="2" customFormat="1" ht="24.15" customHeight="1">
      <c r="A345" s="36"/>
      <c r="B345" s="37"/>
      <c r="C345" s="180" t="s">
        <v>500</v>
      </c>
      <c r="D345" s="180" t="s">
        <v>136</v>
      </c>
      <c r="E345" s="181" t="s">
        <v>934</v>
      </c>
      <c r="F345" s="182" t="s">
        <v>935</v>
      </c>
      <c r="G345" s="183" t="s">
        <v>524</v>
      </c>
      <c r="H345" s="184">
        <v>1</v>
      </c>
      <c r="I345" s="185"/>
      <c r="J345" s="186">
        <f>ROUND(I345*H345,2)</f>
        <v>0</v>
      </c>
      <c r="K345" s="182" t="s">
        <v>140</v>
      </c>
      <c r="L345" s="41"/>
      <c r="M345" s="187" t="s">
        <v>19</v>
      </c>
      <c r="N345" s="188" t="s">
        <v>43</v>
      </c>
      <c r="O345" s="66"/>
      <c r="P345" s="189">
        <f>O345*H345</f>
        <v>0</v>
      </c>
      <c r="Q345" s="189">
        <v>0.00089</v>
      </c>
      <c r="R345" s="189">
        <f>Q345*H345</f>
        <v>0.00089</v>
      </c>
      <c r="S345" s="189">
        <v>0</v>
      </c>
      <c r="T345" s="190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91" t="s">
        <v>238</v>
      </c>
      <c r="AT345" s="191" t="s">
        <v>136</v>
      </c>
      <c r="AU345" s="191" t="s">
        <v>81</v>
      </c>
      <c r="AY345" s="19" t="s">
        <v>133</v>
      </c>
      <c r="BE345" s="192">
        <f>IF(N345="základní",J345,0)</f>
        <v>0</v>
      </c>
      <c r="BF345" s="192">
        <f>IF(N345="snížená",J345,0)</f>
        <v>0</v>
      </c>
      <c r="BG345" s="192">
        <f>IF(N345="zákl. přenesená",J345,0)</f>
        <v>0</v>
      </c>
      <c r="BH345" s="192">
        <f>IF(N345="sníž. přenesená",J345,0)</f>
        <v>0</v>
      </c>
      <c r="BI345" s="192">
        <f>IF(N345="nulová",J345,0)</f>
        <v>0</v>
      </c>
      <c r="BJ345" s="19" t="s">
        <v>79</v>
      </c>
      <c r="BK345" s="192">
        <f>ROUND(I345*H345,2)</f>
        <v>0</v>
      </c>
      <c r="BL345" s="19" t="s">
        <v>238</v>
      </c>
      <c r="BM345" s="191" t="s">
        <v>936</v>
      </c>
    </row>
    <row r="346" spans="1:47" s="2" customFormat="1" ht="10.2">
      <c r="A346" s="36"/>
      <c r="B346" s="37"/>
      <c r="C346" s="38"/>
      <c r="D346" s="193" t="s">
        <v>143</v>
      </c>
      <c r="E346" s="38"/>
      <c r="F346" s="194" t="s">
        <v>937</v>
      </c>
      <c r="G346" s="38"/>
      <c r="H346" s="38"/>
      <c r="I346" s="195"/>
      <c r="J346" s="38"/>
      <c r="K346" s="38"/>
      <c r="L346" s="41"/>
      <c r="M346" s="196"/>
      <c r="N346" s="197"/>
      <c r="O346" s="66"/>
      <c r="P346" s="66"/>
      <c r="Q346" s="66"/>
      <c r="R346" s="66"/>
      <c r="S346" s="66"/>
      <c r="T346" s="67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T346" s="19" t="s">
        <v>143</v>
      </c>
      <c r="AU346" s="19" t="s">
        <v>81</v>
      </c>
    </row>
    <row r="347" spans="2:51" s="15" customFormat="1" ht="10.2">
      <c r="B347" s="232"/>
      <c r="C347" s="233"/>
      <c r="D347" s="198" t="s">
        <v>147</v>
      </c>
      <c r="E347" s="234" t="s">
        <v>19</v>
      </c>
      <c r="F347" s="235" t="s">
        <v>487</v>
      </c>
      <c r="G347" s="233"/>
      <c r="H347" s="234" t="s">
        <v>19</v>
      </c>
      <c r="I347" s="236"/>
      <c r="J347" s="233"/>
      <c r="K347" s="233"/>
      <c r="L347" s="237"/>
      <c r="M347" s="238"/>
      <c r="N347" s="239"/>
      <c r="O347" s="239"/>
      <c r="P347" s="239"/>
      <c r="Q347" s="239"/>
      <c r="R347" s="239"/>
      <c r="S347" s="239"/>
      <c r="T347" s="240"/>
      <c r="AT347" s="241" t="s">
        <v>147</v>
      </c>
      <c r="AU347" s="241" t="s">
        <v>81</v>
      </c>
      <c r="AV347" s="15" t="s">
        <v>79</v>
      </c>
      <c r="AW347" s="15" t="s">
        <v>33</v>
      </c>
      <c r="AX347" s="15" t="s">
        <v>72</v>
      </c>
      <c r="AY347" s="241" t="s">
        <v>133</v>
      </c>
    </row>
    <row r="348" spans="2:51" s="13" customFormat="1" ht="10.2">
      <c r="B348" s="200"/>
      <c r="C348" s="201"/>
      <c r="D348" s="198" t="s">
        <v>147</v>
      </c>
      <c r="E348" s="202" t="s">
        <v>19</v>
      </c>
      <c r="F348" s="203" t="s">
        <v>938</v>
      </c>
      <c r="G348" s="201"/>
      <c r="H348" s="204">
        <v>1</v>
      </c>
      <c r="I348" s="205"/>
      <c r="J348" s="201"/>
      <c r="K348" s="201"/>
      <c r="L348" s="206"/>
      <c r="M348" s="207"/>
      <c r="N348" s="208"/>
      <c r="O348" s="208"/>
      <c r="P348" s="208"/>
      <c r="Q348" s="208"/>
      <c r="R348" s="208"/>
      <c r="S348" s="208"/>
      <c r="T348" s="209"/>
      <c r="AT348" s="210" t="s">
        <v>147</v>
      </c>
      <c r="AU348" s="210" t="s">
        <v>81</v>
      </c>
      <c r="AV348" s="13" t="s">
        <v>81</v>
      </c>
      <c r="AW348" s="13" t="s">
        <v>33</v>
      </c>
      <c r="AX348" s="13" t="s">
        <v>79</v>
      </c>
      <c r="AY348" s="210" t="s">
        <v>133</v>
      </c>
    </row>
    <row r="349" spans="1:65" s="2" customFormat="1" ht="16.5" customHeight="1">
      <c r="A349" s="36"/>
      <c r="B349" s="37"/>
      <c r="C349" s="222" t="s">
        <v>507</v>
      </c>
      <c r="D349" s="222" t="s">
        <v>155</v>
      </c>
      <c r="E349" s="223" t="s">
        <v>939</v>
      </c>
      <c r="F349" s="224" t="s">
        <v>940</v>
      </c>
      <c r="G349" s="225" t="s">
        <v>139</v>
      </c>
      <c r="H349" s="226">
        <v>1.576</v>
      </c>
      <c r="I349" s="227"/>
      <c r="J349" s="228">
        <f>ROUND(I349*H349,2)</f>
        <v>0</v>
      </c>
      <c r="K349" s="224" t="s">
        <v>140</v>
      </c>
      <c r="L349" s="229"/>
      <c r="M349" s="230" t="s">
        <v>19</v>
      </c>
      <c r="N349" s="231" t="s">
        <v>43</v>
      </c>
      <c r="O349" s="66"/>
      <c r="P349" s="189">
        <f>O349*H349</f>
        <v>0</v>
      </c>
      <c r="Q349" s="189">
        <v>0.02544</v>
      </c>
      <c r="R349" s="189">
        <f>Q349*H349</f>
        <v>0.04009344</v>
      </c>
      <c r="S349" s="189">
        <v>0</v>
      </c>
      <c r="T349" s="190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91" t="s">
        <v>327</v>
      </c>
      <c r="AT349" s="191" t="s">
        <v>155</v>
      </c>
      <c r="AU349" s="191" t="s">
        <v>81</v>
      </c>
      <c r="AY349" s="19" t="s">
        <v>133</v>
      </c>
      <c r="BE349" s="192">
        <f>IF(N349="základní",J349,0)</f>
        <v>0</v>
      </c>
      <c r="BF349" s="192">
        <f>IF(N349="snížená",J349,0)</f>
        <v>0</v>
      </c>
      <c r="BG349" s="192">
        <f>IF(N349="zákl. přenesená",J349,0)</f>
        <v>0</v>
      </c>
      <c r="BH349" s="192">
        <f>IF(N349="sníž. přenesená",J349,0)</f>
        <v>0</v>
      </c>
      <c r="BI349" s="192">
        <f>IF(N349="nulová",J349,0)</f>
        <v>0</v>
      </c>
      <c r="BJ349" s="19" t="s">
        <v>79</v>
      </c>
      <c r="BK349" s="192">
        <f>ROUND(I349*H349,2)</f>
        <v>0</v>
      </c>
      <c r="BL349" s="19" t="s">
        <v>238</v>
      </c>
      <c r="BM349" s="191" t="s">
        <v>941</v>
      </c>
    </row>
    <row r="350" spans="1:47" s="2" customFormat="1" ht="19.2">
      <c r="A350" s="36"/>
      <c r="B350" s="37"/>
      <c r="C350" s="38"/>
      <c r="D350" s="198" t="s">
        <v>145</v>
      </c>
      <c r="E350" s="38"/>
      <c r="F350" s="199" t="s">
        <v>494</v>
      </c>
      <c r="G350" s="38"/>
      <c r="H350" s="38"/>
      <c r="I350" s="195"/>
      <c r="J350" s="38"/>
      <c r="K350" s="38"/>
      <c r="L350" s="41"/>
      <c r="M350" s="196"/>
      <c r="N350" s="197"/>
      <c r="O350" s="66"/>
      <c r="P350" s="66"/>
      <c r="Q350" s="66"/>
      <c r="R350" s="66"/>
      <c r="S350" s="66"/>
      <c r="T350" s="67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9" t="s">
        <v>145</v>
      </c>
      <c r="AU350" s="19" t="s">
        <v>81</v>
      </c>
    </row>
    <row r="351" spans="2:51" s="13" customFormat="1" ht="10.2">
      <c r="B351" s="200"/>
      <c r="C351" s="201"/>
      <c r="D351" s="198" t="s">
        <v>147</v>
      </c>
      <c r="E351" s="202" t="s">
        <v>19</v>
      </c>
      <c r="F351" s="203" t="s">
        <v>942</v>
      </c>
      <c r="G351" s="201"/>
      <c r="H351" s="204">
        <v>1.576</v>
      </c>
      <c r="I351" s="205"/>
      <c r="J351" s="201"/>
      <c r="K351" s="201"/>
      <c r="L351" s="206"/>
      <c r="M351" s="207"/>
      <c r="N351" s="208"/>
      <c r="O351" s="208"/>
      <c r="P351" s="208"/>
      <c r="Q351" s="208"/>
      <c r="R351" s="208"/>
      <c r="S351" s="208"/>
      <c r="T351" s="209"/>
      <c r="AT351" s="210" t="s">
        <v>147</v>
      </c>
      <c r="AU351" s="210" t="s">
        <v>81</v>
      </c>
      <c r="AV351" s="13" t="s">
        <v>81</v>
      </c>
      <c r="AW351" s="13" t="s">
        <v>33</v>
      </c>
      <c r="AX351" s="13" t="s">
        <v>79</v>
      </c>
      <c r="AY351" s="210" t="s">
        <v>133</v>
      </c>
    </row>
    <row r="352" spans="1:65" s="2" customFormat="1" ht="24.15" customHeight="1">
      <c r="A352" s="36"/>
      <c r="B352" s="37"/>
      <c r="C352" s="180" t="s">
        <v>515</v>
      </c>
      <c r="D352" s="180" t="s">
        <v>136</v>
      </c>
      <c r="E352" s="181" t="s">
        <v>501</v>
      </c>
      <c r="F352" s="182" t="s">
        <v>502</v>
      </c>
      <c r="G352" s="183" t="s">
        <v>319</v>
      </c>
      <c r="H352" s="184">
        <v>2.123</v>
      </c>
      <c r="I352" s="185"/>
      <c r="J352" s="186">
        <f>ROUND(I352*H352,2)</f>
        <v>0</v>
      </c>
      <c r="K352" s="182" t="s">
        <v>140</v>
      </c>
      <c r="L352" s="41"/>
      <c r="M352" s="187" t="s">
        <v>19</v>
      </c>
      <c r="N352" s="188" t="s">
        <v>43</v>
      </c>
      <c r="O352" s="66"/>
      <c r="P352" s="189">
        <f>O352*H352</f>
        <v>0</v>
      </c>
      <c r="Q352" s="189">
        <v>0</v>
      </c>
      <c r="R352" s="189">
        <f>Q352*H352</f>
        <v>0</v>
      </c>
      <c r="S352" s="189">
        <v>0</v>
      </c>
      <c r="T352" s="190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91" t="s">
        <v>238</v>
      </c>
      <c r="AT352" s="191" t="s">
        <v>136</v>
      </c>
      <c r="AU352" s="191" t="s">
        <v>81</v>
      </c>
      <c r="AY352" s="19" t="s">
        <v>133</v>
      </c>
      <c r="BE352" s="192">
        <f>IF(N352="základní",J352,0)</f>
        <v>0</v>
      </c>
      <c r="BF352" s="192">
        <f>IF(N352="snížená",J352,0)</f>
        <v>0</v>
      </c>
      <c r="BG352" s="192">
        <f>IF(N352="zákl. přenesená",J352,0)</f>
        <v>0</v>
      </c>
      <c r="BH352" s="192">
        <f>IF(N352="sníž. přenesená",J352,0)</f>
        <v>0</v>
      </c>
      <c r="BI352" s="192">
        <f>IF(N352="nulová",J352,0)</f>
        <v>0</v>
      </c>
      <c r="BJ352" s="19" t="s">
        <v>79</v>
      </c>
      <c r="BK352" s="192">
        <f>ROUND(I352*H352,2)</f>
        <v>0</v>
      </c>
      <c r="BL352" s="19" t="s">
        <v>238</v>
      </c>
      <c r="BM352" s="191" t="s">
        <v>943</v>
      </c>
    </row>
    <row r="353" spans="1:47" s="2" customFormat="1" ht="10.2">
      <c r="A353" s="36"/>
      <c r="B353" s="37"/>
      <c r="C353" s="38"/>
      <c r="D353" s="193" t="s">
        <v>143</v>
      </c>
      <c r="E353" s="38"/>
      <c r="F353" s="194" t="s">
        <v>504</v>
      </c>
      <c r="G353" s="38"/>
      <c r="H353" s="38"/>
      <c r="I353" s="195"/>
      <c r="J353" s="38"/>
      <c r="K353" s="38"/>
      <c r="L353" s="41"/>
      <c r="M353" s="196"/>
      <c r="N353" s="197"/>
      <c r="O353" s="66"/>
      <c r="P353" s="66"/>
      <c r="Q353" s="66"/>
      <c r="R353" s="66"/>
      <c r="S353" s="66"/>
      <c r="T353" s="67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T353" s="19" t="s">
        <v>143</v>
      </c>
      <c r="AU353" s="19" t="s">
        <v>81</v>
      </c>
    </row>
    <row r="354" spans="2:63" s="12" customFormat="1" ht="22.8" customHeight="1">
      <c r="B354" s="164"/>
      <c r="C354" s="165"/>
      <c r="D354" s="166" t="s">
        <v>71</v>
      </c>
      <c r="E354" s="178" t="s">
        <v>505</v>
      </c>
      <c r="F354" s="178" t="s">
        <v>506</v>
      </c>
      <c r="G354" s="165"/>
      <c r="H354" s="165"/>
      <c r="I354" s="168"/>
      <c r="J354" s="179">
        <f>BK354</f>
        <v>0</v>
      </c>
      <c r="K354" s="165"/>
      <c r="L354" s="170"/>
      <c r="M354" s="171"/>
      <c r="N354" s="172"/>
      <c r="O354" s="172"/>
      <c r="P354" s="173">
        <f>SUM(P355:P376)</f>
        <v>0</v>
      </c>
      <c r="Q354" s="172"/>
      <c r="R354" s="173">
        <f>SUM(R355:R376)</f>
        <v>0.7958184000000001</v>
      </c>
      <c r="S354" s="172"/>
      <c r="T354" s="174">
        <f>SUM(T355:T376)</f>
        <v>1.08</v>
      </c>
      <c r="AR354" s="175" t="s">
        <v>81</v>
      </c>
      <c r="AT354" s="176" t="s">
        <v>71</v>
      </c>
      <c r="AU354" s="176" t="s">
        <v>79</v>
      </c>
      <c r="AY354" s="175" t="s">
        <v>133</v>
      </c>
      <c r="BK354" s="177">
        <f>SUM(BK355:BK376)</f>
        <v>0</v>
      </c>
    </row>
    <row r="355" spans="1:65" s="2" customFormat="1" ht="21.75" customHeight="1">
      <c r="A355" s="36"/>
      <c r="B355" s="37"/>
      <c r="C355" s="180" t="s">
        <v>521</v>
      </c>
      <c r="D355" s="180" t="s">
        <v>136</v>
      </c>
      <c r="E355" s="181" t="s">
        <v>508</v>
      </c>
      <c r="F355" s="182" t="s">
        <v>509</v>
      </c>
      <c r="G355" s="183" t="s">
        <v>163</v>
      </c>
      <c r="H355" s="184">
        <v>158.2</v>
      </c>
      <c r="I355" s="185"/>
      <c r="J355" s="186">
        <f>ROUND(I355*H355,2)</f>
        <v>0</v>
      </c>
      <c r="K355" s="182" t="s">
        <v>140</v>
      </c>
      <c r="L355" s="41"/>
      <c r="M355" s="187" t="s">
        <v>19</v>
      </c>
      <c r="N355" s="188" t="s">
        <v>43</v>
      </c>
      <c r="O355" s="66"/>
      <c r="P355" s="189">
        <f>O355*H355</f>
        <v>0</v>
      </c>
      <c r="Q355" s="189">
        <v>0</v>
      </c>
      <c r="R355" s="189">
        <f>Q355*H355</f>
        <v>0</v>
      </c>
      <c r="S355" s="189">
        <v>0</v>
      </c>
      <c r="T355" s="190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91" t="s">
        <v>238</v>
      </c>
      <c r="AT355" s="191" t="s">
        <v>136</v>
      </c>
      <c r="AU355" s="191" t="s">
        <v>81</v>
      </c>
      <c r="AY355" s="19" t="s">
        <v>133</v>
      </c>
      <c r="BE355" s="192">
        <f>IF(N355="základní",J355,0)</f>
        <v>0</v>
      </c>
      <c r="BF355" s="192">
        <f>IF(N355="snížená",J355,0)</f>
        <v>0</v>
      </c>
      <c r="BG355" s="192">
        <f>IF(N355="zákl. přenesená",J355,0)</f>
        <v>0</v>
      </c>
      <c r="BH355" s="192">
        <f>IF(N355="sníž. přenesená",J355,0)</f>
        <v>0</v>
      </c>
      <c r="BI355" s="192">
        <f>IF(N355="nulová",J355,0)</f>
        <v>0</v>
      </c>
      <c r="BJ355" s="19" t="s">
        <v>79</v>
      </c>
      <c r="BK355" s="192">
        <f>ROUND(I355*H355,2)</f>
        <v>0</v>
      </c>
      <c r="BL355" s="19" t="s">
        <v>238</v>
      </c>
      <c r="BM355" s="191" t="s">
        <v>944</v>
      </c>
    </row>
    <row r="356" spans="1:47" s="2" customFormat="1" ht="10.2">
      <c r="A356" s="36"/>
      <c r="B356" s="37"/>
      <c r="C356" s="38"/>
      <c r="D356" s="193" t="s">
        <v>143</v>
      </c>
      <c r="E356" s="38"/>
      <c r="F356" s="194" t="s">
        <v>511</v>
      </c>
      <c r="G356" s="38"/>
      <c r="H356" s="38"/>
      <c r="I356" s="195"/>
      <c r="J356" s="38"/>
      <c r="K356" s="38"/>
      <c r="L356" s="41"/>
      <c r="M356" s="196"/>
      <c r="N356" s="197"/>
      <c r="O356" s="66"/>
      <c r="P356" s="66"/>
      <c r="Q356" s="66"/>
      <c r="R356" s="66"/>
      <c r="S356" s="66"/>
      <c r="T356" s="67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9" t="s">
        <v>143</v>
      </c>
      <c r="AU356" s="19" t="s">
        <v>81</v>
      </c>
    </row>
    <row r="357" spans="2:51" s="15" customFormat="1" ht="10.2">
      <c r="B357" s="232"/>
      <c r="C357" s="233"/>
      <c r="D357" s="198" t="s">
        <v>147</v>
      </c>
      <c r="E357" s="234" t="s">
        <v>19</v>
      </c>
      <c r="F357" s="235" t="s">
        <v>512</v>
      </c>
      <c r="G357" s="233"/>
      <c r="H357" s="234" t="s">
        <v>19</v>
      </c>
      <c r="I357" s="236"/>
      <c r="J357" s="233"/>
      <c r="K357" s="233"/>
      <c r="L357" s="237"/>
      <c r="M357" s="238"/>
      <c r="N357" s="239"/>
      <c r="O357" s="239"/>
      <c r="P357" s="239"/>
      <c r="Q357" s="239"/>
      <c r="R357" s="239"/>
      <c r="S357" s="239"/>
      <c r="T357" s="240"/>
      <c r="AT357" s="241" t="s">
        <v>147</v>
      </c>
      <c r="AU357" s="241" t="s">
        <v>81</v>
      </c>
      <c r="AV357" s="15" t="s">
        <v>79</v>
      </c>
      <c r="AW357" s="15" t="s">
        <v>33</v>
      </c>
      <c r="AX357" s="15" t="s">
        <v>72</v>
      </c>
      <c r="AY357" s="241" t="s">
        <v>133</v>
      </c>
    </row>
    <row r="358" spans="2:51" s="13" customFormat="1" ht="10.2">
      <c r="B358" s="200"/>
      <c r="C358" s="201"/>
      <c r="D358" s="198" t="s">
        <v>147</v>
      </c>
      <c r="E358" s="202" t="s">
        <v>19</v>
      </c>
      <c r="F358" s="203" t="s">
        <v>513</v>
      </c>
      <c r="G358" s="201"/>
      <c r="H358" s="204">
        <v>33.6</v>
      </c>
      <c r="I358" s="205"/>
      <c r="J358" s="201"/>
      <c r="K358" s="201"/>
      <c r="L358" s="206"/>
      <c r="M358" s="207"/>
      <c r="N358" s="208"/>
      <c r="O358" s="208"/>
      <c r="P358" s="208"/>
      <c r="Q358" s="208"/>
      <c r="R358" s="208"/>
      <c r="S358" s="208"/>
      <c r="T358" s="209"/>
      <c r="AT358" s="210" t="s">
        <v>147</v>
      </c>
      <c r="AU358" s="210" t="s">
        <v>81</v>
      </c>
      <c r="AV358" s="13" t="s">
        <v>81</v>
      </c>
      <c r="AW358" s="13" t="s">
        <v>33</v>
      </c>
      <c r="AX358" s="13" t="s">
        <v>72</v>
      </c>
      <c r="AY358" s="210" t="s">
        <v>133</v>
      </c>
    </row>
    <row r="359" spans="2:51" s="13" customFormat="1" ht="10.2">
      <c r="B359" s="200"/>
      <c r="C359" s="201"/>
      <c r="D359" s="198" t="s">
        <v>147</v>
      </c>
      <c r="E359" s="202" t="s">
        <v>19</v>
      </c>
      <c r="F359" s="203" t="s">
        <v>514</v>
      </c>
      <c r="G359" s="201"/>
      <c r="H359" s="204">
        <v>124.6</v>
      </c>
      <c r="I359" s="205"/>
      <c r="J359" s="201"/>
      <c r="K359" s="201"/>
      <c r="L359" s="206"/>
      <c r="M359" s="207"/>
      <c r="N359" s="208"/>
      <c r="O359" s="208"/>
      <c r="P359" s="208"/>
      <c r="Q359" s="208"/>
      <c r="R359" s="208"/>
      <c r="S359" s="208"/>
      <c r="T359" s="209"/>
      <c r="AT359" s="210" t="s">
        <v>147</v>
      </c>
      <c r="AU359" s="210" t="s">
        <v>81</v>
      </c>
      <c r="AV359" s="13" t="s">
        <v>81</v>
      </c>
      <c r="AW359" s="13" t="s">
        <v>33</v>
      </c>
      <c r="AX359" s="13" t="s">
        <v>72</v>
      </c>
      <c r="AY359" s="210" t="s">
        <v>133</v>
      </c>
    </row>
    <row r="360" spans="2:51" s="14" customFormat="1" ht="10.2">
      <c r="B360" s="211"/>
      <c r="C360" s="212"/>
      <c r="D360" s="198" t="s">
        <v>147</v>
      </c>
      <c r="E360" s="213" t="s">
        <v>19</v>
      </c>
      <c r="F360" s="214" t="s">
        <v>154</v>
      </c>
      <c r="G360" s="212"/>
      <c r="H360" s="215">
        <v>158.2</v>
      </c>
      <c r="I360" s="216"/>
      <c r="J360" s="212"/>
      <c r="K360" s="212"/>
      <c r="L360" s="217"/>
      <c r="M360" s="218"/>
      <c r="N360" s="219"/>
      <c r="O360" s="219"/>
      <c r="P360" s="219"/>
      <c r="Q360" s="219"/>
      <c r="R360" s="219"/>
      <c r="S360" s="219"/>
      <c r="T360" s="220"/>
      <c r="AT360" s="221" t="s">
        <v>147</v>
      </c>
      <c r="AU360" s="221" t="s">
        <v>81</v>
      </c>
      <c r="AV360" s="14" t="s">
        <v>141</v>
      </c>
      <c r="AW360" s="14" t="s">
        <v>33</v>
      </c>
      <c r="AX360" s="14" t="s">
        <v>79</v>
      </c>
      <c r="AY360" s="221" t="s">
        <v>133</v>
      </c>
    </row>
    <row r="361" spans="1:65" s="2" customFormat="1" ht="16.5" customHeight="1">
      <c r="A361" s="36"/>
      <c r="B361" s="37"/>
      <c r="C361" s="222" t="s">
        <v>529</v>
      </c>
      <c r="D361" s="222" t="s">
        <v>155</v>
      </c>
      <c r="E361" s="223" t="s">
        <v>516</v>
      </c>
      <c r="F361" s="224" t="s">
        <v>517</v>
      </c>
      <c r="G361" s="225" t="s">
        <v>139</v>
      </c>
      <c r="H361" s="226">
        <v>47.46</v>
      </c>
      <c r="I361" s="227"/>
      <c r="J361" s="228">
        <f>ROUND(I361*H361,2)</f>
        <v>0</v>
      </c>
      <c r="K361" s="224" t="s">
        <v>518</v>
      </c>
      <c r="L361" s="229"/>
      <c r="M361" s="230" t="s">
        <v>19</v>
      </c>
      <c r="N361" s="231" t="s">
        <v>43</v>
      </c>
      <c r="O361" s="66"/>
      <c r="P361" s="189">
        <f>O361*H361</f>
        <v>0</v>
      </c>
      <c r="Q361" s="189">
        <v>0.001</v>
      </c>
      <c r="R361" s="189">
        <f>Q361*H361</f>
        <v>0.04746</v>
      </c>
      <c r="S361" s="189">
        <v>0</v>
      </c>
      <c r="T361" s="190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91" t="s">
        <v>327</v>
      </c>
      <c r="AT361" s="191" t="s">
        <v>155</v>
      </c>
      <c r="AU361" s="191" t="s">
        <v>81</v>
      </c>
      <c r="AY361" s="19" t="s">
        <v>133</v>
      </c>
      <c r="BE361" s="192">
        <f>IF(N361="základní",J361,0)</f>
        <v>0</v>
      </c>
      <c r="BF361" s="192">
        <f>IF(N361="snížená",J361,0)</f>
        <v>0</v>
      </c>
      <c r="BG361" s="192">
        <f>IF(N361="zákl. přenesená",J361,0)</f>
        <v>0</v>
      </c>
      <c r="BH361" s="192">
        <f>IF(N361="sníž. přenesená",J361,0)</f>
        <v>0</v>
      </c>
      <c r="BI361" s="192">
        <f>IF(N361="nulová",J361,0)</f>
        <v>0</v>
      </c>
      <c r="BJ361" s="19" t="s">
        <v>79</v>
      </c>
      <c r="BK361" s="192">
        <f>ROUND(I361*H361,2)</f>
        <v>0</v>
      </c>
      <c r="BL361" s="19" t="s">
        <v>238</v>
      </c>
      <c r="BM361" s="191" t="s">
        <v>945</v>
      </c>
    </row>
    <row r="362" spans="2:51" s="13" customFormat="1" ht="10.2">
      <c r="B362" s="200"/>
      <c r="C362" s="201"/>
      <c r="D362" s="198" t="s">
        <v>147</v>
      </c>
      <c r="E362" s="202" t="s">
        <v>19</v>
      </c>
      <c r="F362" s="203" t="s">
        <v>520</v>
      </c>
      <c r="G362" s="201"/>
      <c r="H362" s="204">
        <v>47.46</v>
      </c>
      <c r="I362" s="205"/>
      <c r="J362" s="201"/>
      <c r="K362" s="201"/>
      <c r="L362" s="206"/>
      <c r="M362" s="207"/>
      <c r="N362" s="208"/>
      <c r="O362" s="208"/>
      <c r="P362" s="208"/>
      <c r="Q362" s="208"/>
      <c r="R362" s="208"/>
      <c r="S362" s="208"/>
      <c r="T362" s="209"/>
      <c r="AT362" s="210" t="s">
        <v>147</v>
      </c>
      <c r="AU362" s="210" t="s">
        <v>81</v>
      </c>
      <c r="AV362" s="13" t="s">
        <v>81</v>
      </c>
      <c r="AW362" s="13" t="s">
        <v>33</v>
      </c>
      <c r="AX362" s="13" t="s">
        <v>79</v>
      </c>
      <c r="AY362" s="210" t="s">
        <v>133</v>
      </c>
    </row>
    <row r="363" spans="1:65" s="2" customFormat="1" ht="21.75" customHeight="1">
      <c r="A363" s="36"/>
      <c r="B363" s="37"/>
      <c r="C363" s="180" t="s">
        <v>535</v>
      </c>
      <c r="D363" s="180" t="s">
        <v>136</v>
      </c>
      <c r="E363" s="181" t="s">
        <v>946</v>
      </c>
      <c r="F363" s="182" t="s">
        <v>947</v>
      </c>
      <c r="G363" s="183" t="s">
        <v>524</v>
      </c>
      <c r="H363" s="184">
        <v>4</v>
      </c>
      <c r="I363" s="185"/>
      <c r="J363" s="186">
        <f>ROUND(I363*H363,2)</f>
        <v>0</v>
      </c>
      <c r="K363" s="182" t="s">
        <v>140</v>
      </c>
      <c r="L363" s="41"/>
      <c r="M363" s="187" t="s">
        <v>19</v>
      </c>
      <c r="N363" s="188" t="s">
        <v>43</v>
      </c>
      <c r="O363" s="66"/>
      <c r="P363" s="189">
        <f>O363*H363</f>
        <v>0</v>
      </c>
      <c r="Q363" s="189">
        <v>0</v>
      </c>
      <c r="R363" s="189">
        <f>Q363*H363</f>
        <v>0</v>
      </c>
      <c r="S363" s="189">
        <v>0</v>
      </c>
      <c r="T363" s="190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91" t="s">
        <v>238</v>
      </c>
      <c r="AT363" s="191" t="s">
        <v>136</v>
      </c>
      <c r="AU363" s="191" t="s">
        <v>81</v>
      </c>
      <c r="AY363" s="19" t="s">
        <v>133</v>
      </c>
      <c r="BE363" s="192">
        <f>IF(N363="základní",J363,0)</f>
        <v>0</v>
      </c>
      <c r="BF363" s="192">
        <f>IF(N363="snížená",J363,0)</f>
        <v>0</v>
      </c>
      <c r="BG363" s="192">
        <f>IF(N363="zákl. přenesená",J363,0)</f>
        <v>0</v>
      </c>
      <c r="BH363" s="192">
        <f>IF(N363="sníž. přenesená",J363,0)</f>
        <v>0</v>
      </c>
      <c r="BI363" s="192">
        <f>IF(N363="nulová",J363,0)</f>
        <v>0</v>
      </c>
      <c r="BJ363" s="19" t="s">
        <v>79</v>
      </c>
      <c r="BK363" s="192">
        <f>ROUND(I363*H363,2)</f>
        <v>0</v>
      </c>
      <c r="BL363" s="19" t="s">
        <v>238</v>
      </c>
      <c r="BM363" s="191" t="s">
        <v>948</v>
      </c>
    </row>
    <row r="364" spans="1:47" s="2" customFormat="1" ht="10.2">
      <c r="A364" s="36"/>
      <c r="B364" s="37"/>
      <c r="C364" s="38"/>
      <c r="D364" s="193" t="s">
        <v>143</v>
      </c>
      <c r="E364" s="38"/>
      <c r="F364" s="194" t="s">
        <v>949</v>
      </c>
      <c r="G364" s="38"/>
      <c r="H364" s="38"/>
      <c r="I364" s="195"/>
      <c r="J364" s="38"/>
      <c r="K364" s="38"/>
      <c r="L364" s="41"/>
      <c r="M364" s="196"/>
      <c r="N364" s="197"/>
      <c r="O364" s="66"/>
      <c r="P364" s="66"/>
      <c r="Q364" s="66"/>
      <c r="R364" s="66"/>
      <c r="S364" s="66"/>
      <c r="T364" s="67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9" t="s">
        <v>143</v>
      </c>
      <c r="AU364" s="19" t="s">
        <v>81</v>
      </c>
    </row>
    <row r="365" spans="2:51" s="15" customFormat="1" ht="10.2">
      <c r="B365" s="232"/>
      <c r="C365" s="233"/>
      <c r="D365" s="198" t="s">
        <v>147</v>
      </c>
      <c r="E365" s="234" t="s">
        <v>19</v>
      </c>
      <c r="F365" s="235" t="s">
        <v>527</v>
      </c>
      <c r="G365" s="233"/>
      <c r="H365" s="234" t="s">
        <v>19</v>
      </c>
      <c r="I365" s="236"/>
      <c r="J365" s="233"/>
      <c r="K365" s="233"/>
      <c r="L365" s="237"/>
      <c r="M365" s="238"/>
      <c r="N365" s="239"/>
      <c r="O365" s="239"/>
      <c r="P365" s="239"/>
      <c r="Q365" s="239"/>
      <c r="R365" s="239"/>
      <c r="S365" s="239"/>
      <c r="T365" s="240"/>
      <c r="AT365" s="241" t="s">
        <v>147</v>
      </c>
      <c r="AU365" s="241" t="s">
        <v>81</v>
      </c>
      <c r="AV365" s="15" t="s">
        <v>79</v>
      </c>
      <c r="AW365" s="15" t="s">
        <v>33</v>
      </c>
      <c r="AX365" s="15" t="s">
        <v>72</v>
      </c>
      <c r="AY365" s="241" t="s">
        <v>133</v>
      </c>
    </row>
    <row r="366" spans="2:51" s="13" customFormat="1" ht="10.2">
      <c r="B366" s="200"/>
      <c r="C366" s="201"/>
      <c r="D366" s="198" t="s">
        <v>147</v>
      </c>
      <c r="E366" s="202" t="s">
        <v>19</v>
      </c>
      <c r="F366" s="203" t="s">
        <v>950</v>
      </c>
      <c r="G366" s="201"/>
      <c r="H366" s="204">
        <v>4</v>
      </c>
      <c r="I366" s="205"/>
      <c r="J366" s="201"/>
      <c r="K366" s="201"/>
      <c r="L366" s="206"/>
      <c r="M366" s="207"/>
      <c r="N366" s="208"/>
      <c r="O366" s="208"/>
      <c r="P366" s="208"/>
      <c r="Q366" s="208"/>
      <c r="R366" s="208"/>
      <c r="S366" s="208"/>
      <c r="T366" s="209"/>
      <c r="AT366" s="210" t="s">
        <v>147</v>
      </c>
      <c r="AU366" s="210" t="s">
        <v>81</v>
      </c>
      <c r="AV366" s="13" t="s">
        <v>81</v>
      </c>
      <c r="AW366" s="13" t="s">
        <v>33</v>
      </c>
      <c r="AX366" s="13" t="s">
        <v>79</v>
      </c>
      <c r="AY366" s="210" t="s">
        <v>133</v>
      </c>
    </row>
    <row r="367" spans="1:65" s="2" customFormat="1" ht="16.5" customHeight="1">
      <c r="A367" s="36"/>
      <c r="B367" s="37"/>
      <c r="C367" s="222" t="s">
        <v>539</v>
      </c>
      <c r="D367" s="222" t="s">
        <v>155</v>
      </c>
      <c r="E367" s="223" t="s">
        <v>530</v>
      </c>
      <c r="F367" s="224" t="s">
        <v>531</v>
      </c>
      <c r="G367" s="225" t="s">
        <v>139</v>
      </c>
      <c r="H367" s="226">
        <v>51.84</v>
      </c>
      <c r="I367" s="227"/>
      <c r="J367" s="228">
        <f>ROUND(I367*H367,2)</f>
        <v>0</v>
      </c>
      <c r="K367" s="224" t="s">
        <v>140</v>
      </c>
      <c r="L367" s="229"/>
      <c r="M367" s="230" t="s">
        <v>19</v>
      </c>
      <c r="N367" s="231" t="s">
        <v>43</v>
      </c>
      <c r="O367" s="66"/>
      <c r="P367" s="189">
        <f>O367*H367</f>
        <v>0</v>
      </c>
      <c r="Q367" s="189">
        <v>0.01351</v>
      </c>
      <c r="R367" s="189">
        <f>Q367*H367</f>
        <v>0.7003584</v>
      </c>
      <c r="S367" s="189">
        <v>0</v>
      </c>
      <c r="T367" s="190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91" t="s">
        <v>327</v>
      </c>
      <c r="AT367" s="191" t="s">
        <v>155</v>
      </c>
      <c r="AU367" s="191" t="s">
        <v>81</v>
      </c>
      <c r="AY367" s="19" t="s">
        <v>133</v>
      </c>
      <c r="BE367" s="192">
        <f>IF(N367="základní",J367,0)</f>
        <v>0</v>
      </c>
      <c r="BF367" s="192">
        <f>IF(N367="snížená",J367,0)</f>
        <v>0</v>
      </c>
      <c r="BG367" s="192">
        <f>IF(N367="zákl. přenesená",J367,0)</f>
        <v>0</v>
      </c>
      <c r="BH367" s="192">
        <f>IF(N367="sníž. přenesená",J367,0)</f>
        <v>0</v>
      </c>
      <c r="BI367" s="192">
        <f>IF(N367="nulová",J367,0)</f>
        <v>0</v>
      </c>
      <c r="BJ367" s="19" t="s">
        <v>79</v>
      </c>
      <c r="BK367" s="192">
        <f>ROUND(I367*H367,2)</f>
        <v>0</v>
      </c>
      <c r="BL367" s="19" t="s">
        <v>238</v>
      </c>
      <c r="BM367" s="191" t="s">
        <v>951</v>
      </c>
    </row>
    <row r="368" spans="2:51" s="13" customFormat="1" ht="10.2">
      <c r="B368" s="200"/>
      <c r="C368" s="201"/>
      <c r="D368" s="198" t="s">
        <v>147</v>
      </c>
      <c r="E368" s="202" t="s">
        <v>19</v>
      </c>
      <c r="F368" s="203" t="s">
        <v>952</v>
      </c>
      <c r="G368" s="201"/>
      <c r="H368" s="204">
        <v>51.84</v>
      </c>
      <c r="I368" s="205"/>
      <c r="J368" s="201"/>
      <c r="K368" s="201"/>
      <c r="L368" s="206"/>
      <c r="M368" s="207"/>
      <c r="N368" s="208"/>
      <c r="O368" s="208"/>
      <c r="P368" s="208"/>
      <c r="Q368" s="208"/>
      <c r="R368" s="208"/>
      <c r="S368" s="208"/>
      <c r="T368" s="209"/>
      <c r="AT368" s="210" t="s">
        <v>147</v>
      </c>
      <c r="AU368" s="210" t="s">
        <v>81</v>
      </c>
      <c r="AV368" s="13" t="s">
        <v>81</v>
      </c>
      <c r="AW368" s="13" t="s">
        <v>33</v>
      </c>
      <c r="AX368" s="13" t="s">
        <v>79</v>
      </c>
      <c r="AY368" s="210" t="s">
        <v>133</v>
      </c>
    </row>
    <row r="369" spans="1:65" s="2" customFormat="1" ht="24.15" customHeight="1">
      <c r="A369" s="36"/>
      <c r="B369" s="37"/>
      <c r="C369" s="180" t="s">
        <v>544</v>
      </c>
      <c r="D369" s="180" t="s">
        <v>136</v>
      </c>
      <c r="E369" s="181" t="s">
        <v>536</v>
      </c>
      <c r="F369" s="182" t="s">
        <v>537</v>
      </c>
      <c r="G369" s="183" t="s">
        <v>524</v>
      </c>
      <c r="H369" s="184">
        <v>4</v>
      </c>
      <c r="I369" s="185"/>
      <c r="J369" s="186">
        <f>ROUND(I369*H369,2)</f>
        <v>0</v>
      </c>
      <c r="K369" s="182" t="s">
        <v>19</v>
      </c>
      <c r="L369" s="41"/>
      <c r="M369" s="187" t="s">
        <v>19</v>
      </c>
      <c r="N369" s="188" t="s">
        <v>43</v>
      </c>
      <c r="O369" s="66"/>
      <c r="P369" s="189">
        <f>O369*H369</f>
        <v>0</v>
      </c>
      <c r="Q369" s="189">
        <v>0</v>
      </c>
      <c r="R369" s="189">
        <f>Q369*H369</f>
        <v>0</v>
      </c>
      <c r="S369" s="189">
        <v>0</v>
      </c>
      <c r="T369" s="190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91" t="s">
        <v>238</v>
      </c>
      <c r="AT369" s="191" t="s">
        <v>136</v>
      </c>
      <c r="AU369" s="191" t="s">
        <v>81</v>
      </c>
      <c r="AY369" s="19" t="s">
        <v>133</v>
      </c>
      <c r="BE369" s="192">
        <f>IF(N369="základní",J369,0)</f>
        <v>0</v>
      </c>
      <c r="BF369" s="192">
        <f>IF(N369="snížená",J369,0)</f>
        <v>0</v>
      </c>
      <c r="BG369" s="192">
        <f>IF(N369="zákl. přenesená",J369,0)</f>
        <v>0</v>
      </c>
      <c r="BH369" s="192">
        <f>IF(N369="sníž. přenesená",J369,0)</f>
        <v>0</v>
      </c>
      <c r="BI369" s="192">
        <f>IF(N369="nulová",J369,0)</f>
        <v>0</v>
      </c>
      <c r="BJ369" s="19" t="s">
        <v>79</v>
      </c>
      <c r="BK369" s="192">
        <f>ROUND(I369*H369,2)</f>
        <v>0</v>
      </c>
      <c r="BL369" s="19" t="s">
        <v>238</v>
      </c>
      <c r="BM369" s="191" t="s">
        <v>953</v>
      </c>
    </row>
    <row r="370" spans="1:65" s="2" customFormat="1" ht="16.5" customHeight="1">
      <c r="A370" s="36"/>
      <c r="B370" s="37"/>
      <c r="C370" s="180" t="s">
        <v>548</v>
      </c>
      <c r="D370" s="180" t="s">
        <v>136</v>
      </c>
      <c r="E370" s="181" t="s">
        <v>540</v>
      </c>
      <c r="F370" s="182" t="s">
        <v>541</v>
      </c>
      <c r="G370" s="183" t="s">
        <v>524</v>
      </c>
      <c r="H370" s="184">
        <v>4</v>
      </c>
      <c r="I370" s="185"/>
      <c r="J370" s="186">
        <f>ROUND(I370*H370,2)</f>
        <v>0</v>
      </c>
      <c r="K370" s="182" t="s">
        <v>140</v>
      </c>
      <c r="L370" s="41"/>
      <c r="M370" s="187" t="s">
        <v>19</v>
      </c>
      <c r="N370" s="188" t="s">
        <v>43</v>
      </c>
      <c r="O370" s="66"/>
      <c r="P370" s="189">
        <f>O370*H370</f>
        <v>0</v>
      </c>
      <c r="Q370" s="189">
        <v>0</v>
      </c>
      <c r="R370" s="189">
        <f>Q370*H370</f>
        <v>0</v>
      </c>
      <c r="S370" s="189">
        <v>0</v>
      </c>
      <c r="T370" s="190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91" t="s">
        <v>238</v>
      </c>
      <c r="AT370" s="191" t="s">
        <v>136</v>
      </c>
      <c r="AU370" s="191" t="s">
        <v>81</v>
      </c>
      <c r="AY370" s="19" t="s">
        <v>133</v>
      </c>
      <c r="BE370" s="192">
        <f>IF(N370="základní",J370,0)</f>
        <v>0</v>
      </c>
      <c r="BF370" s="192">
        <f>IF(N370="snížená",J370,0)</f>
        <v>0</v>
      </c>
      <c r="BG370" s="192">
        <f>IF(N370="zákl. přenesená",J370,0)</f>
        <v>0</v>
      </c>
      <c r="BH370" s="192">
        <f>IF(N370="sníž. přenesená",J370,0)</f>
        <v>0</v>
      </c>
      <c r="BI370" s="192">
        <f>IF(N370="nulová",J370,0)</f>
        <v>0</v>
      </c>
      <c r="BJ370" s="19" t="s">
        <v>79</v>
      </c>
      <c r="BK370" s="192">
        <f>ROUND(I370*H370,2)</f>
        <v>0</v>
      </c>
      <c r="BL370" s="19" t="s">
        <v>238</v>
      </c>
      <c r="BM370" s="191" t="s">
        <v>954</v>
      </c>
    </row>
    <row r="371" spans="1:47" s="2" customFormat="1" ht="10.2">
      <c r="A371" s="36"/>
      <c r="B371" s="37"/>
      <c r="C371" s="38"/>
      <c r="D371" s="193" t="s">
        <v>143</v>
      </c>
      <c r="E371" s="38"/>
      <c r="F371" s="194" t="s">
        <v>543</v>
      </c>
      <c r="G371" s="38"/>
      <c r="H371" s="38"/>
      <c r="I371" s="195"/>
      <c r="J371" s="38"/>
      <c r="K371" s="38"/>
      <c r="L371" s="41"/>
      <c r="M371" s="196"/>
      <c r="N371" s="197"/>
      <c r="O371" s="66"/>
      <c r="P371" s="66"/>
      <c r="Q371" s="66"/>
      <c r="R371" s="66"/>
      <c r="S371" s="66"/>
      <c r="T371" s="67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T371" s="19" t="s">
        <v>143</v>
      </c>
      <c r="AU371" s="19" t="s">
        <v>81</v>
      </c>
    </row>
    <row r="372" spans="1:65" s="2" customFormat="1" ht="16.5" customHeight="1">
      <c r="A372" s="36"/>
      <c r="B372" s="37"/>
      <c r="C372" s="222" t="s">
        <v>553</v>
      </c>
      <c r="D372" s="222" t="s">
        <v>155</v>
      </c>
      <c r="E372" s="223" t="s">
        <v>545</v>
      </c>
      <c r="F372" s="224" t="s">
        <v>546</v>
      </c>
      <c r="G372" s="225" t="s">
        <v>524</v>
      </c>
      <c r="H372" s="226">
        <v>4</v>
      </c>
      <c r="I372" s="227"/>
      <c r="J372" s="228">
        <f>ROUND(I372*H372,2)</f>
        <v>0</v>
      </c>
      <c r="K372" s="224" t="s">
        <v>140</v>
      </c>
      <c r="L372" s="229"/>
      <c r="M372" s="230" t="s">
        <v>19</v>
      </c>
      <c r="N372" s="231" t="s">
        <v>43</v>
      </c>
      <c r="O372" s="66"/>
      <c r="P372" s="189">
        <f>O372*H372</f>
        <v>0</v>
      </c>
      <c r="Q372" s="189">
        <v>0.012</v>
      </c>
      <c r="R372" s="189">
        <f>Q372*H372</f>
        <v>0.048</v>
      </c>
      <c r="S372" s="189">
        <v>0</v>
      </c>
      <c r="T372" s="190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91" t="s">
        <v>327</v>
      </c>
      <c r="AT372" s="191" t="s">
        <v>155</v>
      </c>
      <c r="AU372" s="191" t="s">
        <v>81</v>
      </c>
      <c r="AY372" s="19" t="s">
        <v>133</v>
      </c>
      <c r="BE372" s="192">
        <f>IF(N372="základní",J372,0)</f>
        <v>0</v>
      </c>
      <c r="BF372" s="192">
        <f>IF(N372="snížená",J372,0)</f>
        <v>0</v>
      </c>
      <c r="BG372" s="192">
        <f>IF(N372="zákl. přenesená",J372,0)</f>
        <v>0</v>
      </c>
      <c r="BH372" s="192">
        <f>IF(N372="sníž. přenesená",J372,0)</f>
        <v>0</v>
      </c>
      <c r="BI372" s="192">
        <f>IF(N372="nulová",J372,0)</f>
        <v>0</v>
      </c>
      <c r="BJ372" s="19" t="s">
        <v>79</v>
      </c>
      <c r="BK372" s="192">
        <f>ROUND(I372*H372,2)</f>
        <v>0</v>
      </c>
      <c r="BL372" s="19" t="s">
        <v>238</v>
      </c>
      <c r="BM372" s="191" t="s">
        <v>955</v>
      </c>
    </row>
    <row r="373" spans="1:65" s="2" customFormat="1" ht="16.5" customHeight="1">
      <c r="A373" s="36"/>
      <c r="B373" s="37"/>
      <c r="C373" s="180" t="s">
        <v>560</v>
      </c>
      <c r="D373" s="180" t="s">
        <v>136</v>
      </c>
      <c r="E373" s="181" t="s">
        <v>549</v>
      </c>
      <c r="F373" s="182" t="s">
        <v>550</v>
      </c>
      <c r="G373" s="183" t="s">
        <v>524</v>
      </c>
      <c r="H373" s="184">
        <v>4</v>
      </c>
      <c r="I373" s="185"/>
      <c r="J373" s="186">
        <f>ROUND(I373*H373,2)</f>
        <v>0</v>
      </c>
      <c r="K373" s="182" t="s">
        <v>140</v>
      </c>
      <c r="L373" s="41"/>
      <c r="M373" s="187" t="s">
        <v>19</v>
      </c>
      <c r="N373" s="188" t="s">
        <v>43</v>
      </c>
      <c r="O373" s="66"/>
      <c r="P373" s="189">
        <f>O373*H373</f>
        <v>0</v>
      </c>
      <c r="Q373" s="189">
        <v>0</v>
      </c>
      <c r="R373" s="189">
        <f>Q373*H373</f>
        <v>0</v>
      </c>
      <c r="S373" s="189">
        <v>0.27</v>
      </c>
      <c r="T373" s="190">
        <f>S373*H373</f>
        <v>1.08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91" t="s">
        <v>238</v>
      </c>
      <c r="AT373" s="191" t="s">
        <v>136</v>
      </c>
      <c r="AU373" s="191" t="s">
        <v>81</v>
      </c>
      <c r="AY373" s="19" t="s">
        <v>133</v>
      </c>
      <c r="BE373" s="192">
        <f>IF(N373="základní",J373,0)</f>
        <v>0</v>
      </c>
      <c r="BF373" s="192">
        <f>IF(N373="snížená",J373,0)</f>
        <v>0</v>
      </c>
      <c r="BG373" s="192">
        <f>IF(N373="zákl. přenesená",J373,0)</f>
        <v>0</v>
      </c>
      <c r="BH373" s="192">
        <f>IF(N373="sníž. přenesená",J373,0)</f>
        <v>0</v>
      </c>
      <c r="BI373" s="192">
        <f>IF(N373="nulová",J373,0)</f>
        <v>0</v>
      </c>
      <c r="BJ373" s="19" t="s">
        <v>79</v>
      </c>
      <c r="BK373" s="192">
        <f>ROUND(I373*H373,2)</f>
        <v>0</v>
      </c>
      <c r="BL373" s="19" t="s">
        <v>238</v>
      </c>
      <c r="BM373" s="191" t="s">
        <v>956</v>
      </c>
    </row>
    <row r="374" spans="1:47" s="2" customFormat="1" ht="10.2">
      <c r="A374" s="36"/>
      <c r="B374" s="37"/>
      <c r="C374" s="38"/>
      <c r="D374" s="193" t="s">
        <v>143</v>
      </c>
      <c r="E374" s="38"/>
      <c r="F374" s="194" t="s">
        <v>552</v>
      </c>
      <c r="G374" s="38"/>
      <c r="H374" s="38"/>
      <c r="I374" s="195"/>
      <c r="J374" s="38"/>
      <c r="K374" s="38"/>
      <c r="L374" s="41"/>
      <c r="M374" s="196"/>
      <c r="N374" s="197"/>
      <c r="O374" s="66"/>
      <c r="P374" s="66"/>
      <c r="Q374" s="66"/>
      <c r="R374" s="66"/>
      <c r="S374" s="66"/>
      <c r="T374" s="67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T374" s="19" t="s">
        <v>143</v>
      </c>
      <c r="AU374" s="19" t="s">
        <v>81</v>
      </c>
    </row>
    <row r="375" spans="1:65" s="2" customFormat="1" ht="24.15" customHeight="1">
      <c r="A375" s="36"/>
      <c r="B375" s="37"/>
      <c r="C375" s="180" t="s">
        <v>568</v>
      </c>
      <c r="D375" s="180" t="s">
        <v>136</v>
      </c>
      <c r="E375" s="181" t="s">
        <v>554</v>
      </c>
      <c r="F375" s="182" t="s">
        <v>555</v>
      </c>
      <c r="G375" s="183" t="s">
        <v>319</v>
      </c>
      <c r="H375" s="184">
        <v>0.796</v>
      </c>
      <c r="I375" s="185"/>
      <c r="J375" s="186">
        <f>ROUND(I375*H375,2)</f>
        <v>0</v>
      </c>
      <c r="K375" s="182" t="s">
        <v>140</v>
      </c>
      <c r="L375" s="41"/>
      <c r="M375" s="187" t="s">
        <v>19</v>
      </c>
      <c r="N375" s="188" t="s">
        <v>43</v>
      </c>
      <c r="O375" s="66"/>
      <c r="P375" s="189">
        <f>O375*H375</f>
        <v>0</v>
      </c>
      <c r="Q375" s="189">
        <v>0</v>
      </c>
      <c r="R375" s="189">
        <f>Q375*H375</f>
        <v>0</v>
      </c>
      <c r="S375" s="189">
        <v>0</v>
      </c>
      <c r="T375" s="190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91" t="s">
        <v>238</v>
      </c>
      <c r="AT375" s="191" t="s">
        <v>136</v>
      </c>
      <c r="AU375" s="191" t="s">
        <v>81</v>
      </c>
      <c r="AY375" s="19" t="s">
        <v>133</v>
      </c>
      <c r="BE375" s="192">
        <f>IF(N375="základní",J375,0)</f>
        <v>0</v>
      </c>
      <c r="BF375" s="192">
        <f>IF(N375="snížená",J375,0)</f>
        <v>0</v>
      </c>
      <c r="BG375" s="192">
        <f>IF(N375="zákl. přenesená",J375,0)</f>
        <v>0</v>
      </c>
      <c r="BH375" s="192">
        <f>IF(N375="sníž. přenesená",J375,0)</f>
        <v>0</v>
      </c>
      <c r="BI375" s="192">
        <f>IF(N375="nulová",J375,0)</f>
        <v>0</v>
      </c>
      <c r="BJ375" s="19" t="s">
        <v>79</v>
      </c>
      <c r="BK375" s="192">
        <f>ROUND(I375*H375,2)</f>
        <v>0</v>
      </c>
      <c r="BL375" s="19" t="s">
        <v>238</v>
      </c>
      <c r="BM375" s="191" t="s">
        <v>957</v>
      </c>
    </row>
    <row r="376" spans="1:47" s="2" customFormat="1" ht="10.2">
      <c r="A376" s="36"/>
      <c r="B376" s="37"/>
      <c r="C376" s="38"/>
      <c r="D376" s="193" t="s">
        <v>143</v>
      </c>
      <c r="E376" s="38"/>
      <c r="F376" s="194" t="s">
        <v>557</v>
      </c>
      <c r="G376" s="38"/>
      <c r="H376" s="38"/>
      <c r="I376" s="195"/>
      <c r="J376" s="38"/>
      <c r="K376" s="38"/>
      <c r="L376" s="41"/>
      <c r="M376" s="196"/>
      <c r="N376" s="197"/>
      <c r="O376" s="66"/>
      <c r="P376" s="66"/>
      <c r="Q376" s="66"/>
      <c r="R376" s="66"/>
      <c r="S376" s="66"/>
      <c r="T376" s="67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T376" s="19" t="s">
        <v>143</v>
      </c>
      <c r="AU376" s="19" t="s">
        <v>81</v>
      </c>
    </row>
    <row r="377" spans="2:63" s="12" customFormat="1" ht="22.8" customHeight="1">
      <c r="B377" s="164"/>
      <c r="C377" s="165"/>
      <c r="D377" s="166" t="s">
        <v>71</v>
      </c>
      <c r="E377" s="178" t="s">
        <v>558</v>
      </c>
      <c r="F377" s="178" t="s">
        <v>559</v>
      </c>
      <c r="G377" s="165"/>
      <c r="H377" s="165"/>
      <c r="I377" s="168"/>
      <c r="J377" s="179">
        <f>BK377</f>
        <v>0</v>
      </c>
      <c r="K377" s="165"/>
      <c r="L377" s="170"/>
      <c r="M377" s="171"/>
      <c r="N377" s="172"/>
      <c r="O377" s="172"/>
      <c r="P377" s="173">
        <f>SUM(P378:P395)</f>
        <v>0</v>
      </c>
      <c r="Q377" s="172"/>
      <c r="R377" s="173">
        <f>SUM(R378:R395)</f>
        <v>0.042021119999999995</v>
      </c>
      <c r="S377" s="172"/>
      <c r="T377" s="174">
        <f>SUM(T378:T395)</f>
        <v>0</v>
      </c>
      <c r="AR377" s="175" t="s">
        <v>81</v>
      </c>
      <c r="AT377" s="176" t="s">
        <v>71</v>
      </c>
      <c r="AU377" s="176" t="s">
        <v>79</v>
      </c>
      <c r="AY377" s="175" t="s">
        <v>133</v>
      </c>
      <c r="BK377" s="177">
        <f>SUM(BK378:BK395)</f>
        <v>0</v>
      </c>
    </row>
    <row r="378" spans="1:65" s="2" customFormat="1" ht="16.5" customHeight="1">
      <c r="A378" s="36"/>
      <c r="B378" s="37"/>
      <c r="C378" s="180" t="s">
        <v>574</v>
      </c>
      <c r="D378" s="180" t="s">
        <v>136</v>
      </c>
      <c r="E378" s="181" t="s">
        <v>561</v>
      </c>
      <c r="F378" s="182" t="s">
        <v>562</v>
      </c>
      <c r="G378" s="183" t="s">
        <v>139</v>
      </c>
      <c r="H378" s="184">
        <v>67.776</v>
      </c>
      <c r="I378" s="185"/>
      <c r="J378" s="186">
        <f>ROUND(I378*H378,2)</f>
        <v>0</v>
      </c>
      <c r="K378" s="182" t="s">
        <v>140</v>
      </c>
      <c r="L378" s="41"/>
      <c r="M378" s="187" t="s">
        <v>19</v>
      </c>
      <c r="N378" s="188" t="s">
        <v>43</v>
      </c>
      <c r="O378" s="66"/>
      <c r="P378" s="189">
        <f>O378*H378</f>
        <v>0</v>
      </c>
      <c r="Q378" s="189">
        <v>6E-05</v>
      </c>
      <c r="R378" s="189">
        <f>Q378*H378</f>
        <v>0.0040665599999999994</v>
      </c>
      <c r="S378" s="189">
        <v>0</v>
      </c>
      <c r="T378" s="190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191" t="s">
        <v>238</v>
      </c>
      <c r="AT378" s="191" t="s">
        <v>136</v>
      </c>
      <c r="AU378" s="191" t="s">
        <v>81</v>
      </c>
      <c r="AY378" s="19" t="s">
        <v>133</v>
      </c>
      <c r="BE378" s="192">
        <f>IF(N378="základní",J378,0)</f>
        <v>0</v>
      </c>
      <c r="BF378" s="192">
        <f>IF(N378="snížená",J378,0)</f>
        <v>0</v>
      </c>
      <c r="BG378" s="192">
        <f>IF(N378="zákl. přenesená",J378,0)</f>
        <v>0</v>
      </c>
      <c r="BH378" s="192">
        <f>IF(N378="sníž. přenesená",J378,0)</f>
        <v>0</v>
      </c>
      <c r="BI378" s="192">
        <f>IF(N378="nulová",J378,0)</f>
        <v>0</v>
      </c>
      <c r="BJ378" s="19" t="s">
        <v>79</v>
      </c>
      <c r="BK378" s="192">
        <f>ROUND(I378*H378,2)</f>
        <v>0</v>
      </c>
      <c r="BL378" s="19" t="s">
        <v>238</v>
      </c>
      <c r="BM378" s="191" t="s">
        <v>958</v>
      </c>
    </row>
    <row r="379" spans="1:47" s="2" customFormat="1" ht="10.2">
      <c r="A379" s="36"/>
      <c r="B379" s="37"/>
      <c r="C379" s="38"/>
      <c r="D379" s="193" t="s">
        <v>143</v>
      </c>
      <c r="E379" s="38"/>
      <c r="F379" s="194" t="s">
        <v>564</v>
      </c>
      <c r="G379" s="38"/>
      <c r="H379" s="38"/>
      <c r="I379" s="195"/>
      <c r="J379" s="38"/>
      <c r="K379" s="38"/>
      <c r="L379" s="41"/>
      <c r="M379" s="196"/>
      <c r="N379" s="197"/>
      <c r="O379" s="66"/>
      <c r="P379" s="66"/>
      <c r="Q379" s="66"/>
      <c r="R379" s="66"/>
      <c r="S379" s="66"/>
      <c r="T379" s="67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T379" s="19" t="s">
        <v>143</v>
      </c>
      <c r="AU379" s="19" t="s">
        <v>81</v>
      </c>
    </row>
    <row r="380" spans="2:51" s="15" customFormat="1" ht="10.2">
      <c r="B380" s="232"/>
      <c r="C380" s="233"/>
      <c r="D380" s="198" t="s">
        <v>147</v>
      </c>
      <c r="E380" s="234" t="s">
        <v>19</v>
      </c>
      <c r="F380" s="235" t="s">
        <v>565</v>
      </c>
      <c r="G380" s="233"/>
      <c r="H380" s="234" t="s">
        <v>19</v>
      </c>
      <c r="I380" s="236"/>
      <c r="J380" s="233"/>
      <c r="K380" s="233"/>
      <c r="L380" s="237"/>
      <c r="M380" s="238"/>
      <c r="N380" s="239"/>
      <c r="O380" s="239"/>
      <c r="P380" s="239"/>
      <c r="Q380" s="239"/>
      <c r="R380" s="239"/>
      <c r="S380" s="239"/>
      <c r="T380" s="240"/>
      <c r="AT380" s="241" t="s">
        <v>147</v>
      </c>
      <c r="AU380" s="241" t="s">
        <v>81</v>
      </c>
      <c r="AV380" s="15" t="s">
        <v>79</v>
      </c>
      <c r="AW380" s="15" t="s">
        <v>33</v>
      </c>
      <c r="AX380" s="15" t="s">
        <v>72</v>
      </c>
      <c r="AY380" s="241" t="s">
        <v>133</v>
      </c>
    </row>
    <row r="381" spans="2:51" s="13" customFormat="1" ht="10.2">
      <c r="B381" s="200"/>
      <c r="C381" s="201"/>
      <c r="D381" s="198" t="s">
        <v>147</v>
      </c>
      <c r="E381" s="202" t="s">
        <v>19</v>
      </c>
      <c r="F381" s="203" t="s">
        <v>566</v>
      </c>
      <c r="G381" s="201"/>
      <c r="H381" s="204">
        <v>52.767</v>
      </c>
      <c r="I381" s="205"/>
      <c r="J381" s="201"/>
      <c r="K381" s="201"/>
      <c r="L381" s="206"/>
      <c r="M381" s="207"/>
      <c r="N381" s="208"/>
      <c r="O381" s="208"/>
      <c r="P381" s="208"/>
      <c r="Q381" s="208"/>
      <c r="R381" s="208"/>
      <c r="S381" s="208"/>
      <c r="T381" s="209"/>
      <c r="AT381" s="210" t="s">
        <v>147</v>
      </c>
      <c r="AU381" s="210" t="s">
        <v>81</v>
      </c>
      <c r="AV381" s="13" t="s">
        <v>81</v>
      </c>
      <c r="AW381" s="13" t="s">
        <v>33</v>
      </c>
      <c r="AX381" s="13" t="s">
        <v>72</v>
      </c>
      <c r="AY381" s="210" t="s">
        <v>133</v>
      </c>
    </row>
    <row r="382" spans="2:51" s="13" customFormat="1" ht="10.2">
      <c r="B382" s="200"/>
      <c r="C382" s="201"/>
      <c r="D382" s="198" t="s">
        <v>147</v>
      </c>
      <c r="E382" s="202" t="s">
        <v>19</v>
      </c>
      <c r="F382" s="203" t="s">
        <v>567</v>
      </c>
      <c r="G382" s="201"/>
      <c r="H382" s="204">
        <v>15.009</v>
      </c>
      <c r="I382" s="205"/>
      <c r="J382" s="201"/>
      <c r="K382" s="201"/>
      <c r="L382" s="206"/>
      <c r="M382" s="207"/>
      <c r="N382" s="208"/>
      <c r="O382" s="208"/>
      <c r="P382" s="208"/>
      <c r="Q382" s="208"/>
      <c r="R382" s="208"/>
      <c r="S382" s="208"/>
      <c r="T382" s="209"/>
      <c r="AT382" s="210" t="s">
        <v>147</v>
      </c>
      <c r="AU382" s="210" t="s">
        <v>81</v>
      </c>
      <c r="AV382" s="13" t="s">
        <v>81</v>
      </c>
      <c r="AW382" s="13" t="s">
        <v>33</v>
      </c>
      <c r="AX382" s="13" t="s">
        <v>72</v>
      </c>
      <c r="AY382" s="210" t="s">
        <v>133</v>
      </c>
    </row>
    <row r="383" spans="2:51" s="14" customFormat="1" ht="10.2">
      <c r="B383" s="211"/>
      <c r="C383" s="212"/>
      <c r="D383" s="198" t="s">
        <v>147</v>
      </c>
      <c r="E383" s="213" t="s">
        <v>19</v>
      </c>
      <c r="F383" s="214" t="s">
        <v>154</v>
      </c>
      <c r="G383" s="212"/>
      <c r="H383" s="215">
        <v>67.77600000000001</v>
      </c>
      <c r="I383" s="216"/>
      <c r="J383" s="212"/>
      <c r="K383" s="212"/>
      <c r="L383" s="217"/>
      <c r="M383" s="218"/>
      <c r="N383" s="219"/>
      <c r="O383" s="219"/>
      <c r="P383" s="219"/>
      <c r="Q383" s="219"/>
      <c r="R383" s="219"/>
      <c r="S383" s="219"/>
      <c r="T383" s="220"/>
      <c r="AT383" s="221" t="s">
        <v>147</v>
      </c>
      <c r="AU383" s="221" t="s">
        <v>81</v>
      </c>
      <c r="AV383" s="14" t="s">
        <v>141</v>
      </c>
      <c r="AW383" s="14" t="s">
        <v>33</v>
      </c>
      <c r="AX383" s="14" t="s">
        <v>79</v>
      </c>
      <c r="AY383" s="221" t="s">
        <v>133</v>
      </c>
    </row>
    <row r="384" spans="1:65" s="2" customFormat="1" ht="16.5" customHeight="1">
      <c r="A384" s="36"/>
      <c r="B384" s="37"/>
      <c r="C384" s="180" t="s">
        <v>579</v>
      </c>
      <c r="D384" s="180" t="s">
        <v>136</v>
      </c>
      <c r="E384" s="181" t="s">
        <v>569</v>
      </c>
      <c r="F384" s="182" t="s">
        <v>570</v>
      </c>
      <c r="G384" s="183" t="s">
        <v>139</v>
      </c>
      <c r="H384" s="184">
        <v>135.552</v>
      </c>
      <c r="I384" s="185"/>
      <c r="J384" s="186">
        <f>ROUND(I384*H384,2)</f>
        <v>0</v>
      </c>
      <c r="K384" s="182" t="s">
        <v>140</v>
      </c>
      <c r="L384" s="41"/>
      <c r="M384" s="187" t="s">
        <v>19</v>
      </c>
      <c r="N384" s="188" t="s">
        <v>43</v>
      </c>
      <c r="O384" s="66"/>
      <c r="P384" s="189">
        <f>O384*H384</f>
        <v>0</v>
      </c>
      <c r="Q384" s="189">
        <v>0.00014</v>
      </c>
      <c r="R384" s="189">
        <f>Q384*H384</f>
        <v>0.018977279999999996</v>
      </c>
      <c r="S384" s="189">
        <v>0</v>
      </c>
      <c r="T384" s="190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191" t="s">
        <v>238</v>
      </c>
      <c r="AT384" s="191" t="s">
        <v>136</v>
      </c>
      <c r="AU384" s="191" t="s">
        <v>81</v>
      </c>
      <c r="AY384" s="19" t="s">
        <v>133</v>
      </c>
      <c r="BE384" s="192">
        <f>IF(N384="základní",J384,0)</f>
        <v>0</v>
      </c>
      <c r="BF384" s="192">
        <f>IF(N384="snížená",J384,0)</f>
        <v>0</v>
      </c>
      <c r="BG384" s="192">
        <f>IF(N384="zákl. přenesená",J384,0)</f>
        <v>0</v>
      </c>
      <c r="BH384" s="192">
        <f>IF(N384="sníž. přenesená",J384,0)</f>
        <v>0</v>
      </c>
      <c r="BI384" s="192">
        <f>IF(N384="nulová",J384,0)</f>
        <v>0</v>
      </c>
      <c r="BJ384" s="19" t="s">
        <v>79</v>
      </c>
      <c r="BK384" s="192">
        <f>ROUND(I384*H384,2)</f>
        <v>0</v>
      </c>
      <c r="BL384" s="19" t="s">
        <v>238</v>
      </c>
      <c r="BM384" s="191" t="s">
        <v>959</v>
      </c>
    </row>
    <row r="385" spans="1:47" s="2" customFormat="1" ht="10.2">
      <c r="A385" s="36"/>
      <c r="B385" s="37"/>
      <c r="C385" s="38"/>
      <c r="D385" s="193" t="s">
        <v>143</v>
      </c>
      <c r="E385" s="38"/>
      <c r="F385" s="194" t="s">
        <v>572</v>
      </c>
      <c r="G385" s="38"/>
      <c r="H385" s="38"/>
      <c r="I385" s="195"/>
      <c r="J385" s="38"/>
      <c r="K385" s="38"/>
      <c r="L385" s="41"/>
      <c r="M385" s="196"/>
      <c r="N385" s="197"/>
      <c r="O385" s="66"/>
      <c r="P385" s="66"/>
      <c r="Q385" s="66"/>
      <c r="R385" s="66"/>
      <c r="S385" s="66"/>
      <c r="T385" s="67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T385" s="19" t="s">
        <v>143</v>
      </c>
      <c r="AU385" s="19" t="s">
        <v>81</v>
      </c>
    </row>
    <row r="386" spans="2:51" s="15" customFormat="1" ht="10.2">
      <c r="B386" s="232"/>
      <c r="C386" s="233"/>
      <c r="D386" s="198" t="s">
        <v>147</v>
      </c>
      <c r="E386" s="234" t="s">
        <v>19</v>
      </c>
      <c r="F386" s="235" t="s">
        <v>565</v>
      </c>
      <c r="G386" s="233"/>
      <c r="H386" s="234" t="s">
        <v>19</v>
      </c>
      <c r="I386" s="236"/>
      <c r="J386" s="233"/>
      <c r="K386" s="233"/>
      <c r="L386" s="237"/>
      <c r="M386" s="238"/>
      <c r="N386" s="239"/>
      <c r="O386" s="239"/>
      <c r="P386" s="239"/>
      <c r="Q386" s="239"/>
      <c r="R386" s="239"/>
      <c r="S386" s="239"/>
      <c r="T386" s="240"/>
      <c r="AT386" s="241" t="s">
        <v>147</v>
      </c>
      <c r="AU386" s="241" t="s">
        <v>81</v>
      </c>
      <c r="AV386" s="15" t="s">
        <v>79</v>
      </c>
      <c r="AW386" s="15" t="s">
        <v>33</v>
      </c>
      <c r="AX386" s="15" t="s">
        <v>72</v>
      </c>
      <c r="AY386" s="241" t="s">
        <v>133</v>
      </c>
    </row>
    <row r="387" spans="2:51" s="13" customFormat="1" ht="10.2">
      <c r="B387" s="200"/>
      <c r="C387" s="201"/>
      <c r="D387" s="198" t="s">
        <v>147</v>
      </c>
      <c r="E387" s="202" t="s">
        <v>19</v>
      </c>
      <c r="F387" s="203" t="s">
        <v>566</v>
      </c>
      <c r="G387" s="201"/>
      <c r="H387" s="204">
        <v>52.767</v>
      </c>
      <c r="I387" s="205"/>
      <c r="J387" s="201"/>
      <c r="K387" s="201"/>
      <c r="L387" s="206"/>
      <c r="M387" s="207"/>
      <c r="N387" s="208"/>
      <c r="O387" s="208"/>
      <c r="P387" s="208"/>
      <c r="Q387" s="208"/>
      <c r="R387" s="208"/>
      <c r="S387" s="208"/>
      <c r="T387" s="209"/>
      <c r="AT387" s="210" t="s">
        <v>147</v>
      </c>
      <c r="AU387" s="210" t="s">
        <v>81</v>
      </c>
      <c r="AV387" s="13" t="s">
        <v>81</v>
      </c>
      <c r="AW387" s="13" t="s">
        <v>33</v>
      </c>
      <c r="AX387" s="13" t="s">
        <v>72</v>
      </c>
      <c r="AY387" s="210" t="s">
        <v>133</v>
      </c>
    </row>
    <row r="388" spans="2:51" s="13" customFormat="1" ht="10.2">
      <c r="B388" s="200"/>
      <c r="C388" s="201"/>
      <c r="D388" s="198" t="s">
        <v>147</v>
      </c>
      <c r="E388" s="202" t="s">
        <v>19</v>
      </c>
      <c r="F388" s="203" t="s">
        <v>567</v>
      </c>
      <c r="G388" s="201"/>
      <c r="H388" s="204">
        <v>15.009</v>
      </c>
      <c r="I388" s="205"/>
      <c r="J388" s="201"/>
      <c r="K388" s="201"/>
      <c r="L388" s="206"/>
      <c r="M388" s="207"/>
      <c r="N388" s="208"/>
      <c r="O388" s="208"/>
      <c r="P388" s="208"/>
      <c r="Q388" s="208"/>
      <c r="R388" s="208"/>
      <c r="S388" s="208"/>
      <c r="T388" s="209"/>
      <c r="AT388" s="210" t="s">
        <v>147</v>
      </c>
      <c r="AU388" s="210" t="s">
        <v>81</v>
      </c>
      <c r="AV388" s="13" t="s">
        <v>81</v>
      </c>
      <c r="AW388" s="13" t="s">
        <v>33</v>
      </c>
      <c r="AX388" s="13" t="s">
        <v>72</v>
      </c>
      <c r="AY388" s="210" t="s">
        <v>133</v>
      </c>
    </row>
    <row r="389" spans="2:51" s="14" customFormat="1" ht="10.2">
      <c r="B389" s="211"/>
      <c r="C389" s="212"/>
      <c r="D389" s="198" t="s">
        <v>147</v>
      </c>
      <c r="E389" s="213" t="s">
        <v>19</v>
      </c>
      <c r="F389" s="214" t="s">
        <v>154</v>
      </c>
      <c r="G389" s="212"/>
      <c r="H389" s="215">
        <v>67.77600000000001</v>
      </c>
      <c r="I389" s="216"/>
      <c r="J389" s="212"/>
      <c r="K389" s="212"/>
      <c r="L389" s="217"/>
      <c r="M389" s="218"/>
      <c r="N389" s="219"/>
      <c r="O389" s="219"/>
      <c r="P389" s="219"/>
      <c r="Q389" s="219"/>
      <c r="R389" s="219"/>
      <c r="S389" s="219"/>
      <c r="T389" s="220"/>
      <c r="AT389" s="221" t="s">
        <v>147</v>
      </c>
      <c r="AU389" s="221" t="s">
        <v>81</v>
      </c>
      <c r="AV389" s="14" t="s">
        <v>141</v>
      </c>
      <c r="AW389" s="14" t="s">
        <v>33</v>
      </c>
      <c r="AX389" s="14" t="s">
        <v>72</v>
      </c>
      <c r="AY389" s="221" t="s">
        <v>133</v>
      </c>
    </row>
    <row r="390" spans="2:51" s="13" customFormat="1" ht="10.2">
      <c r="B390" s="200"/>
      <c r="C390" s="201"/>
      <c r="D390" s="198" t="s">
        <v>147</v>
      </c>
      <c r="E390" s="202" t="s">
        <v>19</v>
      </c>
      <c r="F390" s="203" t="s">
        <v>573</v>
      </c>
      <c r="G390" s="201"/>
      <c r="H390" s="204">
        <v>135.552</v>
      </c>
      <c r="I390" s="205"/>
      <c r="J390" s="201"/>
      <c r="K390" s="201"/>
      <c r="L390" s="206"/>
      <c r="M390" s="207"/>
      <c r="N390" s="208"/>
      <c r="O390" s="208"/>
      <c r="P390" s="208"/>
      <c r="Q390" s="208"/>
      <c r="R390" s="208"/>
      <c r="S390" s="208"/>
      <c r="T390" s="209"/>
      <c r="AT390" s="210" t="s">
        <v>147</v>
      </c>
      <c r="AU390" s="210" t="s">
        <v>81</v>
      </c>
      <c r="AV390" s="13" t="s">
        <v>81</v>
      </c>
      <c r="AW390" s="13" t="s">
        <v>33</v>
      </c>
      <c r="AX390" s="13" t="s">
        <v>79</v>
      </c>
      <c r="AY390" s="210" t="s">
        <v>133</v>
      </c>
    </row>
    <row r="391" spans="1:65" s="2" customFormat="1" ht="16.5" customHeight="1">
      <c r="A391" s="36"/>
      <c r="B391" s="37"/>
      <c r="C391" s="180" t="s">
        <v>960</v>
      </c>
      <c r="D391" s="180" t="s">
        <v>136</v>
      </c>
      <c r="E391" s="181" t="s">
        <v>575</v>
      </c>
      <c r="F391" s="182" t="s">
        <v>576</v>
      </c>
      <c r="G391" s="183" t="s">
        <v>139</v>
      </c>
      <c r="H391" s="184">
        <v>67.776</v>
      </c>
      <c r="I391" s="185"/>
      <c r="J391" s="186">
        <f>ROUND(I391*H391,2)</f>
        <v>0</v>
      </c>
      <c r="K391" s="182" t="s">
        <v>140</v>
      </c>
      <c r="L391" s="41"/>
      <c r="M391" s="187" t="s">
        <v>19</v>
      </c>
      <c r="N391" s="188" t="s">
        <v>43</v>
      </c>
      <c r="O391" s="66"/>
      <c r="P391" s="189">
        <f>O391*H391</f>
        <v>0</v>
      </c>
      <c r="Q391" s="189">
        <v>0.00014</v>
      </c>
      <c r="R391" s="189">
        <f>Q391*H391</f>
        <v>0.009488639999999998</v>
      </c>
      <c r="S391" s="189">
        <v>0</v>
      </c>
      <c r="T391" s="190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91" t="s">
        <v>238</v>
      </c>
      <c r="AT391" s="191" t="s">
        <v>136</v>
      </c>
      <c r="AU391" s="191" t="s">
        <v>81</v>
      </c>
      <c r="AY391" s="19" t="s">
        <v>133</v>
      </c>
      <c r="BE391" s="192">
        <f>IF(N391="základní",J391,0)</f>
        <v>0</v>
      </c>
      <c r="BF391" s="192">
        <f>IF(N391="snížená",J391,0)</f>
        <v>0</v>
      </c>
      <c r="BG391" s="192">
        <f>IF(N391="zákl. přenesená",J391,0)</f>
        <v>0</v>
      </c>
      <c r="BH391" s="192">
        <f>IF(N391="sníž. přenesená",J391,0)</f>
        <v>0</v>
      </c>
      <c r="BI391" s="192">
        <f>IF(N391="nulová",J391,0)</f>
        <v>0</v>
      </c>
      <c r="BJ391" s="19" t="s">
        <v>79</v>
      </c>
      <c r="BK391" s="192">
        <f>ROUND(I391*H391,2)</f>
        <v>0</v>
      </c>
      <c r="BL391" s="19" t="s">
        <v>238</v>
      </c>
      <c r="BM391" s="191" t="s">
        <v>961</v>
      </c>
    </row>
    <row r="392" spans="1:47" s="2" customFormat="1" ht="10.2">
      <c r="A392" s="36"/>
      <c r="B392" s="37"/>
      <c r="C392" s="38"/>
      <c r="D392" s="193" t="s">
        <v>143</v>
      </c>
      <c r="E392" s="38"/>
      <c r="F392" s="194" t="s">
        <v>578</v>
      </c>
      <c r="G392" s="38"/>
      <c r="H392" s="38"/>
      <c r="I392" s="195"/>
      <c r="J392" s="38"/>
      <c r="K392" s="38"/>
      <c r="L392" s="41"/>
      <c r="M392" s="196"/>
      <c r="N392" s="197"/>
      <c r="O392" s="66"/>
      <c r="P392" s="66"/>
      <c r="Q392" s="66"/>
      <c r="R392" s="66"/>
      <c r="S392" s="66"/>
      <c r="T392" s="67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T392" s="19" t="s">
        <v>143</v>
      </c>
      <c r="AU392" s="19" t="s">
        <v>81</v>
      </c>
    </row>
    <row r="393" spans="1:65" s="2" customFormat="1" ht="16.5" customHeight="1">
      <c r="A393" s="36"/>
      <c r="B393" s="37"/>
      <c r="C393" s="180" t="s">
        <v>962</v>
      </c>
      <c r="D393" s="180" t="s">
        <v>136</v>
      </c>
      <c r="E393" s="181" t="s">
        <v>580</v>
      </c>
      <c r="F393" s="182" t="s">
        <v>581</v>
      </c>
      <c r="G393" s="183" t="s">
        <v>139</v>
      </c>
      <c r="H393" s="184">
        <v>67.776</v>
      </c>
      <c r="I393" s="185"/>
      <c r="J393" s="186">
        <f>ROUND(I393*H393,2)</f>
        <v>0</v>
      </c>
      <c r="K393" s="182" t="s">
        <v>140</v>
      </c>
      <c r="L393" s="41"/>
      <c r="M393" s="187" t="s">
        <v>19</v>
      </c>
      <c r="N393" s="188" t="s">
        <v>43</v>
      </c>
      <c r="O393" s="66"/>
      <c r="P393" s="189">
        <f>O393*H393</f>
        <v>0</v>
      </c>
      <c r="Q393" s="189">
        <v>0.00014</v>
      </c>
      <c r="R393" s="189">
        <f>Q393*H393</f>
        <v>0.009488639999999998</v>
      </c>
      <c r="S393" s="189">
        <v>0</v>
      </c>
      <c r="T393" s="190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191" t="s">
        <v>238</v>
      </c>
      <c r="AT393" s="191" t="s">
        <v>136</v>
      </c>
      <c r="AU393" s="191" t="s">
        <v>81</v>
      </c>
      <c r="AY393" s="19" t="s">
        <v>133</v>
      </c>
      <c r="BE393" s="192">
        <f>IF(N393="základní",J393,0)</f>
        <v>0</v>
      </c>
      <c r="BF393" s="192">
        <f>IF(N393="snížená",J393,0)</f>
        <v>0</v>
      </c>
      <c r="BG393" s="192">
        <f>IF(N393="zákl. přenesená",J393,0)</f>
        <v>0</v>
      </c>
      <c r="BH393" s="192">
        <f>IF(N393="sníž. přenesená",J393,0)</f>
        <v>0</v>
      </c>
      <c r="BI393" s="192">
        <f>IF(N393="nulová",J393,0)</f>
        <v>0</v>
      </c>
      <c r="BJ393" s="19" t="s">
        <v>79</v>
      </c>
      <c r="BK393" s="192">
        <f>ROUND(I393*H393,2)</f>
        <v>0</v>
      </c>
      <c r="BL393" s="19" t="s">
        <v>238</v>
      </c>
      <c r="BM393" s="191" t="s">
        <v>963</v>
      </c>
    </row>
    <row r="394" spans="1:47" s="2" customFormat="1" ht="10.2">
      <c r="A394" s="36"/>
      <c r="B394" s="37"/>
      <c r="C394" s="38"/>
      <c r="D394" s="193" t="s">
        <v>143</v>
      </c>
      <c r="E394" s="38"/>
      <c r="F394" s="194" t="s">
        <v>583</v>
      </c>
      <c r="G394" s="38"/>
      <c r="H394" s="38"/>
      <c r="I394" s="195"/>
      <c r="J394" s="38"/>
      <c r="K394" s="38"/>
      <c r="L394" s="41"/>
      <c r="M394" s="196"/>
      <c r="N394" s="197"/>
      <c r="O394" s="66"/>
      <c r="P394" s="66"/>
      <c r="Q394" s="66"/>
      <c r="R394" s="66"/>
      <c r="S394" s="66"/>
      <c r="T394" s="67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T394" s="19" t="s">
        <v>143</v>
      </c>
      <c r="AU394" s="19" t="s">
        <v>81</v>
      </c>
    </row>
    <row r="395" spans="1:47" s="2" customFormat="1" ht="19.2">
      <c r="A395" s="36"/>
      <c r="B395" s="37"/>
      <c r="C395" s="38"/>
      <c r="D395" s="198" t="s">
        <v>145</v>
      </c>
      <c r="E395" s="38"/>
      <c r="F395" s="199" t="s">
        <v>584</v>
      </c>
      <c r="G395" s="38"/>
      <c r="H395" s="38"/>
      <c r="I395" s="195"/>
      <c r="J395" s="38"/>
      <c r="K395" s="38"/>
      <c r="L395" s="41"/>
      <c r="M395" s="253"/>
      <c r="N395" s="254"/>
      <c r="O395" s="255"/>
      <c r="P395" s="255"/>
      <c r="Q395" s="255"/>
      <c r="R395" s="255"/>
      <c r="S395" s="255"/>
      <c r="T395" s="25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T395" s="19" t="s">
        <v>145</v>
      </c>
      <c r="AU395" s="19" t="s">
        <v>81</v>
      </c>
    </row>
    <row r="396" spans="1:31" s="2" customFormat="1" ht="6.9" customHeight="1">
      <c r="A396" s="36"/>
      <c r="B396" s="49"/>
      <c r="C396" s="50"/>
      <c r="D396" s="50"/>
      <c r="E396" s="50"/>
      <c r="F396" s="50"/>
      <c r="G396" s="50"/>
      <c r="H396" s="50"/>
      <c r="I396" s="50"/>
      <c r="J396" s="50"/>
      <c r="K396" s="50"/>
      <c r="L396" s="41"/>
      <c r="M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</row>
  </sheetData>
  <sheetProtection algorithmName="SHA-512" hashValue="kZkqqeLO3ziCt/VTAqzKmLy024ammH5vSuKh/Hpnd8Dm/HFMFyc/lBBguPKC7cTivppe1Pg8QoPd3b5qjr160w==" saltValue="BsAsMHCCYWDQcY5Iz66kkQ==" spinCount="100000" sheet="1" objects="1" scenarios="1" formatColumns="0" formatRows="0" autoFilter="0"/>
  <autoFilter ref="C92:K395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2_02/342171112"/>
    <hyperlink ref="F115" r:id="rId2" display="https://podminky.urs.cz/item/CS_URS_2022_02/444171112"/>
    <hyperlink ref="F135" r:id="rId3" display="https://podminky.urs.cz/item/CS_URS_2022_02/622211011"/>
    <hyperlink ref="F148" r:id="rId4" display="https://podminky.urs.cz/item/CS_URS_2022_02/622251101"/>
    <hyperlink ref="F150" r:id="rId5" display="https://podminky.urs.cz/item/CS_URS_2022_02/622252001"/>
    <hyperlink ref="F159" r:id="rId6" display="https://podminky.urs.cz/item/CS_URS_2022_02/622252002"/>
    <hyperlink ref="F170" r:id="rId7" display="https://podminky.urs.cz/item/CS_URS_2022_02/622511112"/>
    <hyperlink ref="F182" r:id="rId8" display="https://podminky.urs.cz/item/CS_URS_2022_02/941111121"/>
    <hyperlink ref="F187" r:id="rId9" display="https://podminky.urs.cz/item/CS_URS_2022_02/941111221"/>
    <hyperlink ref="F190" r:id="rId10" display="https://podminky.urs.cz/item/CS_URS_2022_02/941111821"/>
    <hyperlink ref="F192" r:id="rId11" display="https://podminky.urs.cz/item/CS_URS_2022_02/944511111"/>
    <hyperlink ref="F197" r:id="rId12" display="https://podminky.urs.cz/item/CS_URS_2022_02/944511211"/>
    <hyperlink ref="F200" r:id="rId13" display="https://podminky.urs.cz/item/CS_URS_2022_02/944511811"/>
    <hyperlink ref="F202" r:id="rId14" display="https://podminky.urs.cz/item/CS_URS_2022_02/949101111"/>
    <hyperlink ref="F206" r:id="rId15" display="https://podminky.urs.cz/item/CS_URS_2022_02/952901221"/>
    <hyperlink ref="F208" r:id="rId16" display="https://podminky.urs.cz/item/CS_URS_2022_02/966072122"/>
    <hyperlink ref="F218" r:id="rId17" display="https://podminky.urs.cz/item/CS_URS_2022_02/966073122"/>
    <hyperlink ref="F221" r:id="rId18" display="https://podminky.urs.cz/item/CS_URS_2022_02/968082017"/>
    <hyperlink ref="F226" r:id="rId19" display="https://podminky.urs.cz/item/CS_URS_2022_02/968082021"/>
    <hyperlink ref="F230" r:id="rId20" display="https://podminky.urs.cz/item/CS_URS_2022_02/997013153"/>
    <hyperlink ref="F232" r:id="rId21" display="https://podminky.urs.cz/item/CS_URS_2022_02/997013501"/>
    <hyperlink ref="F234" r:id="rId22" display="https://podminky.urs.cz/item/CS_URS_2022_02/997013509"/>
    <hyperlink ref="F237" r:id="rId23" display="https://podminky.urs.cz/item/CS_URS_2022_02/997013631"/>
    <hyperlink ref="F240" r:id="rId24" display="https://podminky.urs.cz/item/CS_URS_2022_02/998014211"/>
    <hyperlink ref="F244" r:id="rId25" display="https://podminky.urs.cz/item/CS_URS_2022_02/713131171"/>
    <hyperlink ref="F261" r:id="rId26" display="https://podminky.urs.cz/item/CS_URS_2022_02/713132312"/>
    <hyperlink ref="F273" r:id="rId27" display="https://podminky.urs.cz/item/CS_URS_2022_02/998713102"/>
    <hyperlink ref="F276" r:id="rId28" display="https://podminky.urs.cz/item/CS_URS_2022_02/762083111"/>
    <hyperlink ref="F278" r:id="rId29" display="https://podminky.urs.cz/item/CS_URS_2022_02/762439001"/>
    <hyperlink ref="F285" r:id="rId30" display="https://podminky.urs.cz/item/CS_URS_2022_02/762495000"/>
    <hyperlink ref="F289" r:id="rId31" display="https://podminky.urs.cz/item/CS_URS_2022_02/998762102"/>
    <hyperlink ref="F292" r:id="rId32" display="https://podminky.urs.cz/item/CS_URS_2022_02/764004801"/>
    <hyperlink ref="F294" r:id="rId33" display="https://podminky.urs.cz/item/CS_URS_2022_02/764004861"/>
    <hyperlink ref="F296" r:id="rId34" display="https://podminky.urs.cz/item/CS_URS_2022_02/764216601"/>
    <hyperlink ref="F315" r:id="rId35" display="https://podminky.urs.cz/item/CS_URS_2022_02/764216602"/>
    <hyperlink ref="F322" r:id="rId36" display="https://podminky.urs.cz/item/CS_URS_2022_02/764511602"/>
    <hyperlink ref="F326" r:id="rId37" display="https://podminky.urs.cz/item/CS_URS_2022_02/764518623"/>
    <hyperlink ref="F331" r:id="rId38" display="https://podminky.urs.cz/item/CS_URS_2022_02/998764102"/>
    <hyperlink ref="F334" r:id="rId39" display="https://podminky.urs.cz/item/CS_URS_2022_02/766622135"/>
    <hyperlink ref="F346" r:id="rId40" display="https://podminky.urs.cz/item/CS_URS_2022_02/766660611"/>
    <hyperlink ref="F353" r:id="rId41" display="https://podminky.urs.cz/item/CS_URS_2022_02/998766102"/>
    <hyperlink ref="F356" r:id="rId42" display="https://podminky.urs.cz/item/CS_URS_2022_02/767190115"/>
    <hyperlink ref="F364" r:id="rId43" display="https://podminky.urs.cz/item/CS_URS_2022_02/767651113"/>
    <hyperlink ref="F371" r:id="rId44" display="https://podminky.urs.cz/item/CS_URS_2022_02/767651126"/>
    <hyperlink ref="F374" r:id="rId45" display="https://podminky.urs.cz/item/CS_URS_2022_02/767651814"/>
    <hyperlink ref="F376" r:id="rId46" display="https://podminky.urs.cz/item/CS_URS_2022_02/998767102"/>
    <hyperlink ref="F379" r:id="rId47" display="https://podminky.urs.cz/item/CS_URS_2022_02/783306801"/>
    <hyperlink ref="F385" r:id="rId48" display="https://podminky.urs.cz/item/CS_URS_2022_02/783314203"/>
    <hyperlink ref="F392" r:id="rId49" display="https://podminky.urs.cz/item/CS_URS_2022_02/783315103"/>
    <hyperlink ref="F394" r:id="rId50" display="https://podminky.urs.cz/item/CS_URS_2022_02/78331710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93</v>
      </c>
    </row>
    <row r="3" spans="2:46" s="1" customFormat="1" ht="6.9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81</v>
      </c>
    </row>
    <row r="4" spans="2:46" s="1" customFormat="1" ht="24.9" customHeight="1">
      <c r="B4" s="22"/>
      <c r="D4" s="112" t="s">
        <v>97</v>
      </c>
      <c r="L4" s="22"/>
      <c r="M4" s="113" t="s">
        <v>10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Stavební úpravy - modernizace obvodového pláště</v>
      </c>
      <c r="F7" s="387"/>
      <c r="G7" s="387"/>
      <c r="H7" s="387"/>
      <c r="L7" s="22"/>
    </row>
    <row r="8" spans="2:12" s="1" customFormat="1" ht="12" customHeight="1">
      <c r="B8" s="22"/>
      <c r="D8" s="114" t="s">
        <v>98</v>
      </c>
      <c r="L8" s="22"/>
    </row>
    <row r="9" spans="1:31" s="2" customFormat="1" ht="16.5" customHeight="1">
      <c r="A9" s="36"/>
      <c r="B9" s="41"/>
      <c r="C9" s="36"/>
      <c r="D9" s="36"/>
      <c r="E9" s="386" t="s">
        <v>851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585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8" t="s">
        <v>964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0.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stavby'!AN8</f>
        <v>30. 9. 2022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19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27</v>
      </c>
      <c r="F17" s="36"/>
      <c r="G17" s="36"/>
      <c r="H17" s="36"/>
      <c r="I17" s="114" t="s">
        <v>28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32</v>
      </c>
      <c r="F23" s="36"/>
      <c r="G23" s="36"/>
      <c r="H23" s="36"/>
      <c r="I23" s="114" t="s">
        <v>28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34</v>
      </c>
      <c r="E25" s="36"/>
      <c r="F25" s="36"/>
      <c r="G25" s="36"/>
      <c r="H25" s="36"/>
      <c r="I25" s="114" t="s">
        <v>26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35</v>
      </c>
      <c r="F26" s="36"/>
      <c r="G26" s="36"/>
      <c r="H26" s="36"/>
      <c r="I26" s="114" t="s">
        <v>28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17"/>
      <c r="B29" s="118"/>
      <c r="C29" s="117"/>
      <c r="D29" s="117"/>
      <c r="E29" s="392" t="s">
        <v>37</v>
      </c>
      <c r="F29" s="392"/>
      <c r="G29" s="392"/>
      <c r="H29" s="392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38</v>
      </c>
      <c r="E32" s="36"/>
      <c r="F32" s="36"/>
      <c r="G32" s="36"/>
      <c r="H32" s="36"/>
      <c r="I32" s="36"/>
      <c r="J32" s="122">
        <f>ROUND(J92,2)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36"/>
      <c r="F34" s="123" t="s">
        <v>40</v>
      </c>
      <c r="G34" s="36"/>
      <c r="H34" s="36"/>
      <c r="I34" s="123" t="s">
        <v>39</v>
      </c>
      <c r="J34" s="123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24" t="s">
        <v>42</v>
      </c>
      <c r="E35" s="114" t="s">
        <v>43</v>
      </c>
      <c r="F35" s="125">
        <f>ROUND((SUM(BE92:BE169)),2)</f>
        <v>0</v>
      </c>
      <c r="G35" s="36"/>
      <c r="H35" s="36"/>
      <c r="I35" s="126">
        <v>0.21</v>
      </c>
      <c r="J35" s="125">
        <f>ROUND(((SUM(BE92:BE169))*I35),2)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14" t="s">
        <v>44</v>
      </c>
      <c r="F36" s="125">
        <f>ROUND((SUM(BF92:BF169)),2)</f>
        <v>0</v>
      </c>
      <c r="G36" s="36"/>
      <c r="H36" s="36"/>
      <c r="I36" s="126">
        <v>0.15</v>
      </c>
      <c r="J36" s="125">
        <f>ROUND(((SUM(BF92:BF169))*I36),2)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4" t="s">
        <v>45</v>
      </c>
      <c r="F37" s="125">
        <f>ROUND((SUM(BG92:BG169)),2)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1"/>
      <c r="C38" s="36"/>
      <c r="D38" s="36"/>
      <c r="E38" s="114" t="s">
        <v>46</v>
      </c>
      <c r="F38" s="125">
        <f>ROUND((SUM(BH92:BH169)),2)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4" t="s">
        <v>47</v>
      </c>
      <c r="F39" s="125">
        <f>ROUND((SUM(BI92:BI169)),2)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48</v>
      </c>
      <c r="E41" s="129"/>
      <c r="F41" s="129"/>
      <c r="G41" s="130" t="s">
        <v>49</v>
      </c>
      <c r="H41" s="131" t="s">
        <v>50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" customHeight="1">
      <c r="A47" s="36"/>
      <c r="B47" s="37"/>
      <c r="C47" s="25" t="s">
        <v>100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Stavební úpravy - modernizace obvodového pláště</v>
      </c>
      <c r="F50" s="394"/>
      <c r="G50" s="394"/>
      <c r="H50" s="394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98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851</v>
      </c>
      <c r="F52" s="395"/>
      <c r="G52" s="395"/>
      <c r="H52" s="395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585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2" t="str">
        <f>E11</f>
        <v>EL-02 - Výkaz výměr hala č.2</v>
      </c>
      <c r="F54" s="395"/>
      <c r="G54" s="395"/>
      <c r="H54" s="395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parc. č. 1627/24 a 1627/25</v>
      </c>
      <c r="G56" s="38"/>
      <c r="H56" s="38"/>
      <c r="I56" s="31" t="s">
        <v>23</v>
      </c>
      <c r="J56" s="61" t="str">
        <f>IF(J14="","",J14)</f>
        <v>30. 9. 2022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65" customHeight="1">
      <c r="A58" s="36"/>
      <c r="B58" s="37"/>
      <c r="C58" s="31" t="s">
        <v>25</v>
      </c>
      <c r="D58" s="38"/>
      <c r="E58" s="38"/>
      <c r="F58" s="29" t="str">
        <f>E17</f>
        <v>ČZU v Praze</v>
      </c>
      <c r="G58" s="38"/>
      <c r="H58" s="38"/>
      <c r="I58" s="31" t="s">
        <v>31</v>
      </c>
      <c r="J58" s="34" t="str">
        <f>E23</f>
        <v>RH-ARCHITEKTI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15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34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101</v>
      </c>
      <c r="D61" s="139"/>
      <c r="E61" s="139"/>
      <c r="F61" s="139"/>
      <c r="G61" s="139"/>
      <c r="H61" s="139"/>
      <c r="I61" s="139"/>
      <c r="J61" s="140" t="s">
        <v>102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8" customHeight="1">
      <c r="A63" s="36"/>
      <c r="B63" s="37"/>
      <c r="C63" s="141" t="s">
        <v>70</v>
      </c>
      <c r="D63" s="38"/>
      <c r="E63" s="38"/>
      <c r="F63" s="38"/>
      <c r="G63" s="38"/>
      <c r="H63" s="38"/>
      <c r="I63" s="38"/>
      <c r="J63" s="79">
        <f>J92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103</v>
      </c>
    </row>
    <row r="64" spans="2:12" s="9" customFormat="1" ht="24.9" customHeight="1">
      <c r="B64" s="142"/>
      <c r="C64" s="143"/>
      <c r="D64" s="144" t="s">
        <v>965</v>
      </c>
      <c r="E64" s="145"/>
      <c r="F64" s="145"/>
      <c r="G64" s="145"/>
      <c r="H64" s="145"/>
      <c r="I64" s="145"/>
      <c r="J64" s="146">
        <f>J93</f>
        <v>0</v>
      </c>
      <c r="K64" s="143"/>
      <c r="L64" s="147"/>
    </row>
    <row r="65" spans="2:12" s="9" customFormat="1" ht="24.9" customHeight="1">
      <c r="B65" s="142"/>
      <c r="C65" s="143"/>
      <c r="D65" s="144" t="s">
        <v>966</v>
      </c>
      <c r="E65" s="145"/>
      <c r="F65" s="145"/>
      <c r="G65" s="145"/>
      <c r="H65" s="145"/>
      <c r="I65" s="145"/>
      <c r="J65" s="146">
        <f>J122</f>
        <v>0</v>
      </c>
      <c r="K65" s="143"/>
      <c r="L65" s="147"/>
    </row>
    <row r="66" spans="2:12" s="9" customFormat="1" ht="24.9" customHeight="1">
      <c r="B66" s="142"/>
      <c r="C66" s="143"/>
      <c r="D66" s="144" t="s">
        <v>967</v>
      </c>
      <c r="E66" s="145"/>
      <c r="F66" s="145"/>
      <c r="G66" s="145"/>
      <c r="H66" s="145"/>
      <c r="I66" s="145"/>
      <c r="J66" s="146">
        <f>J129</f>
        <v>0</v>
      </c>
      <c r="K66" s="143"/>
      <c r="L66" s="147"/>
    </row>
    <row r="67" spans="2:12" s="9" customFormat="1" ht="24.9" customHeight="1">
      <c r="B67" s="142"/>
      <c r="C67" s="143"/>
      <c r="D67" s="144" t="s">
        <v>968</v>
      </c>
      <c r="E67" s="145"/>
      <c r="F67" s="145"/>
      <c r="G67" s="145"/>
      <c r="H67" s="145"/>
      <c r="I67" s="145"/>
      <c r="J67" s="146">
        <f>J137</f>
        <v>0</v>
      </c>
      <c r="K67" s="143"/>
      <c r="L67" s="147"/>
    </row>
    <row r="68" spans="2:12" s="9" customFormat="1" ht="24.9" customHeight="1">
      <c r="B68" s="142"/>
      <c r="C68" s="143"/>
      <c r="D68" s="144" t="s">
        <v>969</v>
      </c>
      <c r="E68" s="145"/>
      <c r="F68" s="145"/>
      <c r="G68" s="145"/>
      <c r="H68" s="145"/>
      <c r="I68" s="145"/>
      <c r="J68" s="146">
        <f>J141</f>
        <v>0</v>
      </c>
      <c r="K68" s="143"/>
      <c r="L68" s="147"/>
    </row>
    <row r="69" spans="2:12" s="9" customFormat="1" ht="24.9" customHeight="1">
      <c r="B69" s="142"/>
      <c r="C69" s="143"/>
      <c r="D69" s="144" t="s">
        <v>970</v>
      </c>
      <c r="E69" s="145"/>
      <c r="F69" s="145"/>
      <c r="G69" s="145"/>
      <c r="H69" s="145"/>
      <c r="I69" s="145"/>
      <c r="J69" s="146">
        <f>J156</f>
        <v>0</v>
      </c>
      <c r="K69" s="143"/>
      <c r="L69" s="147"/>
    </row>
    <row r="70" spans="2:12" s="9" customFormat="1" ht="24.9" customHeight="1">
      <c r="B70" s="142"/>
      <c r="C70" s="143"/>
      <c r="D70" s="144" t="s">
        <v>971</v>
      </c>
      <c r="E70" s="145"/>
      <c r="F70" s="145"/>
      <c r="G70" s="145"/>
      <c r="H70" s="145"/>
      <c r="I70" s="145"/>
      <c r="J70" s="146">
        <f>J159</f>
        <v>0</v>
      </c>
      <c r="K70" s="143"/>
      <c r="L70" s="147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" customHeight="1">
      <c r="A72" s="36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6.9" customHeight="1">
      <c r="A76" s="36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4.9" customHeight="1">
      <c r="A77" s="36"/>
      <c r="B77" s="37"/>
      <c r="C77" s="25" t="s">
        <v>118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16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93" t="str">
        <f>E7</f>
        <v>Stavební úpravy - modernizace obvodového pláště</v>
      </c>
      <c r="F80" s="394"/>
      <c r="G80" s="394"/>
      <c r="H80" s="394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2:12" s="1" customFormat="1" ht="12" customHeight="1">
      <c r="B81" s="23"/>
      <c r="C81" s="31" t="s">
        <v>98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36"/>
      <c r="B82" s="37"/>
      <c r="C82" s="38"/>
      <c r="D82" s="38"/>
      <c r="E82" s="393" t="s">
        <v>851</v>
      </c>
      <c r="F82" s="395"/>
      <c r="G82" s="395"/>
      <c r="H82" s="395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585</v>
      </c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342" t="str">
        <f>E11</f>
        <v>EL-02 - Výkaz výměr hala č.2</v>
      </c>
      <c r="F84" s="395"/>
      <c r="G84" s="395"/>
      <c r="H84" s="395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21</v>
      </c>
      <c r="D86" s="38"/>
      <c r="E86" s="38"/>
      <c r="F86" s="29" t="str">
        <f>F14</f>
        <v>parc. č. 1627/24 a 1627/25</v>
      </c>
      <c r="G86" s="38"/>
      <c r="H86" s="38"/>
      <c r="I86" s="31" t="s">
        <v>23</v>
      </c>
      <c r="J86" s="61" t="str">
        <f>IF(J14="","",J14)</f>
        <v>30. 9. 2022</v>
      </c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25.65" customHeight="1">
      <c r="A88" s="36"/>
      <c r="B88" s="37"/>
      <c r="C88" s="31" t="s">
        <v>25</v>
      </c>
      <c r="D88" s="38"/>
      <c r="E88" s="38"/>
      <c r="F88" s="29" t="str">
        <f>E17</f>
        <v>ČZU v Praze</v>
      </c>
      <c r="G88" s="38"/>
      <c r="H88" s="38"/>
      <c r="I88" s="31" t="s">
        <v>31</v>
      </c>
      <c r="J88" s="34" t="str">
        <f>E23</f>
        <v>RH-ARCHITEKTI s.r.o.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15" customHeight="1">
      <c r="A89" s="36"/>
      <c r="B89" s="37"/>
      <c r="C89" s="31" t="s">
        <v>29</v>
      </c>
      <c r="D89" s="38"/>
      <c r="E89" s="38"/>
      <c r="F89" s="29" t="str">
        <f>IF(E20="","",E20)</f>
        <v>Vyplň údaj</v>
      </c>
      <c r="G89" s="38"/>
      <c r="H89" s="38"/>
      <c r="I89" s="31" t="s">
        <v>34</v>
      </c>
      <c r="J89" s="34" t="str">
        <f>E26</f>
        <v xml:space="preserve"> 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0.3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11" customFormat="1" ht="29.25" customHeight="1">
      <c r="A91" s="153"/>
      <c r="B91" s="154"/>
      <c r="C91" s="155" t="s">
        <v>119</v>
      </c>
      <c r="D91" s="156" t="s">
        <v>57</v>
      </c>
      <c r="E91" s="156" t="s">
        <v>53</v>
      </c>
      <c r="F91" s="156" t="s">
        <v>54</v>
      </c>
      <c r="G91" s="156" t="s">
        <v>120</v>
      </c>
      <c r="H91" s="156" t="s">
        <v>121</v>
      </c>
      <c r="I91" s="156" t="s">
        <v>122</v>
      </c>
      <c r="J91" s="156" t="s">
        <v>102</v>
      </c>
      <c r="K91" s="157" t="s">
        <v>123</v>
      </c>
      <c r="L91" s="158"/>
      <c r="M91" s="70" t="s">
        <v>19</v>
      </c>
      <c r="N91" s="71" t="s">
        <v>42</v>
      </c>
      <c r="O91" s="71" t="s">
        <v>124</v>
      </c>
      <c r="P91" s="71" t="s">
        <v>125</v>
      </c>
      <c r="Q91" s="71" t="s">
        <v>126</v>
      </c>
      <c r="R91" s="71" t="s">
        <v>127</v>
      </c>
      <c r="S91" s="71" t="s">
        <v>128</v>
      </c>
      <c r="T91" s="72" t="s">
        <v>129</v>
      </c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</row>
    <row r="92" spans="1:63" s="2" customFormat="1" ht="22.8" customHeight="1">
      <c r="A92" s="36"/>
      <c r="B92" s="37"/>
      <c r="C92" s="77" t="s">
        <v>130</v>
      </c>
      <c r="D92" s="38"/>
      <c r="E92" s="38"/>
      <c r="F92" s="38"/>
      <c r="G92" s="38"/>
      <c r="H92" s="38"/>
      <c r="I92" s="38"/>
      <c r="J92" s="159">
        <f>BK92</f>
        <v>0</v>
      </c>
      <c r="K92" s="38"/>
      <c r="L92" s="41"/>
      <c r="M92" s="73"/>
      <c r="N92" s="160"/>
      <c r="O92" s="74"/>
      <c r="P92" s="161">
        <f>P93+P122+P129+P137+P141+P156+P159</f>
        <v>0</v>
      </c>
      <c r="Q92" s="74"/>
      <c r="R92" s="161">
        <f>R93+R122+R129+R137+R141+R156+R159</f>
        <v>0</v>
      </c>
      <c r="S92" s="74"/>
      <c r="T92" s="162">
        <f>T93+T122+T129+T137+T141+T156+T159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71</v>
      </c>
      <c r="AU92" s="19" t="s">
        <v>103</v>
      </c>
      <c r="BK92" s="163">
        <f>BK93+BK122+BK129+BK137+BK141+BK156+BK159</f>
        <v>0</v>
      </c>
    </row>
    <row r="93" spans="2:63" s="12" customFormat="1" ht="25.95" customHeight="1">
      <c r="B93" s="164"/>
      <c r="C93" s="165"/>
      <c r="D93" s="166" t="s">
        <v>71</v>
      </c>
      <c r="E93" s="167" t="s">
        <v>595</v>
      </c>
      <c r="F93" s="167" t="s">
        <v>972</v>
      </c>
      <c r="G93" s="165"/>
      <c r="H93" s="165"/>
      <c r="I93" s="168"/>
      <c r="J93" s="169">
        <f>BK93</f>
        <v>0</v>
      </c>
      <c r="K93" s="165"/>
      <c r="L93" s="170"/>
      <c r="M93" s="171"/>
      <c r="N93" s="172"/>
      <c r="O93" s="172"/>
      <c r="P93" s="173">
        <f>SUM(P94:P121)</f>
        <v>0</v>
      </c>
      <c r="Q93" s="172"/>
      <c r="R93" s="173">
        <f>SUM(R94:R121)</f>
        <v>0</v>
      </c>
      <c r="S93" s="172"/>
      <c r="T93" s="174">
        <f>SUM(T94:T121)</f>
        <v>0</v>
      </c>
      <c r="AR93" s="175" t="s">
        <v>79</v>
      </c>
      <c r="AT93" s="176" t="s">
        <v>71</v>
      </c>
      <c r="AU93" s="176" t="s">
        <v>72</v>
      </c>
      <c r="AY93" s="175" t="s">
        <v>133</v>
      </c>
      <c r="BK93" s="177">
        <f>SUM(BK94:BK121)</f>
        <v>0</v>
      </c>
    </row>
    <row r="94" spans="1:65" s="2" customFormat="1" ht="24.15" customHeight="1">
      <c r="A94" s="36"/>
      <c r="B94" s="37"/>
      <c r="C94" s="180" t="s">
        <v>72</v>
      </c>
      <c r="D94" s="180" t="s">
        <v>136</v>
      </c>
      <c r="E94" s="181" t="s">
        <v>615</v>
      </c>
      <c r="F94" s="182" t="s">
        <v>616</v>
      </c>
      <c r="G94" s="183" t="s">
        <v>599</v>
      </c>
      <c r="H94" s="184">
        <v>1</v>
      </c>
      <c r="I94" s="185"/>
      <c r="J94" s="186">
        <f aca="true" t="shared" si="0" ref="J94:J121">ROUND(I94*H94,2)</f>
        <v>0</v>
      </c>
      <c r="K94" s="182" t="s">
        <v>19</v>
      </c>
      <c r="L94" s="41"/>
      <c r="M94" s="187" t="s">
        <v>19</v>
      </c>
      <c r="N94" s="188" t="s">
        <v>43</v>
      </c>
      <c r="O94" s="66"/>
      <c r="P94" s="189">
        <f aca="true" t="shared" si="1" ref="P94:P121">O94*H94</f>
        <v>0</v>
      </c>
      <c r="Q94" s="189">
        <v>0</v>
      </c>
      <c r="R94" s="189">
        <f aca="true" t="shared" si="2" ref="R94:R121">Q94*H94</f>
        <v>0</v>
      </c>
      <c r="S94" s="189">
        <v>0</v>
      </c>
      <c r="T94" s="190">
        <f aca="true" t="shared" si="3" ref="T94:T121"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141</v>
      </c>
      <c r="AT94" s="191" t="s">
        <v>136</v>
      </c>
      <c r="AU94" s="191" t="s">
        <v>79</v>
      </c>
      <c r="AY94" s="19" t="s">
        <v>133</v>
      </c>
      <c r="BE94" s="192">
        <f aca="true" t="shared" si="4" ref="BE94:BE121">IF(N94="základní",J94,0)</f>
        <v>0</v>
      </c>
      <c r="BF94" s="192">
        <f aca="true" t="shared" si="5" ref="BF94:BF121">IF(N94="snížená",J94,0)</f>
        <v>0</v>
      </c>
      <c r="BG94" s="192">
        <f aca="true" t="shared" si="6" ref="BG94:BG121">IF(N94="zákl. přenesená",J94,0)</f>
        <v>0</v>
      </c>
      <c r="BH94" s="192">
        <f aca="true" t="shared" si="7" ref="BH94:BH121">IF(N94="sníž. přenesená",J94,0)</f>
        <v>0</v>
      </c>
      <c r="BI94" s="192">
        <f aca="true" t="shared" si="8" ref="BI94:BI121">IF(N94="nulová",J94,0)</f>
        <v>0</v>
      </c>
      <c r="BJ94" s="19" t="s">
        <v>79</v>
      </c>
      <c r="BK94" s="192">
        <f aca="true" t="shared" si="9" ref="BK94:BK121">ROUND(I94*H94,2)</f>
        <v>0</v>
      </c>
      <c r="BL94" s="19" t="s">
        <v>141</v>
      </c>
      <c r="BM94" s="191" t="s">
        <v>973</v>
      </c>
    </row>
    <row r="95" spans="1:65" s="2" customFormat="1" ht="16.5" customHeight="1">
      <c r="A95" s="36"/>
      <c r="B95" s="37"/>
      <c r="C95" s="180" t="s">
        <v>72</v>
      </c>
      <c r="D95" s="180" t="s">
        <v>136</v>
      </c>
      <c r="E95" s="181" t="s">
        <v>618</v>
      </c>
      <c r="F95" s="182" t="s">
        <v>619</v>
      </c>
      <c r="G95" s="183" t="s">
        <v>599</v>
      </c>
      <c r="H95" s="184">
        <v>1</v>
      </c>
      <c r="I95" s="185"/>
      <c r="J95" s="186">
        <f t="shared" si="0"/>
        <v>0</v>
      </c>
      <c r="K95" s="182" t="s">
        <v>19</v>
      </c>
      <c r="L95" s="41"/>
      <c r="M95" s="187" t="s">
        <v>19</v>
      </c>
      <c r="N95" s="188" t="s">
        <v>43</v>
      </c>
      <c r="O95" s="66"/>
      <c r="P95" s="189">
        <f t="shared" si="1"/>
        <v>0</v>
      </c>
      <c r="Q95" s="189">
        <v>0</v>
      </c>
      <c r="R95" s="189">
        <f t="shared" si="2"/>
        <v>0</v>
      </c>
      <c r="S95" s="189">
        <v>0</v>
      </c>
      <c r="T95" s="190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141</v>
      </c>
      <c r="AT95" s="191" t="s">
        <v>136</v>
      </c>
      <c r="AU95" s="191" t="s">
        <v>79</v>
      </c>
      <c r="AY95" s="19" t="s">
        <v>133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9" t="s">
        <v>79</v>
      </c>
      <c r="BK95" s="192">
        <f t="shared" si="9"/>
        <v>0</v>
      </c>
      <c r="BL95" s="19" t="s">
        <v>141</v>
      </c>
      <c r="BM95" s="191" t="s">
        <v>974</v>
      </c>
    </row>
    <row r="96" spans="1:65" s="2" customFormat="1" ht="16.5" customHeight="1">
      <c r="A96" s="36"/>
      <c r="B96" s="37"/>
      <c r="C96" s="180" t="s">
        <v>72</v>
      </c>
      <c r="D96" s="180" t="s">
        <v>136</v>
      </c>
      <c r="E96" s="181" t="s">
        <v>627</v>
      </c>
      <c r="F96" s="182" t="s">
        <v>628</v>
      </c>
      <c r="G96" s="183" t="s">
        <v>599</v>
      </c>
      <c r="H96" s="184">
        <v>1</v>
      </c>
      <c r="I96" s="185"/>
      <c r="J96" s="186">
        <f t="shared" si="0"/>
        <v>0</v>
      </c>
      <c r="K96" s="182" t="s">
        <v>19</v>
      </c>
      <c r="L96" s="41"/>
      <c r="M96" s="187" t="s">
        <v>19</v>
      </c>
      <c r="N96" s="188" t="s">
        <v>43</v>
      </c>
      <c r="O96" s="66"/>
      <c r="P96" s="189">
        <f t="shared" si="1"/>
        <v>0</v>
      </c>
      <c r="Q96" s="189">
        <v>0</v>
      </c>
      <c r="R96" s="189">
        <f t="shared" si="2"/>
        <v>0</v>
      </c>
      <c r="S96" s="189">
        <v>0</v>
      </c>
      <c r="T96" s="190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141</v>
      </c>
      <c r="AT96" s="191" t="s">
        <v>136</v>
      </c>
      <c r="AU96" s="191" t="s">
        <v>79</v>
      </c>
      <c r="AY96" s="19" t="s">
        <v>133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9" t="s">
        <v>79</v>
      </c>
      <c r="BK96" s="192">
        <f t="shared" si="9"/>
        <v>0</v>
      </c>
      <c r="BL96" s="19" t="s">
        <v>141</v>
      </c>
      <c r="BM96" s="191" t="s">
        <v>975</v>
      </c>
    </row>
    <row r="97" spans="1:65" s="2" customFormat="1" ht="16.5" customHeight="1">
      <c r="A97" s="36"/>
      <c r="B97" s="37"/>
      <c r="C97" s="180" t="s">
        <v>72</v>
      </c>
      <c r="D97" s="180" t="s">
        <v>136</v>
      </c>
      <c r="E97" s="181" t="s">
        <v>976</v>
      </c>
      <c r="F97" s="182" t="s">
        <v>977</v>
      </c>
      <c r="G97" s="183" t="s">
        <v>599</v>
      </c>
      <c r="H97" s="184">
        <v>1</v>
      </c>
      <c r="I97" s="185"/>
      <c r="J97" s="186">
        <f t="shared" si="0"/>
        <v>0</v>
      </c>
      <c r="K97" s="182" t="s">
        <v>19</v>
      </c>
      <c r="L97" s="41"/>
      <c r="M97" s="187" t="s">
        <v>19</v>
      </c>
      <c r="N97" s="188" t="s">
        <v>43</v>
      </c>
      <c r="O97" s="66"/>
      <c r="P97" s="189">
        <f t="shared" si="1"/>
        <v>0</v>
      </c>
      <c r="Q97" s="189">
        <v>0</v>
      </c>
      <c r="R97" s="189">
        <f t="shared" si="2"/>
        <v>0</v>
      </c>
      <c r="S97" s="189">
        <v>0</v>
      </c>
      <c r="T97" s="190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141</v>
      </c>
      <c r="AT97" s="191" t="s">
        <v>136</v>
      </c>
      <c r="AU97" s="191" t="s">
        <v>79</v>
      </c>
      <c r="AY97" s="19" t="s">
        <v>133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9" t="s">
        <v>79</v>
      </c>
      <c r="BK97" s="192">
        <f t="shared" si="9"/>
        <v>0</v>
      </c>
      <c r="BL97" s="19" t="s">
        <v>141</v>
      </c>
      <c r="BM97" s="191" t="s">
        <v>978</v>
      </c>
    </row>
    <row r="98" spans="1:65" s="2" customFormat="1" ht="16.5" customHeight="1">
      <c r="A98" s="36"/>
      <c r="B98" s="37"/>
      <c r="C98" s="180" t="s">
        <v>72</v>
      </c>
      <c r="D98" s="180" t="s">
        <v>136</v>
      </c>
      <c r="E98" s="181" t="s">
        <v>624</v>
      </c>
      <c r="F98" s="182" t="s">
        <v>625</v>
      </c>
      <c r="G98" s="183" t="s">
        <v>599</v>
      </c>
      <c r="H98" s="184">
        <v>3</v>
      </c>
      <c r="I98" s="185"/>
      <c r="J98" s="186">
        <f t="shared" si="0"/>
        <v>0</v>
      </c>
      <c r="K98" s="182" t="s">
        <v>19</v>
      </c>
      <c r="L98" s="41"/>
      <c r="M98" s="187" t="s">
        <v>19</v>
      </c>
      <c r="N98" s="188" t="s">
        <v>43</v>
      </c>
      <c r="O98" s="66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141</v>
      </c>
      <c r="AT98" s="191" t="s">
        <v>136</v>
      </c>
      <c r="AU98" s="191" t="s">
        <v>79</v>
      </c>
      <c r="AY98" s="19" t="s">
        <v>133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9" t="s">
        <v>79</v>
      </c>
      <c r="BK98" s="192">
        <f t="shared" si="9"/>
        <v>0</v>
      </c>
      <c r="BL98" s="19" t="s">
        <v>141</v>
      </c>
      <c r="BM98" s="191" t="s">
        <v>979</v>
      </c>
    </row>
    <row r="99" spans="1:65" s="2" customFormat="1" ht="16.5" customHeight="1">
      <c r="A99" s="36"/>
      <c r="B99" s="37"/>
      <c r="C99" s="180" t="s">
        <v>72</v>
      </c>
      <c r="D99" s="180" t="s">
        <v>136</v>
      </c>
      <c r="E99" s="181" t="s">
        <v>980</v>
      </c>
      <c r="F99" s="182" t="s">
        <v>631</v>
      </c>
      <c r="G99" s="183" t="s">
        <v>599</v>
      </c>
      <c r="H99" s="184">
        <v>4</v>
      </c>
      <c r="I99" s="185"/>
      <c r="J99" s="186">
        <f t="shared" si="0"/>
        <v>0</v>
      </c>
      <c r="K99" s="182" t="s">
        <v>19</v>
      </c>
      <c r="L99" s="41"/>
      <c r="M99" s="187" t="s">
        <v>19</v>
      </c>
      <c r="N99" s="188" t="s">
        <v>43</v>
      </c>
      <c r="O99" s="66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141</v>
      </c>
      <c r="AT99" s="191" t="s">
        <v>136</v>
      </c>
      <c r="AU99" s="191" t="s">
        <v>79</v>
      </c>
      <c r="AY99" s="19" t="s">
        <v>133</v>
      </c>
      <c r="BE99" s="192">
        <f t="shared" si="4"/>
        <v>0</v>
      </c>
      <c r="BF99" s="192">
        <f t="shared" si="5"/>
        <v>0</v>
      </c>
      <c r="BG99" s="192">
        <f t="shared" si="6"/>
        <v>0</v>
      </c>
      <c r="BH99" s="192">
        <f t="shared" si="7"/>
        <v>0</v>
      </c>
      <c r="BI99" s="192">
        <f t="shared" si="8"/>
        <v>0</v>
      </c>
      <c r="BJ99" s="19" t="s">
        <v>79</v>
      </c>
      <c r="BK99" s="192">
        <f t="shared" si="9"/>
        <v>0</v>
      </c>
      <c r="BL99" s="19" t="s">
        <v>141</v>
      </c>
      <c r="BM99" s="191" t="s">
        <v>981</v>
      </c>
    </row>
    <row r="100" spans="1:65" s="2" customFormat="1" ht="16.5" customHeight="1">
      <c r="A100" s="36"/>
      <c r="B100" s="37"/>
      <c r="C100" s="180" t="s">
        <v>72</v>
      </c>
      <c r="D100" s="180" t="s">
        <v>136</v>
      </c>
      <c r="E100" s="181" t="s">
        <v>982</v>
      </c>
      <c r="F100" s="182" t="s">
        <v>640</v>
      </c>
      <c r="G100" s="183" t="s">
        <v>599</v>
      </c>
      <c r="H100" s="184">
        <v>4</v>
      </c>
      <c r="I100" s="185"/>
      <c r="J100" s="186">
        <f t="shared" si="0"/>
        <v>0</v>
      </c>
      <c r="K100" s="182" t="s">
        <v>19</v>
      </c>
      <c r="L100" s="41"/>
      <c r="M100" s="187" t="s">
        <v>19</v>
      </c>
      <c r="N100" s="188" t="s">
        <v>43</v>
      </c>
      <c r="O100" s="66"/>
      <c r="P100" s="189">
        <f t="shared" si="1"/>
        <v>0</v>
      </c>
      <c r="Q100" s="189">
        <v>0</v>
      </c>
      <c r="R100" s="189">
        <f t="shared" si="2"/>
        <v>0</v>
      </c>
      <c r="S100" s="189">
        <v>0</v>
      </c>
      <c r="T100" s="190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141</v>
      </c>
      <c r="AT100" s="191" t="s">
        <v>136</v>
      </c>
      <c r="AU100" s="191" t="s">
        <v>79</v>
      </c>
      <c r="AY100" s="19" t="s">
        <v>133</v>
      </c>
      <c r="BE100" s="192">
        <f t="shared" si="4"/>
        <v>0</v>
      </c>
      <c r="BF100" s="192">
        <f t="shared" si="5"/>
        <v>0</v>
      </c>
      <c r="BG100" s="192">
        <f t="shared" si="6"/>
        <v>0</v>
      </c>
      <c r="BH100" s="192">
        <f t="shared" si="7"/>
        <v>0</v>
      </c>
      <c r="BI100" s="192">
        <f t="shared" si="8"/>
        <v>0</v>
      </c>
      <c r="BJ100" s="19" t="s">
        <v>79</v>
      </c>
      <c r="BK100" s="192">
        <f t="shared" si="9"/>
        <v>0</v>
      </c>
      <c r="BL100" s="19" t="s">
        <v>141</v>
      </c>
      <c r="BM100" s="191" t="s">
        <v>983</v>
      </c>
    </row>
    <row r="101" spans="1:65" s="2" customFormat="1" ht="16.5" customHeight="1">
      <c r="A101" s="36"/>
      <c r="B101" s="37"/>
      <c r="C101" s="180" t="s">
        <v>72</v>
      </c>
      <c r="D101" s="180" t="s">
        <v>136</v>
      </c>
      <c r="E101" s="181" t="s">
        <v>984</v>
      </c>
      <c r="F101" s="182" t="s">
        <v>637</v>
      </c>
      <c r="G101" s="183" t="s">
        <v>599</v>
      </c>
      <c r="H101" s="184">
        <v>2</v>
      </c>
      <c r="I101" s="185"/>
      <c r="J101" s="186">
        <f t="shared" si="0"/>
        <v>0</v>
      </c>
      <c r="K101" s="182" t="s">
        <v>19</v>
      </c>
      <c r="L101" s="41"/>
      <c r="M101" s="187" t="s">
        <v>19</v>
      </c>
      <c r="N101" s="188" t="s">
        <v>43</v>
      </c>
      <c r="O101" s="66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141</v>
      </c>
      <c r="AT101" s="191" t="s">
        <v>136</v>
      </c>
      <c r="AU101" s="191" t="s">
        <v>79</v>
      </c>
      <c r="AY101" s="19" t="s">
        <v>133</v>
      </c>
      <c r="BE101" s="192">
        <f t="shared" si="4"/>
        <v>0</v>
      </c>
      <c r="BF101" s="192">
        <f t="shared" si="5"/>
        <v>0</v>
      </c>
      <c r="BG101" s="192">
        <f t="shared" si="6"/>
        <v>0</v>
      </c>
      <c r="BH101" s="192">
        <f t="shared" si="7"/>
        <v>0</v>
      </c>
      <c r="BI101" s="192">
        <f t="shared" si="8"/>
        <v>0</v>
      </c>
      <c r="BJ101" s="19" t="s">
        <v>79</v>
      </c>
      <c r="BK101" s="192">
        <f t="shared" si="9"/>
        <v>0</v>
      </c>
      <c r="BL101" s="19" t="s">
        <v>141</v>
      </c>
      <c r="BM101" s="191" t="s">
        <v>985</v>
      </c>
    </row>
    <row r="102" spans="1:65" s="2" customFormat="1" ht="16.5" customHeight="1">
      <c r="A102" s="36"/>
      <c r="B102" s="37"/>
      <c r="C102" s="180" t="s">
        <v>72</v>
      </c>
      <c r="D102" s="180" t="s">
        <v>136</v>
      </c>
      <c r="E102" s="181" t="s">
        <v>986</v>
      </c>
      <c r="F102" s="182" t="s">
        <v>643</v>
      </c>
      <c r="G102" s="183" t="s">
        <v>599</v>
      </c>
      <c r="H102" s="184">
        <v>2</v>
      </c>
      <c r="I102" s="185"/>
      <c r="J102" s="186">
        <f t="shared" si="0"/>
        <v>0</v>
      </c>
      <c r="K102" s="182" t="s">
        <v>19</v>
      </c>
      <c r="L102" s="41"/>
      <c r="M102" s="187" t="s">
        <v>19</v>
      </c>
      <c r="N102" s="188" t="s">
        <v>43</v>
      </c>
      <c r="O102" s="66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141</v>
      </c>
      <c r="AT102" s="191" t="s">
        <v>136</v>
      </c>
      <c r="AU102" s="191" t="s">
        <v>79</v>
      </c>
      <c r="AY102" s="19" t="s">
        <v>133</v>
      </c>
      <c r="BE102" s="192">
        <f t="shared" si="4"/>
        <v>0</v>
      </c>
      <c r="BF102" s="192">
        <f t="shared" si="5"/>
        <v>0</v>
      </c>
      <c r="BG102" s="192">
        <f t="shared" si="6"/>
        <v>0</v>
      </c>
      <c r="BH102" s="192">
        <f t="shared" si="7"/>
        <v>0</v>
      </c>
      <c r="BI102" s="192">
        <f t="shared" si="8"/>
        <v>0</v>
      </c>
      <c r="BJ102" s="19" t="s">
        <v>79</v>
      </c>
      <c r="BK102" s="192">
        <f t="shared" si="9"/>
        <v>0</v>
      </c>
      <c r="BL102" s="19" t="s">
        <v>141</v>
      </c>
      <c r="BM102" s="191" t="s">
        <v>987</v>
      </c>
    </row>
    <row r="103" spans="1:65" s="2" customFormat="1" ht="16.5" customHeight="1">
      <c r="A103" s="36"/>
      <c r="B103" s="37"/>
      <c r="C103" s="180" t="s">
        <v>72</v>
      </c>
      <c r="D103" s="180" t="s">
        <v>136</v>
      </c>
      <c r="E103" s="181" t="s">
        <v>988</v>
      </c>
      <c r="F103" s="182" t="s">
        <v>646</v>
      </c>
      <c r="G103" s="183" t="s">
        <v>599</v>
      </c>
      <c r="H103" s="184">
        <v>17</v>
      </c>
      <c r="I103" s="185"/>
      <c r="J103" s="186">
        <f t="shared" si="0"/>
        <v>0</v>
      </c>
      <c r="K103" s="182" t="s">
        <v>19</v>
      </c>
      <c r="L103" s="41"/>
      <c r="M103" s="187" t="s">
        <v>19</v>
      </c>
      <c r="N103" s="188" t="s">
        <v>43</v>
      </c>
      <c r="O103" s="66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141</v>
      </c>
      <c r="AT103" s="191" t="s">
        <v>136</v>
      </c>
      <c r="AU103" s="191" t="s">
        <v>79</v>
      </c>
      <c r="AY103" s="19" t="s">
        <v>133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9" t="s">
        <v>79</v>
      </c>
      <c r="BK103" s="192">
        <f t="shared" si="9"/>
        <v>0</v>
      </c>
      <c r="BL103" s="19" t="s">
        <v>141</v>
      </c>
      <c r="BM103" s="191" t="s">
        <v>989</v>
      </c>
    </row>
    <row r="104" spans="1:65" s="2" customFormat="1" ht="16.5" customHeight="1">
      <c r="A104" s="36"/>
      <c r="B104" s="37"/>
      <c r="C104" s="180" t="s">
        <v>72</v>
      </c>
      <c r="D104" s="180" t="s">
        <v>136</v>
      </c>
      <c r="E104" s="181" t="s">
        <v>648</v>
      </c>
      <c r="F104" s="182" t="s">
        <v>649</v>
      </c>
      <c r="G104" s="183" t="s">
        <v>599</v>
      </c>
      <c r="H104" s="184">
        <v>3</v>
      </c>
      <c r="I104" s="185"/>
      <c r="J104" s="186">
        <f t="shared" si="0"/>
        <v>0</v>
      </c>
      <c r="K104" s="182" t="s">
        <v>19</v>
      </c>
      <c r="L104" s="41"/>
      <c r="M104" s="187" t="s">
        <v>19</v>
      </c>
      <c r="N104" s="188" t="s">
        <v>43</v>
      </c>
      <c r="O104" s="66"/>
      <c r="P104" s="189">
        <f t="shared" si="1"/>
        <v>0</v>
      </c>
      <c r="Q104" s="189">
        <v>0</v>
      </c>
      <c r="R104" s="189">
        <f t="shared" si="2"/>
        <v>0</v>
      </c>
      <c r="S104" s="189">
        <v>0</v>
      </c>
      <c r="T104" s="190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141</v>
      </c>
      <c r="AT104" s="191" t="s">
        <v>136</v>
      </c>
      <c r="AU104" s="191" t="s">
        <v>79</v>
      </c>
      <c r="AY104" s="19" t="s">
        <v>133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9" t="s">
        <v>79</v>
      </c>
      <c r="BK104" s="192">
        <f t="shared" si="9"/>
        <v>0</v>
      </c>
      <c r="BL104" s="19" t="s">
        <v>141</v>
      </c>
      <c r="BM104" s="191" t="s">
        <v>990</v>
      </c>
    </row>
    <row r="105" spans="1:65" s="2" customFormat="1" ht="16.5" customHeight="1">
      <c r="A105" s="36"/>
      <c r="B105" s="37"/>
      <c r="C105" s="180" t="s">
        <v>72</v>
      </c>
      <c r="D105" s="180" t="s">
        <v>136</v>
      </c>
      <c r="E105" s="181" t="s">
        <v>991</v>
      </c>
      <c r="F105" s="182" t="s">
        <v>992</v>
      </c>
      <c r="G105" s="183" t="s">
        <v>599</v>
      </c>
      <c r="H105" s="184">
        <v>1</v>
      </c>
      <c r="I105" s="185"/>
      <c r="J105" s="186">
        <f t="shared" si="0"/>
        <v>0</v>
      </c>
      <c r="K105" s="182" t="s">
        <v>19</v>
      </c>
      <c r="L105" s="41"/>
      <c r="M105" s="187" t="s">
        <v>19</v>
      </c>
      <c r="N105" s="188" t="s">
        <v>43</v>
      </c>
      <c r="O105" s="66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141</v>
      </c>
      <c r="AT105" s="191" t="s">
        <v>136</v>
      </c>
      <c r="AU105" s="191" t="s">
        <v>79</v>
      </c>
      <c r="AY105" s="19" t="s">
        <v>133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9" t="s">
        <v>79</v>
      </c>
      <c r="BK105" s="192">
        <f t="shared" si="9"/>
        <v>0</v>
      </c>
      <c r="BL105" s="19" t="s">
        <v>141</v>
      </c>
      <c r="BM105" s="191" t="s">
        <v>993</v>
      </c>
    </row>
    <row r="106" spans="1:65" s="2" customFormat="1" ht="16.5" customHeight="1">
      <c r="A106" s="36"/>
      <c r="B106" s="37"/>
      <c r="C106" s="180" t="s">
        <v>72</v>
      </c>
      <c r="D106" s="180" t="s">
        <v>136</v>
      </c>
      <c r="E106" s="181" t="s">
        <v>651</v>
      </c>
      <c r="F106" s="182" t="s">
        <v>652</v>
      </c>
      <c r="G106" s="183" t="s">
        <v>599</v>
      </c>
      <c r="H106" s="184">
        <v>1</v>
      </c>
      <c r="I106" s="185"/>
      <c r="J106" s="186">
        <f t="shared" si="0"/>
        <v>0</v>
      </c>
      <c r="K106" s="182" t="s">
        <v>19</v>
      </c>
      <c r="L106" s="41"/>
      <c r="M106" s="187" t="s">
        <v>19</v>
      </c>
      <c r="N106" s="188" t="s">
        <v>43</v>
      </c>
      <c r="O106" s="66"/>
      <c r="P106" s="189">
        <f t="shared" si="1"/>
        <v>0</v>
      </c>
      <c r="Q106" s="189">
        <v>0</v>
      </c>
      <c r="R106" s="189">
        <f t="shared" si="2"/>
        <v>0</v>
      </c>
      <c r="S106" s="189">
        <v>0</v>
      </c>
      <c r="T106" s="190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141</v>
      </c>
      <c r="AT106" s="191" t="s">
        <v>136</v>
      </c>
      <c r="AU106" s="191" t="s">
        <v>79</v>
      </c>
      <c r="AY106" s="19" t="s">
        <v>133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9" t="s">
        <v>79</v>
      </c>
      <c r="BK106" s="192">
        <f t="shared" si="9"/>
        <v>0</v>
      </c>
      <c r="BL106" s="19" t="s">
        <v>141</v>
      </c>
      <c r="BM106" s="191" t="s">
        <v>994</v>
      </c>
    </row>
    <row r="107" spans="1:65" s="2" customFormat="1" ht="16.5" customHeight="1">
      <c r="A107" s="36"/>
      <c r="B107" s="37"/>
      <c r="C107" s="180" t="s">
        <v>72</v>
      </c>
      <c r="D107" s="180" t="s">
        <v>136</v>
      </c>
      <c r="E107" s="181" t="s">
        <v>654</v>
      </c>
      <c r="F107" s="182" t="s">
        <v>655</v>
      </c>
      <c r="G107" s="183" t="s">
        <v>599</v>
      </c>
      <c r="H107" s="184">
        <v>1</v>
      </c>
      <c r="I107" s="185"/>
      <c r="J107" s="186">
        <f t="shared" si="0"/>
        <v>0</v>
      </c>
      <c r="K107" s="182" t="s">
        <v>19</v>
      </c>
      <c r="L107" s="41"/>
      <c r="M107" s="187" t="s">
        <v>19</v>
      </c>
      <c r="N107" s="188" t="s">
        <v>43</v>
      </c>
      <c r="O107" s="66"/>
      <c r="P107" s="189">
        <f t="shared" si="1"/>
        <v>0</v>
      </c>
      <c r="Q107" s="189">
        <v>0</v>
      </c>
      <c r="R107" s="189">
        <f t="shared" si="2"/>
        <v>0</v>
      </c>
      <c r="S107" s="189">
        <v>0</v>
      </c>
      <c r="T107" s="190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141</v>
      </c>
      <c r="AT107" s="191" t="s">
        <v>136</v>
      </c>
      <c r="AU107" s="191" t="s">
        <v>79</v>
      </c>
      <c r="AY107" s="19" t="s">
        <v>133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9" t="s">
        <v>79</v>
      </c>
      <c r="BK107" s="192">
        <f t="shared" si="9"/>
        <v>0</v>
      </c>
      <c r="BL107" s="19" t="s">
        <v>141</v>
      </c>
      <c r="BM107" s="191" t="s">
        <v>995</v>
      </c>
    </row>
    <row r="108" spans="1:65" s="2" customFormat="1" ht="16.5" customHeight="1">
      <c r="A108" s="36"/>
      <c r="B108" s="37"/>
      <c r="C108" s="180" t="s">
        <v>72</v>
      </c>
      <c r="D108" s="180" t="s">
        <v>136</v>
      </c>
      <c r="E108" s="181" t="s">
        <v>657</v>
      </c>
      <c r="F108" s="182" t="s">
        <v>658</v>
      </c>
      <c r="G108" s="183" t="s">
        <v>599</v>
      </c>
      <c r="H108" s="184">
        <v>1</v>
      </c>
      <c r="I108" s="185"/>
      <c r="J108" s="186">
        <f t="shared" si="0"/>
        <v>0</v>
      </c>
      <c r="K108" s="182" t="s">
        <v>19</v>
      </c>
      <c r="L108" s="41"/>
      <c r="M108" s="187" t="s">
        <v>19</v>
      </c>
      <c r="N108" s="188" t="s">
        <v>43</v>
      </c>
      <c r="O108" s="66"/>
      <c r="P108" s="189">
        <f t="shared" si="1"/>
        <v>0</v>
      </c>
      <c r="Q108" s="189">
        <v>0</v>
      </c>
      <c r="R108" s="189">
        <f t="shared" si="2"/>
        <v>0</v>
      </c>
      <c r="S108" s="189">
        <v>0</v>
      </c>
      <c r="T108" s="190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141</v>
      </c>
      <c r="AT108" s="191" t="s">
        <v>136</v>
      </c>
      <c r="AU108" s="191" t="s">
        <v>79</v>
      </c>
      <c r="AY108" s="19" t="s">
        <v>133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9" t="s">
        <v>79</v>
      </c>
      <c r="BK108" s="192">
        <f t="shared" si="9"/>
        <v>0</v>
      </c>
      <c r="BL108" s="19" t="s">
        <v>141</v>
      </c>
      <c r="BM108" s="191" t="s">
        <v>996</v>
      </c>
    </row>
    <row r="109" spans="1:65" s="2" customFormat="1" ht="16.5" customHeight="1">
      <c r="A109" s="36"/>
      <c r="B109" s="37"/>
      <c r="C109" s="180" t="s">
        <v>72</v>
      </c>
      <c r="D109" s="180" t="s">
        <v>136</v>
      </c>
      <c r="E109" s="181" t="s">
        <v>660</v>
      </c>
      <c r="F109" s="182" t="s">
        <v>661</v>
      </c>
      <c r="G109" s="183" t="s">
        <v>599</v>
      </c>
      <c r="H109" s="184">
        <v>6</v>
      </c>
      <c r="I109" s="185"/>
      <c r="J109" s="186">
        <f t="shared" si="0"/>
        <v>0</v>
      </c>
      <c r="K109" s="182" t="s">
        <v>19</v>
      </c>
      <c r="L109" s="41"/>
      <c r="M109" s="187" t="s">
        <v>19</v>
      </c>
      <c r="N109" s="188" t="s">
        <v>43</v>
      </c>
      <c r="O109" s="66"/>
      <c r="P109" s="189">
        <f t="shared" si="1"/>
        <v>0</v>
      </c>
      <c r="Q109" s="189">
        <v>0</v>
      </c>
      <c r="R109" s="189">
        <f t="shared" si="2"/>
        <v>0</v>
      </c>
      <c r="S109" s="189">
        <v>0</v>
      </c>
      <c r="T109" s="190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141</v>
      </c>
      <c r="AT109" s="191" t="s">
        <v>136</v>
      </c>
      <c r="AU109" s="191" t="s">
        <v>79</v>
      </c>
      <c r="AY109" s="19" t="s">
        <v>133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9" t="s">
        <v>79</v>
      </c>
      <c r="BK109" s="192">
        <f t="shared" si="9"/>
        <v>0</v>
      </c>
      <c r="BL109" s="19" t="s">
        <v>141</v>
      </c>
      <c r="BM109" s="191" t="s">
        <v>997</v>
      </c>
    </row>
    <row r="110" spans="1:65" s="2" customFormat="1" ht="16.5" customHeight="1">
      <c r="A110" s="36"/>
      <c r="B110" s="37"/>
      <c r="C110" s="180" t="s">
        <v>72</v>
      </c>
      <c r="D110" s="180" t="s">
        <v>136</v>
      </c>
      <c r="E110" s="181" t="s">
        <v>663</v>
      </c>
      <c r="F110" s="182" t="s">
        <v>664</v>
      </c>
      <c r="G110" s="183" t="s">
        <v>163</v>
      </c>
      <c r="H110" s="184">
        <v>2</v>
      </c>
      <c r="I110" s="185"/>
      <c r="J110" s="186">
        <f t="shared" si="0"/>
        <v>0</v>
      </c>
      <c r="K110" s="182" t="s">
        <v>19</v>
      </c>
      <c r="L110" s="41"/>
      <c r="M110" s="187" t="s">
        <v>19</v>
      </c>
      <c r="N110" s="188" t="s">
        <v>43</v>
      </c>
      <c r="O110" s="66"/>
      <c r="P110" s="189">
        <f t="shared" si="1"/>
        <v>0</v>
      </c>
      <c r="Q110" s="189">
        <v>0</v>
      </c>
      <c r="R110" s="189">
        <f t="shared" si="2"/>
        <v>0</v>
      </c>
      <c r="S110" s="189">
        <v>0</v>
      </c>
      <c r="T110" s="190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141</v>
      </c>
      <c r="AT110" s="191" t="s">
        <v>136</v>
      </c>
      <c r="AU110" s="191" t="s">
        <v>79</v>
      </c>
      <c r="AY110" s="19" t="s">
        <v>133</v>
      </c>
      <c r="BE110" s="192">
        <f t="shared" si="4"/>
        <v>0</v>
      </c>
      <c r="BF110" s="192">
        <f t="shared" si="5"/>
        <v>0</v>
      </c>
      <c r="BG110" s="192">
        <f t="shared" si="6"/>
        <v>0</v>
      </c>
      <c r="BH110" s="192">
        <f t="shared" si="7"/>
        <v>0</v>
      </c>
      <c r="BI110" s="192">
        <f t="shared" si="8"/>
        <v>0</v>
      </c>
      <c r="BJ110" s="19" t="s">
        <v>79</v>
      </c>
      <c r="BK110" s="192">
        <f t="shared" si="9"/>
        <v>0</v>
      </c>
      <c r="BL110" s="19" t="s">
        <v>141</v>
      </c>
      <c r="BM110" s="191" t="s">
        <v>998</v>
      </c>
    </row>
    <row r="111" spans="1:65" s="2" customFormat="1" ht="16.5" customHeight="1">
      <c r="A111" s="36"/>
      <c r="B111" s="37"/>
      <c r="C111" s="180" t="s">
        <v>72</v>
      </c>
      <c r="D111" s="180" t="s">
        <v>136</v>
      </c>
      <c r="E111" s="181" t="s">
        <v>666</v>
      </c>
      <c r="F111" s="182" t="s">
        <v>667</v>
      </c>
      <c r="G111" s="183" t="s">
        <v>163</v>
      </c>
      <c r="H111" s="184">
        <v>3</v>
      </c>
      <c r="I111" s="185"/>
      <c r="J111" s="186">
        <f t="shared" si="0"/>
        <v>0</v>
      </c>
      <c r="K111" s="182" t="s">
        <v>19</v>
      </c>
      <c r="L111" s="41"/>
      <c r="M111" s="187" t="s">
        <v>19</v>
      </c>
      <c r="N111" s="188" t="s">
        <v>43</v>
      </c>
      <c r="O111" s="66"/>
      <c r="P111" s="189">
        <f t="shared" si="1"/>
        <v>0</v>
      </c>
      <c r="Q111" s="189">
        <v>0</v>
      </c>
      <c r="R111" s="189">
        <f t="shared" si="2"/>
        <v>0</v>
      </c>
      <c r="S111" s="189">
        <v>0</v>
      </c>
      <c r="T111" s="190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141</v>
      </c>
      <c r="AT111" s="191" t="s">
        <v>136</v>
      </c>
      <c r="AU111" s="191" t="s">
        <v>79</v>
      </c>
      <c r="AY111" s="19" t="s">
        <v>133</v>
      </c>
      <c r="BE111" s="192">
        <f t="shared" si="4"/>
        <v>0</v>
      </c>
      <c r="BF111" s="192">
        <f t="shared" si="5"/>
        <v>0</v>
      </c>
      <c r="BG111" s="192">
        <f t="shared" si="6"/>
        <v>0</v>
      </c>
      <c r="BH111" s="192">
        <f t="shared" si="7"/>
        <v>0</v>
      </c>
      <c r="BI111" s="192">
        <f t="shared" si="8"/>
        <v>0</v>
      </c>
      <c r="BJ111" s="19" t="s">
        <v>79</v>
      </c>
      <c r="BK111" s="192">
        <f t="shared" si="9"/>
        <v>0</v>
      </c>
      <c r="BL111" s="19" t="s">
        <v>141</v>
      </c>
      <c r="BM111" s="191" t="s">
        <v>999</v>
      </c>
    </row>
    <row r="112" spans="1:65" s="2" customFormat="1" ht="16.5" customHeight="1">
      <c r="A112" s="36"/>
      <c r="B112" s="37"/>
      <c r="C112" s="180" t="s">
        <v>72</v>
      </c>
      <c r="D112" s="180" t="s">
        <v>136</v>
      </c>
      <c r="E112" s="181" t="s">
        <v>678</v>
      </c>
      <c r="F112" s="182" t="s">
        <v>679</v>
      </c>
      <c r="G112" s="183" t="s">
        <v>599</v>
      </c>
      <c r="H112" s="184">
        <v>52</v>
      </c>
      <c r="I112" s="185"/>
      <c r="J112" s="186">
        <f t="shared" si="0"/>
        <v>0</v>
      </c>
      <c r="K112" s="182" t="s">
        <v>19</v>
      </c>
      <c r="L112" s="41"/>
      <c r="M112" s="187" t="s">
        <v>19</v>
      </c>
      <c r="N112" s="188" t="s">
        <v>43</v>
      </c>
      <c r="O112" s="66"/>
      <c r="P112" s="189">
        <f t="shared" si="1"/>
        <v>0</v>
      </c>
      <c r="Q112" s="189">
        <v>0</v>
      </c>
      <c r="R112" s="189">
        <f t="shared" si="2"/>
        <v>0</v>
      </c>
      <c r="S112" s="189">
        <v>0</v>
      </c>
      <c r="T112" s="190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141</v>
      </c>
      <c r="AT112" s="191" t="s">
        <v>136</v>
      </c>
      <c r="AU112" s="191" t="s">
        <v>79</v>
      </c>
      <c r="AY112" s="19" t="s">
        <v>133</v>
      </c>
      <c r="BE112" s="192">
        <f t="shared" si="4"/>
        <v>0</v>
      </c>
      <c r="BF112" s="192">
        <f t="shared" si="5"/>
        <v>0</v>
      </c>
      <c r="BG112" s="192">
        <f t="shared" si="6"/>
        <v>0</v>
      </c>
      <c r="BH112" s="192">
        <f t="shared" si="7"/>
        <v>0</v>
      </c>
      <c r="BI112" s="192">
        <f t="shared" si="8"/>
        <v>0</v>
      </c>
      <c r="BJ112" s="19" t="s">
        <v>79</v>
      </c>
      <c r="BK112" s="192">
        <f t="shared" si="9"/>
        <v>0</v>
      </c>
      <c r="BL112" s="19" t="s">
        <v>141</v>
      </c>
      <c r="BM112" s="191" t="s">
        <v>1000</v>
      </c>
    </row>
    <row r="113" spans="1:65" s="2" customFormat="1" ht="16.5" customHeight="1">
      <c r="A113" s="36"/>
      <c r="B113" s="37"/>
      <c r="C113" s="180" t="s">
        <v>72</v>
      </c>
      <c r="D113" s="180" t="s">
        <v>136</v>
      </c>
      <c r="E113" s="181" t="s">
        <v>681</v>
      </c>
      <c r="F113" s="182" t="s">
        <v>682</v>
      </c>
      <c r="G113" s="183" t="s">
        <v>599</v>
      </c>
      <c r="H113" s="184">
        <v>18</v>
      </c>
      <c r="I113" s="185"/>
      <c r="J113" s="186">
        <f t="shared" si="0"/>
        <v>0</v>
      </c>
      <c r="K113" s="182" t="s">
        <v>19</v>
      </c>
      <c r="L113" s="41"/>
      <c r="M113" s="187" t="s">
        <v>19</v>
      </c>
      <c r="N113" s="188" t="s">
        <v>43</v>
      </c>
      <c r="O113" s="66"/>
      <c r="P113" s="189">
        <f t="shared" si="1"/>
        <v>0</v>
      </c>
      <c r="Q113" s="189">
        <v>0</v>
      </c>
      <c r="R113" s="189">
        <f t="shared" si="2"/>
        <v>0</v>
      </c>
      <c r="S113" s="189">
        <v>0</v>
      </c>
      <c r="T113" s="190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141</v>
      </c>
      <c r="AT113" s="191" t="s">
        <v>136</v>
      </c>
      <c r="AU113" s="191" t="s">
        <v>79</v>
      </c>
      <c r="AY113" s="19" t="s">
        <v>133</v>
      </c>
      <c r="BE113" s="192">
        <f t="shared" si="4"/>
        <v>0</v>
      </c>
      <c r="BF113" s="192">
        <f t="shared" si="5"/>
        <v>0</v>
      </c>
      <c r="BG113" s="192">
        <f t="shared" si="6"/>
        <v>0</v>
      </c>
      <c r="BH113" s="192">
        <f t="shared" si="7"/>
        <v>0</v>
      </c>
      <c r="BI113" s="192">
        <f t="shared" si="8"/>
        <v>0</v>
      </c>
      <c r="BJ113" s="19" t="s">
        <v>79</v>
      </c>
      <c r="BK113" s="192">
        <f t="shared" si="9"/>
        <v>0</v>
      </c>
      <c r="BL113" s="19" t="s">
        <v>141</v>
      </c>
      <c r="BM113" s="191" t="s">
        <v>1001</v>
      </c>
    </row>
    <row r="114" spans="1:65" s="2" customFormat="1" ht="16.5" customHeight="1">
      <c r="A114" s="36"/>
      <c r="B114" s="37"/>
      <c r="C114" s="180" t="s">
        <v>72</v>
      </c>
      <c r="D114" s="180" t="s">
        <v>136</v>
      </c>
      <c r="E114" s="181" t="s">
        <v>684</v>
      </c>
      <c r="F114" s="182" t="s">
        <v>685</v>
      </c>
      <c r="G114" s="183" t="s">
        <v>599</v>
      </c>
      <c r="H114" s="184">
        <v>31</v>
      </c>
      <c r="I114" s="185"/>
      <c r="J114" s="186">
        <f t="shared" si="0"/>
        <v>0</v>
      </c>
      <c r="K114" s="182" t="s">
        <v>19</v>
      </c>
      <c r="L114" s="41"/>
      <c r="M114" s="187" t="s">
        <v>19</v>
      </c>
      <c r="N114" s="188" t="s">
        <v>43</v>
      </c>
      <c r="O114" s="66"/>
      <c r="P114" s="189">
        <f t="shared" si="1"/>
        <v>0</v>
      </c>
      <c r="Q114" s="189">
        <v>0</v>
      </c>
      <c r="R114" s="189">
        <f t="shared" si="2"/>
        <v>0</v>
      </c>
      <c r="S114" s="189">
        <v>0</v>
      </c>
      <c r="T114" s="190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141</v>
      </c>
      <c r="AT114" s="191" t="s">
        <v>136</v>
      </c>
      <c r="AU114" s="191" t="s">
        <v>79</v>
      </c>
      <c r="AY114" s="19" t="s">
        <v>133</v>
      </c>
      <c r="BE114" s="192">
        <f t="shared" si="4"/>
        <v>0</v>
      </c>
      <c r="BF114" s="192">
        <f t="shared" si="5"/>
        <v>0</v>
      </c>
      <c r="BG114" s="192">
        <f t="shared" si="6"/>
        <v>0</v>
      </c>
      <c r="BH114" s="192">
        <f t="shared" si="7"/>
        <v>0</v>
      </c>
      <c r="BI114" s="192">
        <f t="shared" si="8"/>
        <v>0</v>
      </c>
      <c r="BJ114" s="19" t="s">
        <v>79</v>
      </c>
      <c r="BK114" s="192">
        <f t="shared" si="9"/>
        <v>0</v>
      </c>
      <c r="BL114" s="19" t="s">
        <v>141</v>
      </c>
      <c r="BM114" s="191" t="s">
        <v>1002</v>
      </c>
    </row>
    <row r="115" spans="1:65" s="2" customFormat="1" ht="16.5" customHeight="1">
      <c r="A115" s="36"/>
      <c r="B115" s="37"/>
      <c r="C115" s="180" t="s">
        <v>72</v>
      </c>
      <c r="D115" s="180" t="s">
        <v>136</v>
      </c>
      <c r="E115" s="181" t="s">
        <v>687</v>
      </c>
      <c r="F115" s="182" t="s">
        <v>688</v>
      </c>
      <c r="G115" s="183" t="s">
        <v>599</v>
      </c>
      <c r="H115" s="184">
        <v>19</v>
      </c>
      <c r="I115" s="185"/>
      <c r="J115" s="186">
        <f t="shared" si="0"/>
        <v>0</v>
      </c>
      <c r="K115" s="182" t="s">
        <v>19</v>
      </c>
      <c r="L115" s="41"/>
      <c r="M115" s="187" t="s">
        <v>19</v>
      </c>
      <c r="N115" s="188" t="s">
        <v>43</v>
      </c>
      <c r="O115" s="66"/>
      <c r="P115" s="189">
        <f t="shared" si="1"/>
        <v>0</v>
      </c>
      <c r="Q115" s="189">
        <v>0</v>
      </c>
      <c r="R115" s="189">
        <f t="shared" si="2"/>
        <v>0</v>
      </c>
      <c r="S115" s="189">
        <v>0</v>
      </c>
      <c r="T115" s="190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141</v>
      </c>
      <c r="AT115" s="191" t="s">
        <v>136</v>
      </c>
      <c r="AU115" s="191" t="s">
        <v>79</v>
      </c>
      <c r="AY115" s="19" t="s">
        <v>133</v>
      </c>
      <c r="BE115" s="192">
        <f t="shared" si="4"/>
        <v>0</v>
      </c>
      <c r="BF115" s="192">
        <f t="shared" si="5"/>
        <v>0</v>
      </c>
      <c r="BG115" s="192">
        <f t="shared" si="6"/>
        <v>0</v>
      </c>
      <c r="BH115" s="192">
        <f t="shared" si="7"/>
        <v>0</v>
      </c>
      <c r="BI115" s="192">
        <f t="shared" si="8"/>
        <v>0</v>
      </c>
      <c r="BJ115" s="19" t="s">
        <v>79</v>
      </c>
      <c r="BK115" s="192">
        <f t="shared" si="9"/>
        <v>0</v>
      </c>
      <c r="BL115" s="19" t="s">
        <v>141</v>
      </c>
      <c r="BM115" s="191" t="s">
        <v>1003</v>
      </c>
    </row>
    <row r="116" spans="1:65" s="2" customFormat="1" ht="16.5" customHeight="1">
      <c r="A116" s="36"/>
      <c r="B116" s="37"/>
      <c r="C116" s="180" t="s">
        <v>72</v>
      </c>
      <c r="D116" s="180" t="s">
        <v>136</v>
      </c>
      <c r="E116" s="181" t="s">
        <v>690</v>
      </c>
      <c r="F116" s="182" t="s">
        <v>691</v>
      </c>
      <c r="G116" s="183" t="s">
        <v>599</v>
      </c>
      <c r="H116" s="184">
        <v>1</v>
      </c>
      <c r="I116" s="185"/>
      <c r="J116" s="186">
        <f t="shared" si="0"/>
        <v>0</v>
      </c>
      <c r="K116" s="182" t="s">
        <v>19</v>
      </c>
      <c r="L116" s="41"/>
      <c r="M116" s="187" t="s">
        <v>19</v>
      </c>
      <c r="N116" s="188" t="s">
        <v>43</v>
      </c>
      <c r="O116" s="66"/>
      <c r="P116" s="189">
        <f t="shared" si="1"/>
        <v>0</v>
      </c>
      <c r="Q116" s="189">
        <v>0</v>
      </c>
      <c r="R116" s="189">
        <f t="shared" si="2"/>
        <v>0</v>
      </c>
      <c r="S116" s="189">
        <v>0</v>
      </c>
      <c r="T116" s="190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141</v>
      </c>
      <c r="AT116" s="191" t="s">
        <v>136</v>
      </c>
      <c r="AU116" s="191" t="s">
        <v>79</v>
      </c>
      <c r="AY116" s="19" t="s">
        <v>133</v>
      </c>
      <c r="BE116" s="192">
        <f t="shared" si="4"/>
        <v>0</v>
      </c>
      <c r="BF116" s="192">
        <f t="shared" si="5"/>
        <v>0</v>
      </c>
      <c r="BG116" s="192">
        <f t="shared" si="6"/>
        <v>0</v>
      </c>
      <c r="BH116" s="192">
        <f t="shared" si="7"/>
        <v>0</v>
      </c>
      <c r="BI116" s="192">
        <f t="shared" si="8"/>
        <v>0</v>
      </c>
      <c r="BJ116" s="19" t="s">
        <v>79</v>
      </c>
      <c r="BK116" s="192">
        <f t="shared" si="9"/>
        <v>0</v>
      </c>
      <c r="BL116" s="19" t="s">
        <v>141</v>
      </c>
      <c r="BM116" s="191" t="s">
        <v>1004</v>
      </c>
    </row>
    <row r="117" spans="1:65" s="2" customFormat="1" ht="16.5" customHeight="1">
      <c r="A117" s="36"/>
      <c r="B117" s="37"/>
      <c r="C117" s="180" t="s">
        <v>72</v>
      </c>
      <c r="D117" s="180" t="s">
        <v>136</v>
      </c>
      <c r="E117" s="181" t="s">
        <v>693</v>
      </c>
      <c r="F117" s="182" t="s">
        <v>694</v>
      </c>
      <c r="G117" s="183" t="s">
        <v>599</v>
      </c>
      <c r="H117" s="184">
        <v>1</v>
      </c>
      <c r="I117" s="185"/>
      <c r="J117" s="186">
        <f t="shared" si="0"/>
        <v>0</v>
      </c>
      <c r="K117" s="182" t="s">
        <v>19</v>
      </c>
      <c r="L117" s="41"/>
      <c r="M117" s="187" t="s">
        <v>19</v>
      </c>
      <c r="N117" s="188" t="s">
        <v>43</v>
      </c>
      <c r="O117" s="66"/>
      <c r="P117" s="189">
        <f t="shared" si="1"/>
        <v>0</v>
      </c>
      <c r="Q117" s="189">
        <v>0</v>
      </c>
      <c r="R117" s="189">
        <f t="shared" si="2"/>
        <v>0</v>
      </c>
      <c r="S117" s="189">
        <v>0</v>
      </c>
      <c r="T117" s="190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141</v>
      </c>
      <c r="AT117" s="191" t="s">
        <v>136</v>
      </c>
      <c r="AU117" s="191" t="s">
        <v>79</v>
      </c>
      <c r="AY117" s="19" t="s">
        <v>133</v>
      </c>
      <c r="BE117" s="192">
        <f t="shared" si="4"/>
        <v>0</v>
      </c>
      <c r="BF117" s="192">
        <f t="shared" si="5"/>
        <v>0</v>
      </c>
      <c r="BG117" s="192">
        <f t="shared" si="6"/>
        <v>0</v>
      </c>
      <c r="BH117" s="192">
        <f t="shared" si="7"/>
        <v>0</v>
      </c>
      <c r="BI117" s="192">
        <f t="shared" si="8"/>
        <v>0</v>
      </c>
      <c r="BJ117" s="19" t="s">
        <v>79</v>
      </c>
      <c r="BK117" s="192">
        <f t="shared" si="9"/>
        <v>0</v>
      </c>
      <c r="BL117" s="19" t="s">
        <v>141</v>
      </c>
      <c r="BM117" s="191" t="s">
        <v>1005</v>
      </c>
    </row>
    <row r="118" spans="1:65" s="2" customFormat="1" ht="16.5" customHeight="1">
      <c r="A118" s="36"/>
      <c r="B118" s="37"/>
      <c r="C118" s="180" t="s">
        <v>72</v>
      </c>
      <c r="D118" s="180" t="s">
        <v>136</v>
      </c>
      <c r="E118" s="181" t="s">
        <v>1006</v>
      </c>
      <c r="F118" s="182" t="s">
        <v>697</v>
      </c>
      <c r="G118" s="183" t="s">
        <v>599</v>
      </c>
      <c r="H118" s="184">
        <v>2</v>
      </c>
      <c r="I118" s="185"/>
      <c r="J118" s="186">
        <f t="shared" si="0"/>
        <v>0</v>
      </c>
      <c r="K118" s="182" t="s">
        <v>19</v>
      </c>
      <c r="L118" s="41"/>
      <c r="M118" s="187" t="s">
        <v>19</v>
      </c>
      <c r="N118" s="188" t="s">
        <v>43</v>
      </c>
      <c r="O118" s="66"/>
      <c r="P118" s="189">
        <f t="shared" si="1"/>
        <v>0</v>
      </c>
      <c r="Q118" s="189">
        <v>0</v>
      </c>
      <c r="R118" s="189">
        <f t="shared" si="2"/>
        <v>0</v>
      </c>
      <c r="S118" s="189">
        <v>0</v>
      </c>
      <c r="T118" s="190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141</v>
      </c>
      <c r="AT118" s="191" t="s">
        <v>136</v>
      </c>
      <c r="AU118" s="191" t="s">
        <v>79</v>
      </c>
      <c r="AY118" s="19" t="s">
        <v>133</v>
      </c>
      <c r="BE118" s="192">
        <f t="shared" si="4"/>
        <v>0</v>
      </c>
      <c r="BF118" s="192">
        <f t="shared" si="5"/>
        <v>0</v>
      </c>
      <c r="BG118" s="192">
        <f t="shared" si="6"/>
        <v>0</v>
      </c>
      <c r="BH118" s="192">
        <f t="shared" si="7"/>
        <v>0</v>
      </c>
      <c r="BI118" s="192">
        <f t="shared" si="8"/>
        <v>0</v>
      </c>
      <c r="BJ118" s="19" t="s">
        <v>79</v>
      </c>
      <c r="BK118" s="192">
        <f t="shared" si="9"/>
        <v>0</v>
      </c>
      <c r="BL118" s="19" t="s">
        <v>141</v>
      </c>
      <c r="BM118" s="191" t="s">
        <v>1007</v>
      </c>
    </row>
    <row r="119" spans="1:65" s="2" customFormat="1" ht="16.5" customHeight="1">
      <c r="A119" s="36"/>
      <c r="B119" s="37"/>
      <c r="C119" s="180" t="s">
        <v>72</v>
      </c>
      <c r="D119" s="180" t="s">
        <v>136</v>
      </c>
      <c r="E119" s="181" t="s">
        <v>604</v>
      </c>
      <c r="F119" s="182" t="s">
        <v>605</v>
      </c>
      <c r="G119" s="183" t="s">
        <v>312</v>
      </c>
      <c r="H119" s="184">
        <v>1</v>
      </c>
      <c r="I119" s="185"/>
      <c r="J119" s="186">
        <f t="shared" si="0"/>
        <v>0</v>
      </c>
      <c r="K119" s="182" t="s">
        <v>19</v>
      </c>
      <c r="L119" s="41"/>
      <c r="M119" s="187" t="s">
        <v>19</v>
      </c>
      <c r="N119" s="188" t="s">
        <v>43</v>
      </c>
      <c r="O119" s="66"/>
      <c r="P119" s="189">
        <f t="shared" si="1"/>
        <v>0</v>
      </c>
      <c r="Q119" s="189">
        <v>0</v>
      </c>
      <c r="R119" s="189">
        <f t="shared" si="2"/>
        <v>0</v>
      </c>
      <c r="S119" s="189">
        <v>0</v>
      </c>
      <c r="T119" s="190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141</v>
      </c>
      <c r="AT119" s="191" t="s">
        <v>136</v>
      </c>
      <c r="AU119" s="191" t="s">
        <v>79</v>
      </c>
      <c r="AY119" s="19" t="s">
        <v>133</v>
      </c>
      <c r="BE119" s="192">
        <f t="shared" si="4"/>
        <v>0</v>
      </c>
      <c r="BF119" s="192">
        <f t="shared" si="5"/>
        <v>0</v>
      </c>
      <c r="BG119" s="192">
        <f t="shared" si="6"/>
        <v>0</v>
      </c>
      <c r="BH119" s="192">
        <f t="shared" si="7"/>
        <v>0</v>
      </c>
      <c r="BI119" s="192">
        <f t="shared" si="8"/>
        <v>0</v>
      </c>
      <c r="BJ119" s="19" t="s">
        <v>79</v>
      </c>
      <c r="BK119" s="192">
        <f t="shared" si="9"/>
        <v>0</v>
      </c>
      <c r="BL119" s="19" t="s">
        <v>141</v>
      </c>
      <c r="BM119" s="191" t="s">
        <v>1008</v>
      </c>
    </row>
    <row r="120" spans="1:65" s="2" customFormat="1" ht="16.5" customHeight="1">
      <c r="A120" s="36"/>
      <c r="B120" s="37"/>
      <c r="C120" s="180" t="s">
        <v>72</v>
      </c>
      <c r="D120" s="180" t="s">
        <v>136</v>
      </c>
      <c r="E120" s="181" t="s">
        <v>700</v>
      </c>
      <c r="F120" s="182" t="s">
        <v>701</v>
      </c>
      <c r="G120" s="183" t="s">
        <v>312</v>
      </c>
      <c r="H120" s="184">
        <v>1</v>
      </c>
      <c r="I120" s="185"/>
      <c r="J120" s="186">
        <f t="shared" si="0"/>
        <v>0</v>
      </c>
      <c r="K120" s="182" t="s">
        <v>19</v>
      </c>
      <c r="L120" s="41"/>
      <c r="M120" s="187" t="s">
        <v>19</v>
      </c>
      <c r="N120" s="188" t="s">
        <v>43</v>
      </c>
      <c r="O120" s="66"/>
      <c r="P120" s="189">
        <f t="shared" si="1"/>
        <v>0</v>
      </c>
      <c r="Q120" s="189">
        <v>0</v>
      </c>
      <c r="R120" s="189">
        <f t="shared" si="2"/>
        <v>0</v>
      </c>
      <c r="S120" s="189">
        <v>0</v>
      </c>
      <c r="T120" s="190">
        <f t="shared" si="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141</v>
      </c>
      <c r="AT120" s="191" t="s">
        <v>136</v>
      </c>
      <c r="AU120" s="191" t="s">
        <v>79</v>
      </c>
      <c r="AY120" s="19" t="s">
        <v>133</v>
      </c>
      <c r="BE120" s="192">
        <f t="shared" si="4"/>
        <v>0</v>
      </c>
      <c r="BF120" s="192">
        <f t="shared" si="5"/>
        <v>0</v>
      </c>
      <c r="BG120" s="192">
        <f t="shared" si="6"/>
        <v>0</v>
      </c>
      <c r="BH120" s="192">
        <f t="shared" si="7"/>
        <v>0</v>
      </c>
      <c r="BI120" s="192">
        <f t="shared" si="8"/>
        <v>0</v>
      </c>
      <c r="BJ120" s="19" t="s">
        <v>79</v>
      </c>
      <c r="BK120" s="192">
        <f t="shared" si="9"/>
        <v>0</v>
      </c>
      <c r="BL120" s="19" t="s">
        <v>141</v>
      </c>
      <c r="BM120" s="191" t="s">
        <v>1009</v>
      </c>
    </row>
    <row r="121" spans="1:65" s="2" customFormat="1" ht="16.5" customHeight="1">
      <c r="A121" s="36"/>
      <c r="B121" s="37"/>
      <c r="C121" s="180" t="s">
        <v>72</v>
      </c>
      <c r="D121" s="180" t="s">
        <v>136</v>
      </c>
      <c r="E121" s="181" t="s">
        <v>703</v>
      </c>
      <c r="F121" s="182" t="s">
        <v>704</v>
      </c>
      <c r="G121" s="183" t="s">
        <v>312</v>
      </c>
      <c r="H121" s="184">
        <v>1</v>
      </c>
      <c r="I121" s="185"/>
      <c r="J121" s="186">
        <f t="shared" si="0"/>
        <v>0</v>
      </c>
      <c r="K121" s="182" t="s">
        <v>19</v>
      </c>
      <c r="L121" s="41"/>
      <c r="M121" s="187" t="s">
        <v>19</v>
      </c>
      <c r="N121" s="188" t="s">
        <v>43</v>
      </c>
      <c r="O121" s="66"/>
      <c r="P121" s="189">
        <f t="shared" si="1"/>
        <v>0</v>
      </c>
      <c r="Q121" s="189">
        <v>0</v>
      </c>
      <c r="R121" s="189">
        <f t="shared" si="2"/>
        <v>0</v>
      </c>
      <c r="S121" s="189">
        <v>0</v>
      </c>
      <c r="T121" s="190">
        <f t="shared" si="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141</v>
      </c>
      <c r="AT121" s="191" t="s">
        <v>136</v>
      </c>
      <c r="AU121" s="191" t="s">
        <v>79</v>
      </c>
      <c r="AY121" s="19" t="s">
        <v>133</v>
      </c>
      <c r="BE121" s="192">
        <f t="shared" si="4"/>
        <v>0</v>
      </c>
      <c r="BF121" s="192">
        <f t="shared" si="5"/>
        <v>0</v>
      </c>
      <c r="BG121" s="192">
        <f t="shared" si="6"/>
        <v>0</v>
      </c>
      <c r="BH121" s="192">
        <f t="shared" si="7"/>
        <v>0</v>
      </c>
      <c r="BI121" s="192">
        <f t="shared" si="8"/>
        <v>0</v>
      </c>
      <c r="BJ121" s="19" t="s">
        <v>79</v>
      </c>
      <c r="BK121" s="192">
        <f t="shared" si="9"/>
        <v>0</v>
      </c>
      <c r="BL121" s="19" t="s">
        <v>141</v>
      </c>
      <c r="BM121" s="191" t="s">
        <v>1010</v>
      </c>
    </row>
    <row r="122" spans="2:63" s="12" customFormat="1" ht="25.95" customHeight="1">
      <c r="B122" s="164"/>
      <c r="C122" s="165"/>
      <c r="D122" s="166" t="s">
        <v>71</v>
      </c>
      <c r="E122" s="167" t="s">
        <v>613</v>
      </c>
      <c r="F122" s="167" t="s">
        <v>707</v>
      </c>
      <c r="G122" s="165"/>
      <c r="H122" s="165"/>
      <c r="I122" s="168"/>
      <c r="J122" s="169">
        <f>BK122</f>
        <v>0</v>
      </c>
      <c r="K122" s="165"/>
      <c r="L122" s="170"/>
      <c r="M122" s="171"/>
      <c r="N122" s="172"/>
      <c r="O122" s="172"/>
      <c r="P122" s="173">
        <f>SUM(P123:P128)</f>
        <v>0</v>
      </c>
      <c r="Q122" s="172"/>
      <c r="R122" s="173">
        <f>SUM(R123:R128)</f>
        <v>0</v>
      </c>
      <c r="S122" s="172"/>
      <c r="T122" s="174">
        <f>SUM(T123:T128)</f>
        <v>0</v>
      </c>
      <c r="AR122" s="175" t="s">
        <v>79</v>
      </c>
      <c r="AT122" s="176" t="s">
        <v>71</v>
      </c>
      <c r="AU122" s="176" t="s">
        <v>72</v>
      </c>
      <c r="AY122" s="175" t="s">
        <v>133</v>
      </c>
      <c r="BK122" s="177">
        <f>SUM(BK123:BK128)</f>
        <v>0</v>
      </c>
    </row>
    <row r="123" spans="1:65" s="2" customFormat="1" ht="16.5" customHeight="1">
      <c r="A123" s="36"/>
      <c r="B123" s="37"/>
      <c r="C123" s="180" t="s">
        <v>72</v>
      </c>
      <c r="D123" s="180" t="s">
        <v>136</v>
      </c>
      <c r="E123" s="181" t="s">
        <v>1011</v>
      </c>
      <c r="F123" s="182" t="s">
        <v>1012</v>
      </c>
      <c r="G123" s="183" t="s">
        <v>163</v>
      </c>
      <c r="H123" s="184">
        <v>5</v>
      </c>
      <c r="I123" s="185"/>
      <c r="J123" s="186">
        <f aca="true" t="shared" si="10" ref="J123:J128">ROUND(I123*H123,2)</f>
        <v>0</v>
      </c>
      <c r="K123" s="182" t="s">
        <v>19</v>
      </c>
      <c r="L123" s="41"/>
      <c r="M123" s="187" t="s">
        <v>19</v>
      </c>
      <c r="N123" s="188" t="s">
        <v>43</v>
      </c>
      <c r="O123" s="66"/>
      <c r="P123" s="189">
        <f aca="true" t="shared" si="11" ref="P123:P128">O123*H123</f>
        <v>0</v>
      </c>
      <c r="Q123" s="189">
        <v>0</v>
      </c>
      <c r="R123" s="189">
        <f aca="true" t="shared" si="12" ref="R123:R128">Q123*H123</f>
        <v>0</v>
      </c>
      <c r="S123" s="189">
        <v>0</v>
      </c>
      <c r="T123" s="190">
        <f aca="true" t="shared" si="13" ref="T123:T128"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141</v>
      </c>
      <c r="AT123" s="191" t="s">
        <v>136</v>
      </c>
      <c r="AU123" s="191" t="s">
        <v>79</v>
      </c>
      <c r="AY123" s="19" t="s">
        <v>133</v>
      </c>
      <c r="BE123" s="192">
        <f aca="true" t="shared" si="14" ref="BE123:BE128">IF(N123="základní",J123,0)</f>
        <v>0</v>
      </c>
      <c r="BF123" s="192">
        <f aca="true" t="shared" si="15" ref="BF123:BF128">IF(N123="snížená",J123,0)</f>
        <v>0</v>
      </c>
      <c r="BG123" s="192">
        <f aca="true" t="shared" si="16" ref="BG123:BG128">IF(N123="zákl. přenesená",J123,0)</f>
        <v>0</v>
      </c>
      <c r="BH123" s="192">
        <f aca="true" t="shared" si="17" ref="BH123:BH128">IF(N123="sníž. přenesená",J123,0)</f>
        <v>0</v>
      </c>
      <c r="BI123" s="192">
        <f aca="true" t="shared" si="18" ref="BI123:BI128">IF(N123="nulová",J123,0)</f>
        <v>0</v>
      </c>
      <c r="BJ123" s="19" t="s">
        <v>79</v>
      </c>
      <c r="BK123" s="192">
        <f aca="true" t="shared" si="19" ref="BK123:BK128">ROUND(I123*H123,2)</f>
        <v>0</v>
      </c>
      <c r="BL123" s="19" t="s">
        <v>141</v>
      </c>
      <c r="BM123" s="191" t="s">
        <v>1013</v>
      </c>
    </row>
    <row r="124" spans="1:65" s="2" customFormat="1" ht="16.5" customHeight="1">
      <c r="A124" s="36"/>
      <c r="B124" s="37"/>
      <c r="C124" s="180" t="s">
        <v>72</v>
      </c>
      <c r="D124" s="180" t="s">
        <v>136</v>
      </c>
      <c r="E124" s="181" t="s">
        <v>711</v>
      </c>
      <c r="F124" s="182" t="s">
        <v>712</v>
      </c>
      <c r="G124" s="183" t="s">
        <v>163</v>
      </c>
      <c r="H124" s="184">
        <v>350</v>
      </c>
      <c r="I124" s="185"/>
      <c r="J124" s="186">
        <f t="shared" si="10"/>
        <v>0</v>
      </c>
      <c r="K124" s="182" t="s">
        <v>19</v>
      </c>
      <c r="L124" s="41"/>
      <c r="M124" s="187" t="s">
        <v>19</v>
      </c>
      <c r="N124" s="188" t="s">
        <v>43</v>
      </c>
      <c r="O124" s="66"/>
      <c r="P124" s="189">
        <f t="shared" si="11"/>
        <v>0</v>
      </c>
      <c r="Q124" s="189">
        <v>0</v>
      </c>
      <c r="R124" s="189">
        <f t="shared" si="12"/>
        <v>0</v>
      </c>
      <c r="S124" s="189">
        <v>0</v>
      </c>
      <c r="T124" s="190">
        <f t="shared" si="1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141</v>
      </c>
      <c r="AT124" s="191" t="s">
        <v>136</v>
      </c>
      <c r="AU124" s="191" t="s">
        <v>79</v>
      </c>
      <c r="AY124" s="19" t="s">
        <v>133</v>
      </c>
      <c r="BE124" s="192">
        <f t="shared" si="14"/>
        <v>0</v>
      </c>
      <c r="BF124" s="192">
        <f t="shared" si="15"/>
        <v>0</v>
      </c>
      <c r="BG124" s="192">
        <f t="shared" si="16"/>
        <v>0</v>
      </c>
      <c r="BH124" s="192">
        <f t="shared" si="17"/>
        <v>0</v>
      </c>
      <c r="BI124" s="192">
        <f t="shared" si="18"/>
        <v>0</v>
      </c>
      <c r="BJ124" s="19" t="s">
        <v>79</v>
      </c>
      <c r="BK124" s="192">
        <f t="shared" si="19"/>
        <v>0</v>
      </c>
      <c r="BL124" s="19" t="s">
        <v>141</v>
      </c>
      <c r="BM124" s="191" t="s">
        <v>1014</v>
      </c>
    </row>
    <row r="125" spans="1:65" s="2" customFormat="1" ht="16.5" customHeight="1">
      <c r="A125" s="36"/>
      <c r="B125" s="37"/>
      <c r="C125" s="180" t="s">
        <v>72</v>
      </c>
      <c r="D125" s="180" t="s">
        <v>136</v>
      </c>
      <c r="E125" s="181" t="s">
        <v>714</v>
      </c>
      <c r="F125" s="182" t="s">
        <v>715</v>
      </c>
      <c r="G125" s="183" t="s">
        <v>163</v>
      </c>
      <c r="H125" s="184">
        <v>150</v>
      </c>
      <c r="I125" s="185"/>
      <c r="J125" s="186">
        <f t="shared" si="10"/>
        <v>0</v>
      </c>
      <c r="K125" s="182" t="s">
        <v>19</v>
      </c>
      <c r="L125" s="41"/>
      <c r="M125" s="187" t="s">
        <v>19</v>
      </c>
      <c r="N125" s="188" t="s">
        <v>43</v>
      </c>
      <c r="O125" s="66"/>
      <c r="P125" s="189">
        <f t="shared" si="11"/>
        <v>0</v>
      </c>
      <c r="Q125" s="189">
        <v>0</v>
      </c>
      <c r="R125" s="189">
        <f t="shared" si="12"/>
        <v>0</v>
      </c>
      <c r="S125" s="189">
        <v>0</v>
      </c>
      <c r="T125" s="190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141</v>
      </c>
      <c r="AT125" s="191" t="s">
        <v>136</v>
      </c>
      <c r="AU125" s="191" t="s">
        <v>79</v>
      </c>
      <c r="AY125" s="19" t="s">
        <v>133</v>
      </c>
      <c r="BE125" s="192">
        <f t="shared" si="14"/>
        <v>0</v>
      </c>
      <c r="BF125" s="192">
        <f t="shared" si="15"/>
        <v>0</v>
      </c>
      <c r="BG125" s="192">
        <f t="shared" si="16"/>
        <v>0</v>
      </c>
      <c r="BH125" s="192">
        <f t="shared" si="17"/>
        <v>0</v>
      </c>
      <c r="BI125" s="192">
        <f t="shared" si="18"/>
        <v>0</v>
      </c>
      <c r="BJ125" s="19" t="s">
        <v>79</v>
      </c>
      <c r="BK125" s="192">
        <f t="shared" si="19"/>
        <v>0</v>
      </c>
      <c r="BL125" s="19" t="s">
        <v>141</v>
      </c>
      <c r="BM125" s="191" t="s">
        <v>1015</v>
      </c>
    </row>
    <row r="126" spans="1:65" s="2" customFormat="1" ht="16.5" customHeight="1">
      <c r="A126" s="36"/>
      <c r="B126" s="37"/>
      <c r="C126" s="180" t="s">
        <v>72</v>
      </c>
      <c r="D126" s="180" t="s">
        <v>136</v>
      </c>
      <c r="E126" s="181" t="s">
        <v>717</v>
      </c>
      <c r="F126" s="182" t="s">
        <v>718</v>
      </c>
      <c r="G126" s="183" t="s">
        <v>163</v>
      </c>
      <c r="H126" s="184">
        <v>200</v>
      </c>
      <c r="I126" s="185"/>
      <c r="J126" s="186">
        <f t="shared" si="10"/>
        <v>0</v>
      </c>
      <c r="K126" s="182" t="s">
        <v>19</v>
      </c>
      <c r="L126" s="41"/>
      <c r="M126" s="187" t="s">
        <v>19</v>
      </c>
      <c r="N126" s="188" t="s">
        <v>43</v>
      </c>
      <c r="O126" s="66"/>
      <c r="P126" s="189">
        <f t="shared" si="11"/>
        <v>0</v>
      </c>
      <c r="Q126" s="189">
        <v>0</v>
      </c>
      <c r="R126" s="189">
        <f t="shared" si="12"/>
        <v>0</v>
      </c>
      <c r="S126" s="189">
        <v>0</v>
      </c>
      <c r="T126" s="190">
        <f t="shared" si="1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141</v>
      </c>
      <c r="AT126" s="191" t="s">
        <v>136</v>
      </c>
      <c r="AU126" s="191" t="s">
        <v>79</v>
      </c>
      <c r="AY126" s="19" t="s">
        <v>133</v>
      </c>
      <c r="BE126" s="192">
        <f t="shared" si="14"/>
        <v>0</v>
      </c>
      <c r="BF126" s="192">
        <f t="shared" si="15"/>
        <v>0</v>
      </c>
      <c r="BG126" s="192">
        <f t="shared" si="16"/>
        <v>0</v>
      </c>
      <c r="BH126" s="192">
        <f t="shared" si="17"/>
        <v>0</v>
      </c>
      <c r="BI126" s="192">
        <f t="shared" si="18"/>
        <v>0</v>
      </c>
      <c r="BJ126" s="19" t="s">
        <v>79</v>
      </c>
      <c r="BK126" s="192">
        <f t="shared" si="19"/>
        <v>0</v>
      </c>
      <c r="BL126" s="19" t="s">
        <v>141</v>
      </c>
      <c r="BM126" s="191" t="s">
        <v>1016</v>
      </c>
    </row>
    <row r="127" spans="1:65" s="2" customFormat="1" ht="16.5" customHeight="1">
      <c r="A127" s="36"/>
      <c r="B127" s="37"/>
      <c r="C127" s="180" t="s">
        <v>72</v>
      </c>
      <c r="D127" s="180" t="s">
        <v>136</v>
      </c>
      <c r="E127" s="181" t="s">
        <v>720</v>
      </c>
      <c r="F127" s="182" t="s">
        <v>721</v>
      </c>
      <c r="G127" s="183" t="s">
        <v>163</v>
      </c>
      <c r="H127" s="184">
        <v>260</v>
      </c>
      <c r="I127" s="185"/>
      <c r="J127" s="186">
        <f t="shared" si="10"/>
        <v>0</v>
      </c>
      <c r="K127" s="182" t="s">
        <v>19</v>
      </c>
      <c r="L127" s="41"/>
      <c r="M127" s="187" t="s">
        <v>19</v>
      </c>
      <c r="N127" s="188" t="s">
        <v>43</v>
      </c>
      <c r="O127" s="66"/>
      <c r="P127" s="189">
        <f t="shared" si="11"/>
        <v>0</v>
      </c>
      <c r="Q127" s="189">
        <v>0</v>
      </c>
      <c r="R127" s="189">
        <f t="shared" si="12"/>
        <v>0</v>
      </c>
      <c r="S127" s="189">
        <v>0</v>
      </c>
      <c r="T127" s="190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141</v>
      </c>
      <c r="AT127" s="191" t="s">
        <v>136</v>
      </c>
      <c r="AU127" s="191" t="s">
        <v>79</v>
      </c>
      <c r="AY127" s="19" t="s">
        <v>133</v>
      </c>
      <c r="BE127" s="192">
        <f t="shared" si="14"/>
        <v>0</v>
      </c>
      <c r="BF127" s="192">
        <f t="shared" si="15"/>
        <v>0</v>
      </c>
      <c r="BG127" s="192">
        <f t="shared" si="16"/>
        <v>0</v>
      </c>
      <c r="BH127" s="192">
        <f t="shared" si="17"/>
        <v>0</v>
      </c>
      <c r="BI127" s="192">
        <f t="shared" si="18"/>
        <v>0</v>
      </c>
      <c r="BJ127" s="19" t="s">
        <v>79</v>
      </c>
      <c r="BK127" s="192">
        <f t="shared" si="19"/>
        <v>0</v>
      </c>
      <c r="BL127" s="19" t="s">
        <v>141</v>
      </c>
      <c r="BM127" s="191" t="s">
        <v>1017</v>
      </c>
    </row>
    <row r="128" spans="1:65" s="2" customFormat="1" ht="16.5" customHeight="1">
      <c r="A128" s="36"/>
      <c r="B128" s="37"/>
      <c r="C128" s="180" t="s">
        <v>72</v>
      </c>
      <c r="D128" s="180" t="s">
        <v>136</v>
      </c>
      <c r="E128" s="181" t="s">
        <v>1018</v>
      </c>
      <c r="F128" s="182" t="s">
        <v>1019</v>
      </c>
      <c r="G128" s="183" t="s">
        <v>163</v>
      </c>
      <c r="H128" s="184">
        <v>80</v>
      </c>
      <c r="I128" s="185"/>
      <c r="J128" s="186">
        <f t="shared" si="10"/>
        <v>0</v>
      </c>
      <c r="K128" s="182" t="s">
        <v>19</v>
      </c>
      <c r="L128" s="41"/>
      <c r="M128" s="187" t="s">
        <v>19</v>
      </c>
      <c r="N128" s="188" t="s">
        <v>43</v>
      </c>
      <c r="O128" s="66"/>
      <c r="P128" s="189">
        <f t="shared" si="11"/>
        <v>0</v>
      </c>
      <c r="Q128" s="189">
        <v>0</v>
      </c>
      <c r="R128" s="189">
        <f t="shared" si="12"/>
        <v>0</v>
      </c>
      <c r="S128" s="189">
        <v>0</v>
      </c>
      <c r="T128" s="190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141</v>
      </c>
      <c r="AT128" s="191" t="s">
        <v>136</v>
      </c>
      <c r="AU128" s="191" t="s">
        <v>79</v>
      </c>
      <c r="AY128" s="19" t="s">
        <v>133</v>
      </c>
      <c r="BE128" s="192">
        <f t="shared" si="14"/>
        <v>0</v>
      </c>
      <c r="BF128" s="192">
        <f t="shared" si="15"/>
        <v>0</v>
      </c>
      <c r="BG128" s="192">
        <f t="shared" si="16"/>
        <v>0</v>
      </c>
      <c r="BH128" s="192">
        <f t="shared" si="17"/>
        <v>0</v>
      </c>
      <c r="BI128" s="192">
        <f t="shared" si="18"/>
        <v>0</v>
      </c>
      <c r="BJ128" s="19" t="s">
        <v>79</v>
      </c>
      <c r="BK128" s="192">
        <f t="shared" si="19"/>
        <v>0</v>
      </c>
      <c r="BL128" s="19" t="s">
        <v>141</v>
      </c>
      <c r="BM128" s="191" t="s">
        <v>1020</v>
      </c>
    </row>
    <row r="129" spans="2:63" s="12" customFormat="1" ht="25.95" customHeight="1">
      <c r="B129" s="164"/>
      <c r="C129" s="165"/>
      <c r="D129" s="166" t="s">
        <v>71</v>
      </c>
      <c r="E129" s="167" t="s">
        <v>706</v>
      </c>
      <c r="F129" s="167" t="s">
        <v>727</v>
      </c>
      <c r="G129" s="165"/>
      <c r="H129" s="165"/>
      <c r="I129" s="168"/>
      <c r="J129" s="169">
        <f>BK129</f>
        <v>0</v>
      </c>
      <c r="K129" s="165"/>
      <c r="L129" s="170"/>
      <c r="M129" s="171"/>
      <c r="N129" s="172"/>
      <c r="O129" s="172"/>
      <c r="P129" s="173">
        <f>SUM(P130:P136)</f>
        <v>0</v>
      </c>
      <c r="Q129" s="172"/>
      <c r="R129" s="173">
        <f>SUM(R130:R136)</f>
        <v>0</v>
      </c>
      <c r="S129" s="172"/>
      <c r="T129" s="174">
        <f>SUM(T130:T136)</f>
        <v>0</v>
      </c>
      <c r="AR129" s="175" t="s">
        <v>79</v>
      </c>
      <c r="AT129" s="176" t="s">
        <v>71</v>
      </c>
      <c r="AU129" s="176" t="s">
        <v>72</v>
      </c>
      <c r="AY129" s="175" t="s">
        <v>133</v>
      </c>
      <c r="BK129" s="177">
        <f>SUM(BK130:BK136)</f>
        <v>0</v>
      </c>
    </row>
    <row r="130" spans="1:65" s="2" customFormat="1" ht="16.5" customHeight="1">
      <c r="A130" s="36"/>
      <c r="B130" s="37"/>
      <c r="C130" s="180" t="s">
        <v>72</v>
      </c>
      <c r="D130" s="180" t="s">
        <v>136</v>
      </c>
      <c r="E130" s="181" t="s">
        <v>1021</v>
      </c>
      <c r="F130" s="182" t="s">
        <v>1022</v>
      </c>
      <c r="G130" s="183" t="s">
        <v>599</v>
      </c>
      <c r="H130" s="184">
        <v>2</v>
      </c>
      <c r="I130" s="185"/>
      <c r="J130" s="186">
        <f aca="true" t="shared" si="20" ref="J130:J136">ROUND(I130*H130,2)</f>
        <v>0</v>
      </c>
      <c r="K130" s="182" t="s">
        <v>19</v>
      </c>
      <c r="L130" s="41"/>
      <c r="M130" s="187" t="s">
        <v>19</v>
      </c>
      <c r="N130" s="188" t="s">
        <v>43</v>
      </c>
      <c r="O130" s="66"/>
      <c r="P130" s="189">
        <f aca="true" t="shared" si="21" ref="P130:P136">O130*H130</f>
        <v>0</v>
      </c>
      <c r="Q130" s="189">
        <v>0</v>
      </c>
      <c r="R130" s="189">
        <f aca="true" t="shared" si="22" ref="R130:R136">Q130*H130</f>
        <v>0</v>
      </c>
      <c r="S130" s="189">
        <v>0</v>
      </c>
      <c r="T130" s="190">
        <f aca="true" t="shared" si="23" ref="T130:T136"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141</v>
      </c>
      <c r="AT130" s="191" t="s">
        <v>136</v>
      </c>
      <c r="AU130" s="191" t="s">
        <v>79</v>
      </c>
      <c r="AY130" s="19" t="s">
        <v>133</v>
      </c>
      <c r="BE130" s="192">
        <f aca="true" t="shared" si="24" ref="BE130:BE136">IF(N130="základní",J130,0)</f>
        <v>0</v>
      </c>
      <c r="BF130" s="192">
        <f aca="true" t="shared" si="25" ref="BF130:BF136">IF(N130="snížená",J130,0)</f>
        <v>0</v>
      </c>
      <c r="BG130" s="192">
        <f aca="true" t="shared" si="26" ref="BG130:BG136">IF(N130="zákl. přenesená",J130,0)</f>
        <v>0</v>
      </c>
      <c r="BH130" s="192">
        <f aca="true" t="shared" si="27" ref="BH130:BH136">IF(N130="sníž. přenesená",J130,0)</f>
        <v>0</v>
      </c>
      <c r="BI130" s="192">
        <f aca="true" t="shared" si="28" ref="BI130:BI136">IF(N130="nulová",J130,0)</f>
        <v>0</v>
      </c>
      <c r="BJ130" s="19" t="s">
        <v>79</v>
      </c>
      <c r="BK130" s="192">
        <f aca="true" t="shared" si="29" ref="BK130:BK136">ROUND(I130*H130,2)</f>
        <v>0</v>
      </c>
      <c r="BL130" s="19" t="s">
        <v>141</v>
      </c>
      <c r="BM130" s="191" t="s">
        <v>1023</v>
      </c>
    </row>
    <row r="131" spans="1:65" s="2" customFormat="1" ht="16.5" customHeight="1">
      <c r="A131" s="36"/>
      <c r="B131" s="37"/>
      <c r="C131" s="180" t="s">
        <v>72</v>
      </c>
      <c r="D131" s="180" t="s">
        <v>136</v>
      </c>
      <c r="E131" s="181" t="s">
        <v>1024</v>
      </c>
      <c r="F131" s="182" t="s">
        <v>1025</v>
      </c>
      <c r="G131" s="183" t="s">
        <v>599</v>
      </c>
      <c r="H131" s="184">
        <v>2</v>
      </c>
      <c r="I131" s="185"/>
      <c r="J131" s="186">
        <f t="shared" si="20"/>
        <v>0</v>
      </c>
      <c r="K131" s="182" t="s">
        <v>19</v>
      </c>
      <c r="L131" s="41"/>
      <c r="M131" s="187" t="s">
        <v>19</v>
      </c>
      <c r="N131" s="188" t="s">
        <v>43</v>
      </c>
      <c r="O131" s="66"/>
      <c r="P131" s="189">
        <f t="shared" si="21"/>
        <v>0</v>
      </c>
      <c r="Q131" s="189">
        <v>0</v>
      </c>
      <c r="R131" s="189">
        <f t="shared" si="22"/>
        <v>0</v>
      </c>
      <c r="S131" s="189">
        <v>0</v>
      </c>
      <c r="T131" s="190">
        <f t="shared" si="2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141</v>
      </c>
      <c r="AT131" s="191" t="s">
        <v>136</v>
      </c>
      <c r="AU131" s="191" t="s">
        <v>79</v>
      </c>
      <c r="AY131" s="19" t="s">
        <v>133</v>
      </c>
      <c r="BE131" s="192">
        <f t="shared" si="24"/>
        <v>0</v>
      </c>
      <c r="BF131" s="192">
        <f t="shared" si="25"/>
        <v>0</v>
      </c>
      <c r="BG131" s="192">
        <f t="shared" si="26"/>
        <v>0</v>
      </c>
      <c r="BH131" s="192">
        <f t="shared" si="27"/>
        <v>0</v>
      </c>
      <c r="BI131" s="192">
        <f t="shared" si="28"/>
        <v>0</v>
      </c>
      <c r="BJ131" s="19" t="s">
        <v>79</v>
      </c>
      <c r="BK131" s="192">
        <f t="shared" si="29"/>
        <v>0</v>
      </c>
      <c r="BL131" s="19" t="s">
        <v>141</v>
      </c>
      <c r="BM131" s="191" t="s">
        <v>1026</v>
      </c>
    </row>
    <row r="132" spans="1:65" s="2" customFormat="1" ht="16.5" customHeight="1">
      <c r="A132" s="36"/>
      <c r="B132" s="37"/>
      <c r="C132" s="180" t="s">
        <v>72</v>
      </c>
      <c r="D132" s="180" t="s">
        <v>136</v>
      </c>
      <c r="E132" s="181" t="s">
        <v>737</v>
      </c>
      <c r="F132" s="182" t="s">
        <v>738</v>
      </c>
      <c r="G132" s="183" t="s">
        <v>599</v>
      </c>
      <c r="H132" s="184">
        <v>4</v>
      </c>
      <c r="I132" s="185"/>
      <c r="J132" s="186">
        <f t="shared" si="20"/>
        <v>0</v>
      </c>
      <c r="K132" s="182" t="s">
        <v>19</v>
      </c>
      <c r="L132" s="41"/>
      <c r="M132" s="187" t="s">
        <v>19</v>
      </c>
      <c r="N132" s="188" t="s">
        <v>43</v>
      </c>
      <c r="O132" s="66"/>
      <c r="P132" s="189">
        <f t="shared" si="21"/>
        <v>0</v>
      </c>
      <c r="Q132" s="189">
        <v>0</v>
      </c>
      <c r="R132" s="189">
        <f t="shared" si="22"/>
        <v>0</v>
      </c>
      <c r="S132" s="189">
        <v>0</v>
      </c>
      <c r="T132" s="190">
        <f t="shared" si="2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141</v>
      </c>
      <c r="AT132" s="191" t="s">
        <v>136</v>
      </c>
      <c r="AU132" s="191" t="s">
        <v>79</v>
      </c>
      <c r="AY132" s="19" t="s">
        <v>133</v>
      </c>
      <c r="BE132" s="192">
        <f t="shared" si="24"/>
        <v>0</v>
      </c>
      <c r="BF132" s="192">
        <f t="shared" si="25"/>
        <v>0</v>
      </c>
      <c r="BG132" s="192">
        <f t="shared" si="26"/>
        <v>0</v>
      </c>
      <c r="BH132" s="192">
        <f t="shared" si="27"/>
        <v>0</v>
      </c>
      <c r="BI132" s="192">
        <f t="shared" si="28"/>
        <v>0</v>
      </c>
      <c r="BJ132" s="19" t="s">
        <v>79</v>
      </c>
      <c r="BK132" s="192">
        <f t="shared" si="29"/>
        <v>0</v>
      </c>
      <c r="BL132" s="19" t="s">
        <v>141</v>
      </c>
      <c r="BM132" s="191" t="s">
        <v>1027</v>
      </c>
    </row>
    <row r="133" spans="1:65" s="2" customFormat="1" ht="16.5" customHeight="1">
      <c r="A133" s="36"/>
      <c r="B133" s="37"/>
      <c r="C133" s="180" t="s">
        <v>72</v>
      </c>
      <c r="D133" s="180" t="s">
        <v>136</v>
      </c>
      <c r="E133" s="181" t="s">
        <v>740</v>
      </c>
      <c r="F133" s="182" t="s">
        <v>741</v>
      </c>
      <c r="G133" s="183" t="s">
        <v>599</v>
      </c>
      <c r="H133" s="184">
        <v>12</v>
      </c>
      <c r="I133" s="185"/>
      <c r="J133" s="186">
        <f t="shared" si="20"/>
        <v>0</v>
      </c>
      <c r="K133" s="182" t="s">
        <v>19</v>
      </c>
      <c r="L133" s="41"/>
      <c r="M133" s="187" t="s">
        <v>19</v>
      </c>
      <c r="N133" s="188" t="s">
        <v>43</v>
      </c>
      <c r="O133" s="66"/>
      <c r="P133" s="189">
        <f t="shared" si="21"/>
        <v>0</v>
      </c>
      <c r="Q133" s="189">
        <v>0</v>
      </c>
      <c r="R133" s="189">
        <f t="shared" si="22"/>
        <v>0</v>
      </c>
      <c r="S133" s="189">
        <v>0</v>
      </c>
      <c r="T133" s="190">
        <f t="shared" si="2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141</v>
      </c>
      <c r="AT133" s="191" t="s">
        <v>136</v>
      </c>
      <c r="AU133" s="191" t="s">
        <v>79</v>
      </c>
      <c r="AY133" s="19" t="s">
        <v>133</v>
      </c>
      <c r="BE133" s="192">
        <f t="shared" si="24"/>
        <v>0</v>
      </c>
      <c r="BF133" s="192">
        <f t="shared" si="25"/>
        <v>0</v>
      </c>
      <c r="BG133" s="192">
        <f t="shared" si="26"/>
        <v>0</v>
      </c>
      <c r="BH133" s="192">
        <f t="shared" si="27"/>
        <v>0</v>
      </c>
      <c r="BI133" s="192">
        <f t="shared" si="28"/>
        <v>0</v>
      </c>
      <c r="BJ133" s="19" t="s">
        <v>79</v>
      </c>
      <c r="BK133" s="192">
        <f t="shared" si="29"/>
        <v>0</v>
      </c>
      <c r="BL133" s="19" t="s">
        <v>141</v>
      </c>
      <c r="BM133" s="191" t="s">
        <v>1028</v>
      </c>
    </row>
    <row r="134" spans="1:65" s="2" customFormat="1" ht="16.5" customHeight="1">
      <c r="A134" s="36"/>
      <c r="B134" s="37"/>
      <c r="C134" s="180" t="s">
        <v>72</v>
      </c>
      <c r="D134" s="180" t="s">
        <v>136</v>
      </c>
      <c r="E134" s="181" t="s">
        <v>743</v>
      </c>
      <c r="F134" s="182" t="s">
        <v>744</v>
      </c>
      <c r="G134" s="183" t="s">
        <v>599</v>
      </c>
      <c r="H134" s="184">
        <v>10</v>
      </c>
      <c r="I134" s="185"/>
      <c r="J134" s="186">
        <f t="shared" si="20"/>
        <v>0</v>
      </c>
      <c r="K134" s="182" t="s">
        <v>19</v>
      </c>
      <c r="L134" s="41"/>
      <c r="M134" s="187" t="s">
        <v>19</v>
      </c>
      <c r="N134" s="188" t="s">
        <v>43</v>
      </c>
      <c r="O134" s="66"/>
      <c r="P134" s="189">
        <f t="shared" si="21"/>
        <v>0</v>
      </c>
      <c r="Q134" s="189">
        <v>0</v>
      </c>
      <c r="R134" s="189">
        <f t="shared" si="22"/>
        <v>0</v>
      </c>
      <c r="S134" s="189">
        <v>0</v>
      </c>
      <c r="T134" s="190">
        <f t="shared" si="2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141</v>
      </c>
      <c r="AT134" s="191" t="s">
        <v>136</v>
      </c>
      <c r="AU134" s="191" t="s">
        <v>79</v>
      </c>
      <c r="AY134" s="19" t="s">
        <v>133</v>
      </c>
      <c r="BE134" s="192">
        <f t="shared" si="24"/>
        <v>0</v>
      </c>
      <c r="BF134" s="192">
        <f t="shared" si="25"/>
        <v>0</v>
      </c>
      <c r="BG134" s="192">
        <f t="shared" si="26"/>
        <v>0</v>
      </c>
      <c r="BH134" s="192">
        <f t="shared" si="27"/>
        <v>0</v>
      </c>
      <c r="BI134" s="192">
        <f t="shared" si="28"/>
        <v>0</v>
      </c>
      <c r="BJ134" s="19" t="s">
        <v>79</v>
      </c>
      <c r="BK134" s="192">
        <f t="shared" si="29"/>
        <v>0</v>
      </c>
      <c r="BL134" s="19" t="s">
        <v>141</v>
      </c>
      <c r="BM134" s="191" t="s">
        <v>1029</v>
      </c>
    </row>
    <row r="135" spans="1:65" s="2" customFormat="1" ht="16.5" customHeight="1">
      <c r="A135" s="36"/>
      <c r="B135" s="37"/>
      <c r="C135" s="180" t="s">
        <v>72</v>
      </c>
      <c r="D135" s="180" t="s">
        <v>136</v>
      </c>
      <c r="E135" s="181" t="s">
        <v>746</v>
      </c>
      <c r="F135" s="182" t="s">
        <v>747</v>
      </c>
      <c r="G135" s="183" t="s">
        <v>163</v>
      </c>
      <c r="H135" s="184">
        <v>150</v>
      </c>
      <c r="I135" s="185"/>
      <c r="J135" s="186">
        <f t="shared" si="20"/>
        <v>0</v>
      </c>
      <c r="K135" s="182" t="s">
        <v>19</v>
      </c>
      <c r="L135" s="41"/>
      <c r="M135" s="187" t="s">
        <v>19</v>
      </c>
      <c r="N135" s="188" t="s">
        <v>43</v>
      </c>
      <c r="O135" s="66"/>
      <c r="P135" s="189">
        <f t="shared" si="21"/>
        <v>0</v>
      </c>
      <c r="Q135" s="189">
        <v>0</v>
      </c>
      <c r="R135" s="189">
        <f t="shared" si="22"/>
        <v>0</v>
      </c>
      <c r="S135" s="189">
        <v>0</v>
      </c>
      <c r="T135" s="190">
        <f t="shared" si="2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141</v>
      </c>
      <c r="AT135" s="191" t="s">
        <v>136</v>
      </c>
      <c r="AU135" s="191" t="s">
        <v>79</v>
      </c>
      <c r="AY135" s="19" t="s">
        <v>133</v>
      </c>
      <c r="BE135" s="192">
        <f t="shared" si="24"/>
        <v>0</v>
      </c>
      <c r="BF135" s="192">
        <f t="shared" si="25"/>
        <v>0</v>
      </c>
      <c r="BG135" s="192">
        <f t="shared" si="26"/>
        <v>0</v>
      </c>
      <c r="BH135" s="192">
        <f t="shared" si="27"/>
        <v>0</v>
      </c>
      <c r="BI135" s="192">
        <f t="shared" si="28"/>
        <v>0</v>
      </c>
      <c r="BJ135" s="19" t="s">
        <v>79</v>
      </c>
      <c r="BK135" s="192">
        <f t="shared" si="29"/>
        <v>0</v>
      </c>
      <c r="BL135" s="19" t="s">
        <v>141</v>
      </c>
      <c r="BM135" s="191" t="s">
        <v>1030</v>
      </c>
    </row>
    <row r="136" spans="1:65" s="2" customFormat="1" ht="16.5" customHeight="1">
      <c r="A136" s="36"/>
      <c r="B136" s="37"/>
      <c r="C136" s="180" t="s">
        <v>72</v>
      </c>
      <c r="D136" s="180" t="s">
        <v>136</v>
      </c>
      <c r="E136" s="181" t="s">
        <v>752</v>
      </c>
      <c r="F136" s="182" t="s">
        <v>753</v>
      </c>
      <c r="G136" s="183" t="s">
        <v>312</v>
      </c>
      <c r="H136" s="184">
        <v>1</v>
      </c>
      <c r="I136" s="185"/>
      <c r="J136" s="186">
        <f t="shared" si="20"/>
        <v>0</v>
      </c>
      <c r="K136" s="182" t="s">
        <v>19</v>
      </c>
      <c r="L136" s="41"/>
      <c r="M136" s="187" t="s">
        <v>19</v>
      </c>
      <c r="N136" s="188" t="s">
        <v>43</v>
      </c>
      <c r="O136" s="66"/>
      <c r="P136" s="189">
        <f t="shared" si="21"/>
        <v>0</v>
      </c>
      <c r="Q136" s="189">
        <v>0</v>
      </c>
      <c r="R136" s="189">
        <f t="shared" si="22"/>
        <v>0</v>
      </c>
      <c r="S136" s="189">
        <v>0</v>
      </c>
      <c r="T136" s="190">
        <f t="shared" si="2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141</v>
      </c>
      <c r="AT136" s="191" t="s">
        <v>136</v>
      </c>
      <c r="AU136" s="191" t="s">
        <v>79</v>
      </c>
      <c r="AY136" s="19" t="s">
        <v>133</v>
      </c>
      <c r="BE136" s="192">
        <f t="shared" si="24"/>
        <v>0</v>
      </c>
      <c r="BF136" s="192">
        <f t="shared" si="25"/>
        <v>0</v>
      </c>
      <c r="BG136" s="192">
        <f t="shared" si="26"/>
        <v>0</v>
      </c>
      <c r="BH136" s="192">
        <f t="shared" si="27"/>
        <v>0</v>
      </c>
      <c r="BI136" s="192">
        <f t="shared" si="28"/>
        <v>0</v>
      </c>
      <c r="BJ136" s="19" t="s">
        <v>79</v>
      </c>
      <c r="BK136" s="192">
        <f t="shared" si="29"/>
        <v>0</v>
      </c>
      <c r="BL136" s="19" t="s">
        <v>141</v>
      </c>
      <c r="BM136" s="191" t="s">
        <v>1031</v>
      </c>
    </row>
    <row r="137" spans="2:63" s="12" customFormat="1" ht="25.95" customHeight="1">
      <c r="B137" s="164"/>
      <c r="C137" s="165"/>
      <c r="D137" s="166" t="s">
        <v>71</v>
      </c>
      <c r="E137" s="167" t="s">
        <v>726</v>
      </c>
      <c r="F137" s="167" t="s">
        <v>756</v>
      </c>
      <c r="G137" s="165"/>
      <c r="H137" s="165"/>
      <c r="I137" s="168"/>
      <c r="J137" s="169">
        <f>BK137</f>
        <v>0</v>
      </c>
      <c r="K137" s="165"/>
      <c r="L137" s="170"/>
      <c r="M137" s="171"/>
      <c r="N137" s="172"/>
      <c r="O137" s="172"/>
      <c r="P137" s="173">
        <f>SUM(P138:P140)</f>
        <v>0</v>
      </c>
      <c r="Q137" s="172"/>
      <c r="R137" s="173">
        <f>SUM(R138:R140)</f>
        <v>0</v>
      </c>
      <c r="S137" s="172"/>
      <c r="T137" s="174">
        <f>SUM(T138:T140)</f>
        <v>0</v>
      </c>
      <c r="AR137" s="175" t="s">
        <v>79</v>
      </c>
      <c r="AT137" s="176" t="s">
        <v>71</v>
      </c>
      <c r="AU137" s="176" t="s">
        <v>72</v>
      </c>
      <c r="AY137" s="175" t="s">
        <v>133</v>
      </c>
      <c r="BK137" s="177">
        <f>SUM(BK138:BK140)</f>
        <v>0</v>
      </c>
    </row>
    <row r="138" spans="1:65" s="2" customFormat="1" ht="16.5" customHeight="1">
      <c r="A138" s="36"/>
      <c r="B138" s="37"/>
      <c r="C138" s="180" t="s">
        <v>72</v>
      </c>
      <c r="D138" s="180" t="s">
        <v>136</v>
      </c>
      <c r="E138" s="181" t="s">
        <v>757</v>
      </c>
      <c r="F138" s="182" t="s">
        <v>758</v>
      </c>
      <c r="G138" s="183" t="s">
        <v>599</v>
      </c>
      <c r="H138" s="184">
        <v>105</v>
      </c>
      <c r="I138" s="185"/>
      <c r="J138" s="186">
        <f>ROUND(I138*H138,2)</f>
        <v>0</v>
      </c>
      <c r="K138" s="182" t="s">
        <v>19</v>
      </c>
      <c r="L138" s="41"/>
      <c r="M138" s="187" t="s">
        <v>19</v>
      </c>
      <c r="N138" s="188" t="s">
        <v>43</v>
      </c>
      <c r="O138" s="66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141</v>
      </c>
      <c r="AT138" s="191" t="s">
        <v>136</v>
      </c>
      <c r="AU138" s="191" t="s">
        <v>79</v>
      </c>
      <c r="AY138" s="19" t="s">
        <v>133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79</v>
      </c>
      <c r="BK138" s="192">
        <f>ROUND(I138*H138,2)</f>
        <v>0</v>
      </c>
      <c r="BL138" s="19" t="s">
        <v>141</v>
      </c>
      <c r="BM138" s="191" t="s">
        <v>1032</v>
      </c>
    </row>
    <row r="139" spans="1:65" s="2" customFormat="1" ht="16.5" customHeight="1">
      <c r="A139" s="36"/>
      <c r="B139" s="37"/>
      <c r="C139" s="180" t="s">
        <v>72</v>
      </c>
      <c r="D139" s="180" t="s">
        <v>136</v>
      </c>
      <c r="E139" s="181" t="s">
        <v>763</v>
      </c>
      <c r="F139" s="182" t="s">
        <v>764</v>
      </c>
      <c r="G139" s="183" t="s">
        <v>599</v>
      </c>
      <c r="H139" s="184">
        <v>1</v>
      </c>
      <c r="I139" s="185"/>
      <c r="J139" s="186">
        <f>ROUND(I139*H139,2)</f>
        <v>0</v>
      </c>
      <c r="K139" s="182" t="s">
        <v>19</v>
      </c>
      <c r="L139" s="41"/>
      <c r="M139" s="187" t="s">
        <v>19</v>
      </c>
      <c r="N139" s="188" t="s">
        <v>43</v>
      </c>
      <c r="O139" s="66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141</v>
      </c>
      <c r="AT139" s="191" t="s">
        <v>136</v>
      </c>
      <c r="AU139" s="191" t="s">
        <v>79</v>
      </c>
      <c r="AY139" s="19" t="s">
        <v>133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79</v>
      </c>
      <c r="BK139" s="192">
        <f>ROUND(I139*H139,2)</f>
        <v>0</v>
      </c>
      <c r="BL139" s="19" t="s">
        <v>141</v>
      </c>
      <c r="BM139" s="191" t="s">
        <v>1033</v>
      </c>
    </row>
    <row r="140" spans="1:65" s="2" customFormat="1" ht="16.5" customHeight="1">
      <c r="A140" s="36"/>
      <c r="B140" s="37"/>
      <c r="C140" s="180" t="s">
        <v>72</v>
      </c>
      <c r="D140" s="180" t="s">
        <v>136</v>
      </c>
      <c r="E140" s="181" t="s">
        <v>766</v>
      </c>
      <c r="F140" s="182" t="s">
        <v>767</v>
      </c>
      <c r="G140" s="183" t="s">
        <v>599</v>
      </c>
      <c r="H140" s="184">
        <v>24</v>
      </c>
      <c r="I140" s="185"/>
      <c r="J140" s="186">
        <f>ROUND(I140*H140,2)</f>
        <v>0</v>
      </c>
      <c r="K140" s="182" t="s">
        <v>19</v>
      </c>
      <c r="L140" s="41"/>
      <c r="M140" s="187" t="s">
        <v>19</v>
      </c>
      <c r="N140" s="188" t="s">
        <v>43</v>
      </c>
      <c r="O140" s="66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141</v>
      </c>
      <c r="AT140" s="191" t="s">
        <v>136</v>
      </c>
      <c r="AU140" s="191" t="s">
        <v>79</v>
      </c>
      <c r="AY140" s="19" t="s">
        <v>133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79</v>
      </c>
      <c r="BK140" s="192">
        <f>ROUND(I140*H140,2)</f>
        <v>0</v>
      </c>
      <c r="BL140" s="19" t="s">
        <v>141</v>
      </c>
      <c r="BM140" s="191" t="s">
        <v>1034</v>
      </c>
    </row>
    <row r="141" spans="2:63" s="12" customFormat="1" ht="25.95" customHeight="1">
      <c r="B141" s="164"/>
      <c r="C141" s="165"/>
      <c r="D141" s="166" t="s">
        <v>71</v>
      </c>
      <c r="E141" s="167" t="s">
        <v>755</v>
      </c>
      <c r="F141" s="167" t="s">
        <v>770</v>
      </c>
      <c r="G141" s="165"/>
      <c r="H141" s="165"/>
      <c r="I141" s="168"/>
      <c r="J141" s="169">
        <f>BK141</f>
        <v>0</v>
      </c>
      <c r="K141" s="165"/>
      <c r="L141" s="170"/>
      <c r="M141" s="171"/>
      <c r="N141" s="172"/>
      <c r="O141" s="172"/>
      <c r="P141" s="173">
        <f>SUM(P142:P155)</f>
        <v>0</v>
      </c>
      <c r="Q141" s="172"/>
      <c r="R141" s="173">
        <f>SUM(R142:R155)</f>
        <v>0</v>
      </c>
      <c r="S141" s="172"/>
      <c r="T141" s="174">
        <f>SUM(T142:T155)</f>
        <v>0</v>
      </c>
      <c r="AR141" s="175" t="s">
        <v>79</v>
      </c>
      <c r="AT141" s="176" t="s">
        <v>71</v>
      </c>
      <c r="AU141" s="176" t="s">
        <v>72</v>
      </c>
      <c r="AY141" s="175" t="s">
        <v>133</v>
      </c>
      <c r="BK141" s="177">
        <f>SUM(BK142:BK155)</f>
        <v>0</v>
      </c>
    </row>
    <row r="142" spans="1:65" s="2" customFormat="1" ht="16.5" customHeight="1">
      <c r="A142" s="36"/>
      <c r="B142" s="37"/>
      <c r="C142" s="180" t="s">
        <v>72</v>
      </c>
      <c r="D142" s="180" t="s">
        <v>136</v>
      </c>
      <c r="E142" s="181" t="s">
        <v>771</v>
      </c>
      <c r="F142" s="182" t="s">
        <v>772</v>
      </c>
      <c r="G142" s="183" t="s">
        <v>312</v>
      </c>
      <c r="H142" s="184">
        <v>1</v>
      </c>
      <c r="I142" s="185"/>
      <c r="J142" s="186">
        <f aca="true" t="shared" si="30" ref="J142:J155">ROUND(I142*H142,2)</f>
        <v>0</v>
      </c>
      <c r="K142" s="182" t="s">
        <v>19</v>
      </c>
      <c r="L142" s="41"/>
      <c r="M142" s="187" t="s">
        <v>19</v>
      </c>
      <c r="N142" s="188" t="s">
        <v>43</v>
      </c>
      <c r="O142" s="66"/>
      <c r="P142" s="189">
        <f aca="true" t="shared" si="31" ref="P142:P155">O142*H142</f>
        <v>0</v>
      </c>
      <c r="Q142" s="189">
        <v>0</v>
      </c>
      <c r="R142" s="189">
        <f aca="true" t="shared" si="32" ref="R142:R155">Q142*H142</f>
        <v>0</v>
      </c>
      <c r="S142" s="189">
        <v>0</v>
      </c>
      <c r="T142" s="190">
        <f aca="true" t="shared" si="33" ref="T142:T155"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141</v>
      </c>
      <c r="AT142" s="191" t="s">
        <v>136</v>
      </c>
      <c r="AU142" s="191" t="s">
        <v>79</v>
      </c>
      <c r="AY142" s="19" t="s">
        <v>133</v>
      </c>
      <c r="BE142" s="192">
        <f aca="true" t="shared" si="34" ref="BE142:BE155">IF(N142="základní",J142,0)</f>
        <v>0</v>
      </c>
      <c r="BF142" s="192">
        <f aca="true" t="shared" si="35" ref="BF142:BF155">IF(N142="snížená",J142,0)</f>
        <v>0</v>
      </c>
      <c r="BG142" s="192">
        <f aca="true" t="shared" si="36" ref="BG142:BG155">IF(N142="zákl. přenesená",J142,0)</f>
        <v>0</v>
      </c>
      <c r="BH142" s="192">
        <f aca="true" t="shared" si="37" ref="BH142:BH155">IF(N142="sníž. přenesená",J142,0)</f>
        <v>0</v>
      </c>
      <c r="BI142" s="192">
        <f aca="true" t="shared" si="38" ref="BI142:BI155">IF(N142="nulová",J142,0)</f>
        <v>0</v>
      </c>
      <c r="BJ142" s="19" t="s">
        <v>79</v>
      </c>
      <c r="BK142" s="192">
        <f aca="true" t="shared" si="39" ref="BK142:BK155">ROUND(I142*H142,2)</f>
        <v>0</v>
      </c>
      <c r="BL142" s="19" t="s">
        <v>141</v>
      </c>
      <c r="BM142" s="191" t="s">
        <v>1035</v>
      </c>
    </row>
    <row r="143" spans="1:65" s="2" customFormat="1" ht="16.5" customHeight="1">
      <c r="A143" s="36"/>
      <c r="B143" s="37"/>
      <c r="C143" s="180" t="s">
        <v>72</v>
      </c>
      <c r="D143" s="180" t="s">
        <v>136</v>
      </c>
      <c r="E143" s="181" t="s">
        <v>774</v>
      </c>
      <c r="F143" s="182" t="s">
        <v>775</v>
      </c>
      <c r="G143" s="183" t="s">
        <v>163</v>
      </c>
      <c r="H143" s="184">
        <v>30</v>
      </c>
      <c r="I143" s="185"/>
      <c r="J143" s="186">
        <f t="shared" si="30"/>
        <v>0</v>
      </c>
      <c r="K143" s="182" t="s">
        <v>19</v>
      </c>
      <c r="L143" s="41"/>
      <c r="M143" s="187" t="s">
        <v>19</v>
      </c>
      <c r="N143" s="188" t="s">
        <v>43</v>
      </c>
      <c r="O143" s="66"/>
      <c r="P143" s="189">
        <f t="shared" si="31"/>
        <v>0</v>
      </c>
      <c r="Q143" s="189">
        <v>0</v>
      </c>
      <c r="R143" s="189">
        <f t="shared" si="32"/>
        <v>0</v>
      </c>
      <c r="S143" s="189">
        <v>0</v>
      </c>
      <c r="T143" s="190">
        <f t="shared" si="3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141</v>
      </c>
      <c r="AT143" s="191" t="s">
        <v>136</v>
      </c>
      <c r="AU143" s="191" t="s">
        <v>79</v>
      </c>
      <c r="AY143" s="19" t="s">
        <v>133</v>
      </c>
      <c r="BE143" s="192">
        <f t="shared" si="34"/>
        <v>0</v>
      </c>
      <c r="BF143" s="192">
        <f t="shared" si="35"/>
        <v>0</v>
      </c>
      <c r="BG143" s="192">
        <f t="shared" si="36"/>
        <v>0</v>
      </c>
      <c r="BH143" s="192">
        <f t="shared" si="37"/>
        <v>0</v>
      </c>
      <c r="BI143" s="192">
        <f t="shared" si="38"/>
        <v>0</v>
      </c>
      <c r="BJ143" s="19" t="s">
        <v>79</v>
      </c>
      <c r="BK143" s="192">
        <f t="shared" si="39"/>
        <v>0</v>
      </c>
      <c r="BL143" s="19" t="s">
        <v>141</v>
      </c>
      <c r="BM143" s="191" t="s">
        <v>1036</v>
      </c>
    </row>
    <row r="144" spans="1:65" s="2" customFormat="1" ht="16.5" customHeight="1">
      <c r="A144" s="36"/>
      <c r="B144" s="37"/>
      <c r="C144" s="180" t="s">
        <v>72</v>
      </c>
      <c r="D144" s="180" t="s">
        <v>136</v>
      </c>
      <c r="E144" s="181" t="s">
        <v>777</v>
      </c>
      <c r="F144" s="182" t="s">
        <v>778</v>
      </c>
      <c r="G144" s="183" t="s">
        <v>163</v>
      </c>
      <c r="H144" s="184">
        <v>200</v>
      </c>
      <c r="I144" s="185"/>
      <c r="J144" s="186">
        <f t="shared" si="30"/>
        <v>0</v>
      </c>
      <c r="K144" s="182" t="s">
        <v>19</v>
      </c>
      <c r="L144" s="41"/>
      <c r="M144" s="187" t="s">
        <v>19</v>
      </c>
      <c r="N144" s="188" t="s">
        <v>43</v>
      </c>
      <c r="O144" s="66"/>
      <c r="P144" s="189">
        <f t="shared" si="31"/>
        <v>0</v>
      </c>
      <c r="Q144" s="189">
        <v>0</v>
      </c>
      <c r="R144" s="189">
        <f t="shared" si="32"/>
        <v>0</v>
      </c>
      <c r="S144" s="189">
        <v>0</v>
      </c>
      <c r="T144" s="190">
        <f t="shared" si="3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141</v>
      </c>
      <c r="AT144" s="191" t="s">
        <v>136</v>
      </c>
      <c r="AU144" s="191" t="s">
        <v>79</v>
      </c>
      <c r="AY144" s="19" t="s">
        <v>133</v>
      </c>
      <c r="BE144" s="192">
        <f t="shared" si="34"/>
        <v>0</v>
      </c>
      <c r="BF144" s="192">
        <f t="shared" si="35"/>
        <v>0</v>
      </c>
      <c r="BG144" s="192">
        <f t="shared" si="36"/>
        <v>0</v>
      </c>
      <c r="BH144" s="192">
        <f t="shared" si="37"/>
        <v>0</v>
      </c>
      <c r="BI144" s="192">
        <f t="shared" si="38"/>
        <v>0</v>
      </c>
      <c r="BJ144" s="19" t="s">
        <v>79</v>
      </c>
      <c r="BK144" s="192">
        <f t="shared" si="39"/>
        <v>0</v>
      </c>
      <c r="BL144" s="19" t="s">
        <v>141</v>
      </c>
      <c r="BM144" s="191" t="s">
        <v>1037</v>
      </c>
    </row>
    <row r="145" spans="1:65" s="2" customFormat="1" ht="16.5" customHeight="1">
      <c r="A145" s="36"/>
      <c r="B145" s="37"/>
      <c r="C145" s="180" t="s">
        <v>72</v>
      </c>
      <c r="D145" s="180" t="s">
        <v>136</v>
      </c>
      <c r="E145" s="181" t="s">
        <v>780</v>
      </c>
      <c r="F145" s="182" t="s">
        <v>781</v>
      </c>
      <c r="G145" s="183" t="s">
        <v>599</v>
      </c>
      <c r="H145" s="184">
        <v>12</v>
      </c>
      <c r="I145" s="185"/>
      <c r="J145" s="186">
        <f t="shared" si="30"/>
        <v>0</v>
      </c>
      <c r="K145" s="182" t="s">
        <v>19</v>
      </c>
      <c r="L145" s="41"/>
      <c r="M145" s="187" t="s">
        <v>19</v>
      </c>
      <c r="N145" s="188" t="s">
        <v>43</v>
      </c>
      <c r="O145" s="66"/>
      <c r="P145" s="189">
        <f t="shared" si="31"/>
        <v>0</v>
      </c>
      <c r="Q145" s="189">
        <v>0</v>
      </c>
      <c r="R145" s="189">
        <f t="shared" si="32"/>
        <v>0</v>
      </c>
      <c r="S145" s="189">
        <v>0</v>
      </c>
      <c r="T145" s="190">
        <f t="shared" si="3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141</v>
      </c>
      <c r="AT145" s="191" t="s">
        <v>136</v>
      </c>
      <c r="AU145" s="191" t="s">
        <v>79</v>
      </c>
      <c r="AY145" s="19" t="s">
        <v>133</v>
      </c>
      <c r="BE145" s="192">
        <f t="shared" si="34"/>
        <v>0</v>
      </c>
      <c r="BF145" s="192">
        <f t="shared" si="35"/>
        <v>0</v>
      </c>
      <c r="BG145" s="192">
        <f t="shared" si="36"/>
        <v>0</v>
      </c>
      <c r="BH145" s="192">
        <f t="shared" si="37"/>
        <v>0</v>
      </c>
      <c r="BI145" s="192">
        <f t="shared" si="38"/>
        <v>0</v>
      </c>
      <c r="BJ145" s="19" t="s">
        <v>79</v>
      </c>
      <c r="BK145" s="192">
        <f t="shared" si="39"/>
        <v>0</v>
      </c>
      <c r="BL145" s="19" t="s">
        <v>141</v>
      </c>
      <c r="BM145" s="191" t="s">
        <v>1038</v>
      </c>
    </row>
    <row r="146" spans="1:65" s="2" customFormat="1" ht="16.5" customHeight="1">
      <c r="A146" s="36"/>
      <c r="B146" s="37"/>
      <c r="C146" s="180" t="s">
        <v>72</v>
      </c>
      <c r="D146" s="180" t="s">
        <v>136</v>
      </c>
      <c r="E146" s="181" t="s">
        <v>783</v>
      </c>
      <c r="F146" s="182" t="s">
        <v>784</v>
      </c>
      <c r="G146" s="183" t="s">
        <v>599</v>
      </c>
      <c r="H146" s="184">
        <v>4</v>
      </c>
      <c r="I146" s="185"/>
      <c r="J146" s="186">
        <f t="shared" si="30"/>
        <v>0</v>
      </c>
      <c r="K146" s="182" t="s">
        <v>19</v>
      </c>
      <c r="L146" s="41"/>
      <c r="M146" s="187" t="s">
        <v>19</v>
      </c>
      <c r="N146" s="188" t="s">
        <v>43</v>
      </c>
      <c r="O146" s="66"/>
      <c r="P146" s="189">
        <f t="shared" si="31"/>
        <v>0</v>
      </c>
      <c r="Q146" s="189">
        <v>0</v>
      </c>
      <c r="R146" s="189">
        <f t="shared" si="32"/>
        <v>0</v>
      </c>
      <c r="S146" s="189">
        <v>0</v>
      </c>
      <c r="T146" s="190">
        <f t="shared" si="3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141</v>
      </c>
      <c r="AT146" s="191" t="s">
        <v>136</v>
      </c>
      <c r="AU146" s="191" t="s">
        <v>79</v>
      </c>
      <c r="AY146" s="19" t="s">
        <v>133</v>
      </c>
      <c r="BE146" s="192">
        <f t="shared" si="34"/>
        <v>0</v>
      </c>
      <c r="BF146" s="192">
        <f t="shared" si="35"/>
        <v>0</v>
      </c>
      <c r="BG146" s="192">
        <f t="shared" si="36"/>
        <v>0</v>
      </c>
      <c r="BH146" s="192">
        <f t="shared" si="37"/>
        <v>0</v>
      </c>
      <c r="BI146" s="192">
        <f t="shared" si="38"/>
        <v>0</v>
      </c>
      <c r="BJ146" s="19" t="s">
        <v>79</v>
      </c>
      <c r="BK146" s="192">
        <f t="shared" si="39"/>
        <v>0</v>
      </c>
      <c r="BL146" s="19" t="s">
        <v>141</v>
      </c>
      <c r="BM146" s="191" t="s">
        <v>1039</v>
      </c>
    </row>
    <row r="147" spans="1:65" s="2" customFormat="1" ht="16.5" customHeight="1">
      <c r="A147" s="36"/>
      <c r="B147" s="37"/>
      <c r="C147" s="180" t="s">
        <v>72</v>
      </c>
      <c r="D147" s="180" t="s">
        <v>136</v>
      </c>
      <c r="E147" s="181" t="s">
        <v>786</v>
      </c>
      <c r="F147" s="182" t="s">
        <v>787</v>
      </c>
      <c r="G147" s="183" t="s">
        <v>599</v>
      </c>
      <c r="H147" s="184">
        <v>9</v>
      </c>
      <c r="I147" s="185"/>
      <c r="J147" s="186">
        <f t="shared" si="30"/>
        <v>0</v>
      </c>
      <c r="K147" s="182" t="s">
        <v>19</v>
      </c>
      <c r="L147" s="41"/>
      <c r="M147" s="187" t="s">
        <v>19</v>
      </c>
      <c r="N147" s="188" t="s">
        <v>43</v>
      </c>
      <c r="O147" s="66"/>
      <c r="P147" s="189">
        <f t="shared" si="31"/>
        <v>0</v>
      </c>
      <c r="Q147" s="189">
        <v>0</v>
      </c>
      <c r="R147" s="189">
        <f t="shared" si="32"/>
        <v>0</v>
      </c>
      <c r="S147" s="189">
        <v>0</v>
      </c>
      <c r="T147" s="190">
        <f t="shared" si="3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141</v>
      </c>
      <c r="AT147" s="191" t="s">
        <v>136</v>
      </c>
      <c r="AU147" s="191" t="s">
        <v>79</v>
      </c>
      <c r="AY147" s="19" t="s">
        <v>133</v>
      </c>
      <c r="BE147" s="192">
        <f t="shared" si="34"/>
        <v>0</v>
      </c>
      <c r="BF147" s="192">
        <f t="shared" si="35"/>
        <v>0</v>
      </c>
      <c r="BG147" s="192">
        <f t="shared" si="36"/>
        <v>0</v>
      </c>
      <c r="BH147" s="192">
        <f t="shared" si="37"/>
        <v>0</v>
      </c>
      <c r="BI147" s="192">
        <f t="shared" si="38"/>
        <v>0</v>
      </c>
      <c r="BJ147" s="19" t="s">
        <v>79</v>
      </c>
      <c r="BK147" s="192">
        <f t="shared" si="39"/>
        <v>0</v>
      </c>
      <c r="BL147" s="19" t="s">
        <v>141</v>
      </c>
      <c r="BM147" s="191" t="s">
        <v>1040</v>
      </c>
    </row>
    <row r="148" spans="1:65" s="2" customFormat="1" ht="16.5" customHeight="1">
      <c r="A148" s="36"/>
      <c r="B148" s="37"/>
      <c r="C148" s="180" t="s">
        <v>72</v>
      </c>
      <c r="D148" s="180" t="s">
        <v>136</v>
      </c>
      <c r="E148" s="181" t="s">
        <v>789</v>
      </c>
      <c r="F148" s="182" t="s">
        <v>790</v>
      </c>
      <c r="G148" s="183" t="s">
        <v>599</v>
      </c>
      <c r="H148" s="184">
        <v>8</v>
      </c>
      <c r="I148" s="185"/>
      <c r="J148" s="186">
        <f t="shared" si="30"/>
        <v>0</v>
      </c>
      <c r="K148" s="182" t="s">
        <v>19</v>
      </c>
      <c r="L148" s="41"/>
      <c r="M148" s="187" t="s">
        <v>19</v>
      </c>
      <c r="N148" s="188" t="s">
        <v>43</v>
      </c>
      <c r="O148" s="66"/>
      <c r="P148" s="189">
        <f t="shared" si="31"/>
        <v>0</v>
      </c>
      <c r="Q148" s="189">
        <v>0</v>
      </c>
      <c r="R148" s="189">
        <f t="shared" si="32"/>
        <v>0</v>
      </c>
      <c r="S148" s="189">
        <v>0</v>
      </c>
      <c r="T148" s="190">
        <f t="shared" si="3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141</v>
      </c>
      <c r="AT148" s="191" t="s">
        <v>136</v>
      </c>
      <c r="AU148" s="191" t="s">
        <v>79</v>
      </c>
      <c r="AY148" s="19" t="s">
        <v>133</v>
      </c>
      <c r="BE148" s="192">
        <f t="shared" si="34"/>
        <v>0</v>
      </c>
      <c r="BF148" s="192">
        <f t="shared" si="35"/>
        <v>0</v>
      </c>
      <c r="BG148" s="192">
        <f t="shared" si="36"/>
        <v>0</v>
      </c>
      <c r="BH148" s="192">
        <f t="shared" si="37"/>
        <v>0</v>
      </c>
      <c r="BI148" s="192">
        <f t="shared" si="38"/>
        <v>0</v>
      </c>
      <c r="BJ148" s="19" t="s">
        <v>79</v>
      </c>
      <c r="BK148" s="192">
        <f t="shared" si="39"/>
        <v>0</v>
      </c>
      <c r="BL148" s="19" t="s">
        <v>141</v>
      </c>
      <c r="BM148" s="191" t="s">
        <v>1041</v>
      </c>
    </row>
    <row r="149" spans="1:65" s="2" customFormat="1" ht="16.5" customHeight="1">
      <c r="A149" s="36"/>
      <c r="B149" s="37"/>
      <c r="C149" s="180" t="s">
        <v>72</v>
      </c>
      <c r="D149" s="180" t="s">
        <v>136</v>
      </c>
      <c r="E149" s="181" t="s">
        <v>1042</v>
      </c>
      <c r="F149" s="182" t="s">
        <v>1043</v>
      </c>
      <c r="G149" s="183" t="s">
        <v>599</v>
      </c>
      <c r="H149" s="184">
        <v>8</v>
      </c>
      <c r="I149" s="185"/>
      <c r="J149" s="186">
        <f t="shared" si="30"/>
        <v>0</v>
      </c>
      <c r="K149" s="182" t="s">
        <v>19</v>
      </c>
      <c r="L149" s="41"/>
      <c r="M149" s="187" t="s">
        <v>19</v>
      </c>
      <c r="N149" s="188" t="s">
        <v>43</v>
      </c>
      <c r="O149" s="66"/>
      <c r="P149" s="189">
        <f t="shared" si="31"/>
        <v>0</v>
      </c>
      <c r="Q149" s="189">
        <v>0</v>
      </c>
      <c r="R149" s="189">
        <f t="shared" si="32"/>
        <v>0</v>
      </c>
      <c r="S149" s="189">
        <v>0</v>
      </c>
      <c r="T149" s="190">
        <f t="shared" si="3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141</v>
      </c>
      <c r="AT149" s="191" t="s">
        <v>136</v>
      </c>
      <c r="AU149" s="191" t="s">
        <v>79</v>
      </c>
      <c r="AY149" s="19" t="s">
        <v>133</v>
      </c>
      <c r="BE149" s="192">
        <f t="shared" si="34"/>
        <v>0</v>
      </c>
      <c r="BF149" s="192">
        <f t="shared" si="35"/>
        <v>0</v>
      </c>
      <c r="BG149" s="192">
        <f t="shared" si="36"/>
        <v>0</v>
      </c>
      <c r="BH149" s="192">
        <f t="shared" si="37"/>
        <v>0</v>
      </c>
      <c r="BI149" s="192">
        <f t="shared" si="38"/>
        <v>0</v>
      </c>
      <c r="BJ149" s="19" t="s">
        <v>79</v>
      </c>
      <c r="BK149" s="192">
        <f t="shared" si="39"/>
        <v>0</v>
      </c>
      <c r="BL149" s="19" t="s">
        <v>141</v>
      </c>
      <c r="BM149" s="191" t="s">
        <v>1044</v>
      </c>
    </row>
    <row r="150" spans="1:65" s="2" customFormat="1" ht="16.5" customHeight="1">
      <c r="A150" s="36"/>
      <c r="B150" s="37"/>
      <c r="C150" s="180" t="s">
        <v>72</v>
      </c>
      <c r="D150" s="180" t="s">
        <v>136</v>
      </c>
      <c r="E150" s="181" t="s">
        <v>795</v>
      </c>
      <c r="F150" s="182" t="s">
        <v>796</v>
      </c>
      <c r="G150" s="183" t="s">
        <v>599</v>
      </c>
      <c r="H150" s="184">
        <v>4</v>
      </c>
      <c r="I150" s="185"/>
      <c r="J150" s="186">
        <f t="shared" si="30"/>
        <v>0</v>
      </c>
      <c r="K150" s="182" t="s">
        <v>19</v>
      </c>
      <c r="L150" s="41"/>
      <c r="M150" s="187" t="s">
        <v>19</v>
      </c>
      <c r="N150" s="188" t="s">
        <v>43</v>
      </c>
      <c r="O150" s="66"/>
      <c r="P150" s="189">
        <f t="shared" si="31"/>
        <v>0</v>
      </c>
      <c r="Q150" s="189">
        <v>0</v>
      </c>
      <c r="R150" s="189">
        <f t="shared" si="32"/>
        <v>0</v>
      </c>
      <c r="S150" s="189">
        <v>0</v>
      </c>
      <c r="T150" s="190">
        <f t="shared" si="3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141</v>
      </c>
      <c r="AT150" s="191" t="s">
        <v>136</v>
      </c>
      <c r="AU150" s="191" t="s">
        <v>79</v>
      </c>
      <c r="AY150" s="19" t="s">
        <v>133</v>
      </c>
      <c r="BE150" s="192">
        <f t="shared" si="34"/>
        <v>0</v>
      </c>
      <c r="BF150" s="192">
        <f t="shared" si="35"/>
        <v>0</v>
      </c>
      <c r="BG150" s="192">
        <f t="shared" si="36"/>
        <v>0</v>
      </c>
      <c r="BH150" s="192">
        <f t="shared" si="37"/>
        <v>0</v>
      </c>
      <c r="BI150" s="192">
        <f t="shared" si="38"/>
        <v>0</v>
      </c>
      <c r="BJ150" s="19" t="s">
        <v>79</v>
      </c>
      <c r="BK150" s="192">
        <f t="shared" si="39"/>
        <v>0</v>
      </c>
      <c r="BL150" s="19" t="s">
        <v>141</v>
      </c>
      <c r="BM150" s="191" t="s">
        <v>1045</v>
      </c>
    </row>
    <row r="151" spans="1:65" s="2" customFormat="1" ht="16.5" customHeight="1">
      <c r="A151" s="36"/>
      <c r="B151" s="37"/>
      <c r="C151" s="180" t="s">
        <v>72</v>
      </c>
      <c r="D151" s="180" t="s">
        <v>136</v>
      </c>
      <c r="E151" s="181" t="s">
        <v>798</v>
      </c>
      <c r="F151" s="182" t="s">
        <v>799</v>
      </c>
      <c r="G151" s="183" t="s">
        <v>599</v>
      </c>
      <c r="H151" s="184">
        <v>4</v>
      </c>
      <c r="I151" s="185"/>
      <c r="J151" s="186">
        <f t="shared" si="30"/>
        <v>0</v>
      </c>
      <c r="K151" s="182" t="s">
        <v>19</v>
      </c>
      <c r="L151" s="41"/>
      <c r="M151" s="187" t="s">
        <v>19</v>
      </c>
      <c r="N151" s="188" t="s">
        <v>43</v>
      </c>
      <c r="O151" s="66"/>
      <c r="P151" s="189">
        <f t="shared" si="31"/>
        <v>0</v>
      </c>
      <c r="Q151" s="189">
        <v>0</v>
      </c>
      <c r="R151" s="189">
        <f t="shared" si="32"/>
        <v>0</v>
      </c>
      <c r="S151" s="189">
        <v>0</v>
      </c>
      <c r="T151" s="190">
        <f t="shared" si="3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141</v>
      </c>
      <c r="AT151" s="191" t="s">
        <v>136</v>
      </c>
      <c r="AU151" s="191" t="s">
        <v>79</v>
      </c>
      <c r="AY151" s="19" t="s">
        <v>133</v>
      </c>
      <c r="BE151" s="192">
        <f t="shared" si="34"/>
        <v>0</v>
      </c>
      <c r="BF151" s="192">
        <f t="shared" si="35"/>
        <v>0</v>
      </c>
      <c r="BG151" s="192">
        <f t="shared" si="36"/>
        <v>0</v>
      </c>
      <c r="BH151" s="192">
        <f t="shared" si="37"/>
        <v>0</v>
      </c>
      <c r="BI151" s="192">
        <f t="shared" si="38"/>
        <v>0</v>
      </c>
      <c r="BJ151" s="19" t="s">
        <v>79</v>
      </c>
      <c r="BK151" s="192">
        <f t="shared" si="39"/>
        <v>0</v>
      </c>
      <c r="BL151" s="19" t="s">
        <v>141</v>
      </c>
      <c r="BM151" s="191" t="s">
        <v>1046</v>
      </c>
    </row>
    <row r="152" spans="1:65" s="2" customFormat="1" ht="16.5" customHeight="1">
      <c r="A152" s="36"/>
      <c r="B152" s="37"/>
      <c r="C152" s="180" t="s">
        <v>72</v>
      </c>
      <c r="D152" s="180" t="s">
        <v>136</v>
      </c>
      <c r="E152" s="181" t="s">
        <v>801</v>
      </c>
      <c r="F152" s="182" t="s">
        <v>802</v>
      </c>
      <c r="G152" s="183" t="s">
        <v>599</v>
      </c>
      <c r="H152" s="184">
        <v>400</v>
      </c>
      <c r="I152" s="185"/>
      <c r="J152" s="186">
        <f t="shared" si="30"/>
        <v>0</v>
      </c>
      <c r="K152" s="182" t="s">
        <v>19</v>
      </c>
      <c r="L152" s="41"/>
      <c r="M152" s="187" t="s">
        <v>19</v>
      </c>
      <c r="N152" s="188" t="s">
        <v>43</v>
      </c>
      <c r="O152" s="66"/>
      <c r="P152" s="189">
        <f t="shared" si="31"/>
        <v>0</v>
      </c>
      <c r="Q152" s="189">
        <v>0</v>
      </c>
      <c r="R152" s="189">
        <f t="shared" si="32"/>
        <v>0</v>
      </c>
      <c r="S152" s="189">
        <v>0</v>
      </c>
      <c r="T152" s="190">
        <f t="shared" si="3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141</v>
      </c>
      <c r="AT152" s="191" t="s">
        <v>136</v>
      </c>
      <c r="AU152" s="191" t="s">
        <v>79</v>
      </c>
      <c r="AY152" s="19" t="s">
        <v>133</v>
      </c>
      <c r="BE152" s="192">
        <f t="shared" si="34"/>
        <v>0</v>
      </c>
      <c r="BF152" s="192">
        <f t="shared" si="35"/>
        <v>0</v>
      </c>
      <c r="BG152" s="192">
        <f t="shared" si="36"/>
        <v>0</v>
      </c>
      <c r="BH152" s="192">
        <f t="shared" si="37"/>
        <v>0</v>
      </c>
      <c r="BI152" s="192">
        <f t="shared" si="38"/>
        <v>0</v>
      </c>
      <c r="BJ152" s="19" t="s">
        <v>79</v>
      </c>
      <c r="BK152" s="192">
        <f t="shared" si="39"/>
        <v>0</v>
      </c>
      <c r="BL152" s="19" t="s">
        <v>141</v>
      </c>
      <c r="BM152" s="191" t="s">
        <v>1047</v>
      </c>
    </row>
    <row r="153" spans="1:65" s="2" customFormat="1" ht="16.5" customHeight="1">
      <c r="A153" s="36"/>
      <c r="B153" s="37"/>
      <c r="C153" s="180" t="s">
        <v>72</v>
      </c>
      <c r="D153" s="180" t="s">
        <v>136</v>
      </c>
      <c r="E153" s="181" t="s">
        <v>804</v>
      </c>
      <c r="F153" s="182" t="s">
        <v>805</v>
      </c>
      <c r="G153" s="183" t="s">
        <v>312</v>
      </c>
      <c r="H153" s="184">
        <v>1</v>
      </c>
      <c r="I153" s="185"/>
      <c r="J153" s="186">
        <f t="shared" si="30"/>
        <v>0</v>
      </c>
      <c r="K153" s="182" t="s">
        <v>19</v>
      </c>
      <c r="L153" s="41"/>
      <c r="M153" s="187" t="s">
        <v>19</v>
      </c>
      <c r="N153" s="188" t="s">
        <v>43</v>
      </c>
      <c r="O153" s="66"/>
      <c r="P153" s="189">
        <f t="shared" si="31"/>
        <v>0</v>
      </c>
      <c r="Q153" s="189">
        <v>0</v>
      </c>
      <c r="R153" s="189">
        <f t="shared" si="32"/>
        <v>0</v>
      </c>
      <c r="S153" s="189">
        <v>0</v>
      </c>
      <c r="T153" s="190">
        <f t="shared" si="3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141</v>
      </c>
      <c r="AT153" s="191" t="s">
        <v>136</v>
      </c>
      <c r="AU153" s="191" t="s">
        <v>79</v>
      </c>
      <c r="AY153" s="19" t="s">
        <v>133</v>
      </c>
      <c r="BE153" s="192">
        <f t="shared" si="34"/>
        <v>0</v>
      </c>
      <c r="BF153" s="192">
        <f t="shared" si="35"/>
        <v>0</v>
      </c>
      <c r="BG153" s="192">
        <f t="shared" si="36"/>
        <v>0</v>
      </c>
      <c r="BH153" s="192">
        <f t="shared" si="37"/>
        <v>0</v>
      </c>
      <c r="BI153" s="192">
        <f t="shared" si="38"/>
        <v>0</v>
      </c>
      <c r="BJ153" s="19" t="s">
        <v>79</v>
      </c>
      <c r="BK153" s="192">
        <f t="shared" si="39"/>
        <v>0</v>
      </c>
      <c r="BL153" s="19" t="s">
        <v>141</v>
      </c>
      <c r="BM153" s="191" t="s">
        <v>1048</v>
      </c>
    </row>
    <row r="154" spans="1:65" s="2" customFormat="1" ht="16.5" customHeight="1">
      <c r="A154" s="36"/>
      <c r="B154" s="37"/>
      <c r="C154" s="180" t="s">
        <v>72</v>
      </c>
      <c r="D154" s="180" t="s">
        <v>136</v>
      </c>
      <c r="E154" s="181" t="s">
        <v>752</v>
      </c>
      <c r="F154" s="182" t="s">
        <v>753</v>
      </c>
      <c r="G154" s="183" t="s">
        <v>312</v>
      </c>
      <c r="H154" s="184">
        <v>1</v>
      </c>
      <c r="I154" s="185"/>
      <c r="J154" s="186">
        <f t="shared" si="30"/>
        <v>0</v>
      </c>
      <c r="K154" s="182" t="s">
        <v>19</v>
      </c>
      <c r="L154" s="41"/>
      <c r="M154" s="187" t="s">
        <v>19</v>
      </c>
      <c r="N154" s="188" t="s">
        <v>43</v>
      </c>
      <c r="O154" s="66"/>
      <c r="P154" s="189">
        <f t="shared" si="31"/>
        <v>0</v>
      </c>
      <c r="Q154" s="189">
        <v>0</v>
      </c>
      <c r="R154" s="189">
        <f t="shared" si="32"/>
        <v>0</v>
      </c>
      <c r="S154" s="189">
        <v>0</v>
      </c>
      <c r="T154" s="190">
        <f t="shared" si="3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141</v>
      </c>
      <c r="AT154" s="191" t="s">
        <v>136</v>
      </c>
      <c r="AU154" s="191" t="s">
        <v>79</v>
      </c>
      <c r="AY154" s="19" t="s">
        <v>133</v>
      </c>
      <c r="BE154" s="192">
        <f t="shared" si="34"/>
        <v>0</v>
      </c>
      <c r="BF154" s="192">
        <f t="shared" si="35"/>
        <v>0</v>
      </c>
      <c r="BG154" s="192">
        <f t="shared" si="36"/>
        <v>0</v>
      </c>
      <c r="BH154" s="192">
        <f t="shared" si="37"/>
        <v>0</v>
      </c>
      <c r="BI154" s="192">
        <f t="shared" si="38"/>
        <v>0</v>
      </c>
      <c r="BJ154" s="19" t="s">
        <v>79</v>
      </c>
      <c r="BK154" s="192">
        <f t="shared" si="39"/>
        <v>0</v>
      </c>
      <c r="BL154" s="19" t="s">
        <v>141</v>
      </c>
      <c r="BM154" s="191" t="s">
        <v>1049</v>
      </c>
    </row>
    <row r="155" spans="1:65" s="2" customFormat="1" ht="16.5" customHeight="1">
      <c r="A155" s="36"/>
      <c r="B155" s="37"/>
      <c r="C155" s="180" t="s">
        <v>72</v>
      </c>
      <c r="D155" s="180" t="s">
        <v>136</v>
      </c>
      <c r="E155" s="181" t="s">
        <v>808</v>
      </c>
      <c r="F155" s="182" t="s">
        <v>809</v>
      </c>
      <c r="G155" s="183" t="s">
        <v>312</v>
      </c>
      <c r="H155" s="184">
        <v>1</v>
      </c>
      <c r="I155" s="185"/>
      <c r="J155" s="186">
        <f t="shared" si="30"/>
        <v>0</v>
      </c>
      <c r="K155" s="182" t="s">
        <v>19</v>
      </c>
      <c r="L155" s="41"/>
      <c r="M155" s="187" t="s">
        <v>19</v>
      </c>
      <c r="N155" s="188" t="s">
        <v>43</v>
      </c>
      <c r="O155" s="66"/>
      <c r="P155" s="189">
        <f t="shared" si="31"/>
        <v>0</v>
      </c>
      <c r="Q155" s="189">
        <v>0</v>
      </c>
      <c r="R155" s="189">
        <f t="shared" si="32"/>
        <v>0</v>
      </c>
      <c r="S155" s="189">
        <v>0</v>
      </c>
      <c r="T155" s="190">
        <f t="shared" si="3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141</v>
      </c>
      <c r="AT155" s="191" t="s">
        <v>136</v>
      </c>
      <c r="AU155" s="191" t="s">
        <v>79</v>
      </c>
      <c r="AY155" s="19" t="s">
        <v>133</v>
      </c>
      <c r="BE155" s="192">
        <f t="shared" si="34"/>
        <v>0</v>
      </c>
      <c r="BF155" s="192">
        <f t="shared" si="35"/>
        <v>0</v>
      </c>
      <c r="BG155" s="192">
        <f t="shared" si="36"/>
        <v>0</v>
      </c>
      <c r="BH155" s="192">
        <f t="shared" si="37"/>
        <v>0</v>
      </c>
      <c r="BI155" s="192">
        <f t="shared" si="38"/>
        <v>0</v>
      </c>
      <c r="BJ155" s="19" t="s">
        <v>79</v>
      </c>
      <c r="BK155" s="192">
        <f t="shared" si="39"/>
        <v>0</v>
      </c>
      <c r="BL155" s="19" t="s">
        <v>141</v>
      </c>
      <c r="BM155" s="191" t="s">
        <v>1050</v>
      </c>
    </row>
    <row r="156" spans="2:63" s="12" customFormat="1" ht="25.95" customHeight="1">
      <c r="B156" s="164"/>
      <c r="C156" s="165"/>
      <c r="D156" s="166" t="s">
        <v>71</v>
      </c>
      <c r="E156" s="167" t="s">
        <v>769</v>
      </c>
      <c r="F156" s="167" t="s">
        <v>812</v>
      </c>
      <c r="G156" s="165"/>
      <c r="H156" s="165"/>
      <c r="I156" s="168"/>
      <c r="J156" s="169">
        <f>BK156</f>
        <v>0</v>
      </c>
      <c r="K156" s="165"/>
      <c r="L156" s="170"/>
      <c r="M156" s="171"/>
      <c r="N156" s="172"/>
      <c r="O156" s="172"/>
      <c r="P156" s="173">
        <f>SUM(P157:P158)</f>
        <v>0</v>
      </c>
      <c r="Q156" s="172"/>
      <c r="R156" s="173">
        <f>SUM(R157:R158)</f>
        <v>0</v>
      </c>
      <c r="S156" s="172"/>
      <c r="T156" s="174">
        <f>SUM(T157:T158)</f>
        <v>0</v>
      </c>
      <c r="AR156" s="175" t="s">
        <v>79</v>
      </c>
      <c r="AT156" s="176" t="s">
        <v>71</v>
      </c>
      <c r="AU156" s="176" t="s">
        <v>72</v>
      </c>
      <c r="AY156" s="175" t="s">
        <v>133</v>
      </c>
      <c r="BK156" s="177">
        <f>SUM(BK157:BK158)</f>
        <v>0</v>
      </c>
    </row>
    <row r="157" spans="1:65" s="2" customFormat="1" ht="16.5" customHeight="1">
      <c r="A157" s="36"/>
      <c r="B157" s="37"/>
      <c r="C157" s="180" t="s">
        <v>72</v>
      </c>
      <c r="D157" s="180" t="s">
        <v>136</v>
      </c>
      <c r="E157" s="181" t="s">
        <v>813</v>
      </c>
      <c r="F157" s="182" t="s">
        <v>814</v>
      </c>
      <c r="G157" s="183" t="s">
        <v>599</v>
      </c>
      <c r="H157" s="184">
        <v>1</v>
      </c>
      <c r="I157" s="185"/>
      <c r="J157" s="186">
        <f>ROUND(I157*H157,2)</f>
        <v>0</v>
      </c>
      <c r="K157" s="182" t="s">
        <v>19</v>
      </c>
      <c r="L157" s="41"/>
      <c r="M157" s="187" t="s">
        <v>19</v>
      </c>
      <c r="N157" s="188" t="s">
        <v>43</v>
      </c>
      <c r="O157" s="66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141</v>
      </c>
      <c r="AT157" s="191" t="s">
        <v>136</v>
      </c>
      <c r="AU157" s="191" t="s">
        <v>79</v>
      </c>
      <c r="AY157" s="19" t="s">
        <v>133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79</v>
      </c>
      <c r="BK157" s="192">
        <f>ROUND(I157*H157,2)</f>
        <v>0</v>
      </c>
      <c r="BL157" s="19" t="s">
        <v>141</v>
      </c>
      <c r="BM157" s="191" t="s">
        <v>1051</v>
      </c>
    </row>
    <row r="158" spans="1:65" s="2" customFormat="1" ht="16.5" customHeight="1">
      <c r="A158" s="36"/>
      <c r="B158" s="37"/>
      <c r="C158" s="180" t="s">
        <v>72</v>
      </c>
      <c r="D158" s="180" t="s">
        <v>136</v>
      </c>
      <c r="E158" s="181" t="s">
        <v>816</v>
      </c>
      <c r="F158" s="182" t="s">
        <v>817</v>
      </c>
      <c r="G158" s="183" t="s">
        <v>312</v>
      </c>
      <c r="H158" s="184">
        <v>1</v>
      </c>
      <c r="I158" s="185"/>
      <c r="J158" s="186">
        <f>ROUND(I158*H158,2)</f>
        <v>0</v>
      </c>
      <c r="K158" s="182" t="s">
        <v>19</v>
      </c>
      <c r="L158" s="41"/>
      <c r="M158" s="187" t="s">
        <v>19</v>
      </c>
      <c r="N158" s="188" t="s">
        <v>43</v>
      </c>
      <c r="O158" s="66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141</v>
      </c>
      <c r="AT158" s="191" t="s">
        <v>136</v>
      </c>
      <c r="AU158" s="191" t="s">
        <v>79</v>
      </c>
      <c r="AY158" s="19" t="s">
        <v>133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79</v>
      </c>
      <c r="BK158" s="192">
        <f>ROUND(I158*H158,2)</f>
        <v>0</v>
      </c>
      <c r="BL158" s="19" t="s">
        <v>141</v>
      </c>
      <c r="BM158" s="191" t="s">
        <v>1052</v>
      </c>
    </row>
    <row r="159" spans="2:63" s="12" customFormat="1" ht="25.95" customHeight="1">
      <c r="B159" s="164"/>
      <c r="C159" s="165"/>
      <c r="D159" s="166" t="s">
        <v>71</v>
      </c>
      <c r="E159" s="167" t="s">
        <v>811</v>
      </c>
      <c r="F159" s="167" t="s">
        <v>820</v>
      </c>
      <c r="G159" s="165"/>
      <c r="H159" s="165"/>
      <c r="I159" s="168"/>
      <c r="J159" s="169">
        <f>BK159</f>
        <v>0</v>
      </c>
      <c r="K159" s="165"/>
      <c r="L159" s="170"/>
      <c r="M159" s="171"/>
      <c r="N159" s="172"/>
      <c r="O159" s="172"/>
      <c r="P159" s="173">
        <f>SUM(P160:P169)</f>
        <v>0</v>
      </c>
      <c r="Q159" s="172"/>
      <c r="R159" s="173">
        <f>SUM(R160:R169)</f>
        <v>0</v>
      </c>
      <c r="S159" s="172"/>
      <c r="T159" s="174">
        <f>SUM(T160:T169)</f>
        <v>0</v>
      </c>
      <c r="AR159" s="175" t="s">
        <v>79</v>
      </c>
      <c r="AT159" s="176" t="s">
        <v>71</v>
      </c>
      <c r="AU159" s="176" t="s">
        <v>72</v>
      </c>
      <c r="AY159" s="175" t="s">
        <v>133</v>
      </c>
      <c r="BK159" s="177">
        <f>SUM(BK160:BK169)</f>
        <v>0</v>
      </c>
    </row>
    <row r="160" spans="1:65" s="2" customFormat="1" ht="16.5" customHeight="1">
      <c r="A160" s="36"/>
      <c r="B160" s="37"/>
      <c r="C160" s="180" t="s">
        <v>72</v>
      </c>
      <c r="D160" s="180" t="s">
        <v>136</v>
      </c>
      <c r="E160" s="181" t="s">
        <v>821</v>
      </c>
      <c r="F160" s="182" t="s">
        <v>822</v>
      </c>
      <c r="G160" s="183" t="s">
        <v>312</v>
      </c>
      <c r="H160" s="184">
        <v>1</v>
      </c>
      <c r="I160" s="185"/>
      <c r="J160" s="186">
        <f aca="true" t="shared" si="40" ref="J160:J169">ROUND(I160*H160,2)</f>
        <v>0</v>
      </c>
      <c r="K160" s="182" t="s">
        <v>19</v>
      </c>
      <c r="L160" s="41"/>
      <c r="M160" s="187" t="s">
        <v>19</v>
      </c>
      <c r="N160" s="188" t="s">
        <v>43</v>
      </c>
      <c r="O160" s="66"/>
      <c r="P160" s="189">
        <f aca="true" t="shared" si="41" ref="P160:P169">O160*H160</f>
        <v>0</v>
      </c>
      <c r="Q160" s="189">
        <v>0</v>
      </c>
      <c r="R160" s="189">
        <f aca="true" t="shared" si="42" ref="R160:R169">Q160*H160</f>
        <v>0</v>
      </c>
      <c r="S160" s="189">
        <v>0</v>
      </c>
      <c r="T160" s="190">
        <f aca="true" t="shared" si="43" ref="T160:T169"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141</v>
      </c>
      <c r="AT160" s="191" t="s">
        <v>136</v>
      </c>
      <c r="AU160" s="191" t="s">
        <v>79</v>
      </c>
      <c r="AY160" s="19" t="s">
        <v>133</v>
      </c>
      <c r="BE160" s="192">
        <f aca="true" t="shared" si="44" ref="BE160:BE169">IF(N160="základní",J160,0)</f>
        <v>0</v>
      </c>
      <c r="BF160" s="192">
        <f aca="true" t="shared" si="45" ref="BF160:BF169">IF(N160="snížená",J160,0)</f>
        <v>0</v>
      </c>
      <c r="BG160" s="192">
        <f aca="true" t="shared" si="46" ref="BG160:BG169">IF(N160="zákl. přenesená",J160,0)</f>
        <v>0</v>
      </c>
      <c r="BH160" s="192">
        <f aca="true" t="shared" si="47" ref="BH160:BH169">IF(N160="sníž. přenesená",J160,0)</f>
        <v>0</v>
      </c>
      <c r="BI160" s="192">
        <f aca="true" t="shared" si="48" ref="BI160:BI169">IF(N160="nulová",J160,0)</f>
        <v>0</v>
      </c>
      <c r="BJ160" s="19" t="s">
        <v>79</v>
      </c>
      <c r="BK160" s="192">
        <f aca="true" t="shared" si="49" ref="BK160:BK169">ROUND(I160*H160,2)</f>
        <v>0</v>
      </c>
      <c r="BL160" s="19" t="s">
        <v>141</v>
      </c>
      <c r="BM160" s="191" t="s">
        <v>1053</v>
      </c>
    </row>
    <row r="161" spans="1:65" s="2" customFormat="1" ht="16.5" customHeight="1">
      <c r="A161" s="36"/>
      <c r="B161" s="37"/>
      <c r="C161" s="180" t="s">
        <v>72</v>
      </c>
      <c r="D161" s="180" t="s">
        <v>136</v>
      </c>
      <c r="E161" s="181" t="s">
        <v>824</v>
      </c>
      <c r="F161" s="182" t="s">
        <v>825</v>
      </c>
      <c r="G161" s="183" t="s">
        <v>312</v>
      </c>
      <c r="H161" s="184">
        <v>1</v>
      </c>
      <c r="I161" s="185"/>
      <c r="J161" s="186">
        <f t="shared" si="40"/>
        <v>0</v>
      </c>
      <c r="K161" s="182" t="s">
        <v>19</v>
      </c>
      <c r="L161" s="41"/>
      <c r="M161" s="187" t="s">
        <v>19</v>
      </c>
      <c r="N161" s="188" t="s">
        <v>43</v>
      </c>
      <c r="O161" s="66"/>
      <c r="P161" s="189">
        <f t="shared" si="41"/>
        <v>0</v>
      </c>
      <c r="Q161" s="189">
        <v>0</v>
      </c>
      <c r="R161" s="189">
        <f t="shared" si="42"/>
        <v>0</v>
      </c>
      <c r="S161" s="189">
        <v>0</v>
      </c>
      <c r="T161" s="190">
        <f t="shared" si="4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141</v>
      </c>
      <c r="AT161" s="191" t="s">
        <v>136</v>
      </c>
      <c r="AU161" s="191" t="s">
        <v>79</v>
      </c>
      <c r="AY161" s="19" t="s">
        <v>133</v>
      </c>
      <c r="BE161" s="192">
        <f t="shared" si="44"/>
        <v>0</v>
      </c>
      <c r="BF161" s="192">
        <f t="shared" si="45"/>
        <v>0</v>
      </c>
      <c r="BG161" s="192">
        <f t="shared" si="46"/>
        <v>0</v>
      </c>
      <c r="BH161" s="192">
        <f t="shared" si="47"/>
        <v>0</v>
      </c>
      <c r="BI161" s="192">
        <f t="shared" si="48"/>
        <v>0</v>
      </c>
      <c r="BJ161" s="19" t="s">
        <v>79</v>
      </c>
      <c r="BK161" s="192">
        <f t="shared" si="49"/>
        <v>0</v>
      </c>
      <c r="BL161" s="19" t="s">
        <v>141</v>
      </c>
      <c r="BM161" s="191" t="s">
        <v>1054</v>
      </c>
    </row>
    <row r="162" spans="1:65" s="2" customFormat="1" ht="16.5" customHeight="1">
      <c r="A162" s="36"/>
      <c r="B162" s="37"/>
      <c r="C162" s="180" t="s">
        <v>72</v>
      </c>
      <c r="D162" s="180" t="s">
        <v>136</v>
      </c>
      <c r="E162" s="181" t="s">
        <v>830</v>
      </c>
      <c r="F162" s="182" t="s">
        <v>831</v>
      </c>
      <c r="G162" s="183" t="s">
        <v>312</v>
      </c>
      <c r="H162" s="184">
        <v>1</v>
      </c>
      <c r="I162" s="185"/>
      <c r="J162" s="186">
        <f t="shared" si="40"/>
        <v>0</v>
      </c>
      <c r="K162" s="182" t="s">
        <v>19</v>
      </c>
      <c r="L162" s="41"/>
      <c r="M162" s="187" t="s">
        <v>19</v>
      </c>
      <c r="N162" s="188" t="s">
        <v>43</v>
      </c>
      <c r="O162" s="66"/>
      <c r="P162" s="189">
        <f t="shared" si="41"/>
        <v>0</v>
      </c>
      <c r="Q162" s="189">
        <v>0</v>
      </c>
      <c r="R162" s="189">
        <f t="shared" si="42"/>
        <v>0</v>
      </c>
      <c r="S162" s="189">
        <v>0</v>
      </c>
      <c r="T162" s="190">
        <f t="shared" si="4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141</v>
      </c>
      <c r="AT162" s="191" t="s">
        <v>136</v>
      </c>
      <c r="AU162" s="191" t="s">
        <v>79</v>
      </c>
      <c r="AY162" s="19" t="s">
        <v>133</v>
      </c>
      <c r="BE162" s="192">
        <f t="shared" si="44"/>
        <v>0</v>
      </c>
      <c r="BF162" s="192">
        <f t="shared" si="45"/>
        <v>0</v>
      </c>
      <c r="BG162" s="192">
        <f t="shared" si="46"/>
        <v>0</v>
      </c>
      <c r="BH162" s="192">
        <f t="shared" si="47"/>
        <v>0</v>
      </c>
      <c r="BI162" s="192">
        <f t="shared" si="48"/>
        <v>0</v>
      </c>
      <c r="BJ162" s="19" t="s">
        <v>79</v>
      </c>
      <c r="BK162" s="192">
        <f t="shared" si="49"/>
        <v>0</v>
      </c>
      <c r="BL162" s="19" t="s">
        <v>141</v>
      </c>
      <c r="BM162" s="191" t="s">
        <v>1055</v>
      </c>
    </row>
    <row r="163" spans="1:65" s="2" customFormat="1" ht="16.5" customHeight="1">
      <c r="A163" s="36"/>
      <c r="B163" s="37"/>
      <c r="C163" s="180" t="s">
        <v>72</v>
      </c>
      <c r="D163" s="180" t="s">
        <v>136</v>
      </c>
      <c r="E163" s="181" t="s">
        <v>1056</v>
      </c>
      <c r="F163" s="182" t="s">
        <v>1057</v>
      </c>
      <c r="G163" s="183" t="s">
        <v>312</v>
      </c>
      <c r="H163" s="184">
        <v>1</v>
      </c>
      <c r="I163" s="185"/>
      <c r="J163" s="186">
        <f t="shared" si="40"/>
        <v>0</v>
      </c>
      <c r="K163" s="182" t="s">
        <v>19</v>
      </c>
      <c r="L163" s="41"/>
      <c r="M163" s="187" t="s">
        <v>19</v>
      </c>
      <c r="N163" s="188" t="s">
        <v>43</v>
      </c>
      <c r="O163" s="66"/>
      <c r="P163" s="189">
        <f t="shared" si="41"/>
        <v>0</v>
      </c>
      <c r="Q163" s="189">
        <v>0</v>
      </c>
      <c r="R163" s="189">
        <f t="shared" si="42"/>
        <v>0</v>
      </c>
      <c r="S163" s="189">
        <v>0</v>
      </c>
      <c r="T163" s="190">
        <f t="shared" si="4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141</v>
      </c>
      <c r="AT163" s="191" t="s">
        <v>136</v>
      </c>
      <c r="AU163" s="191" t="s">
        <v>79</v>
      </c>
      <c r="AY163" s="19" t="s">
        <v>133</v>
      </c>
      <c r="BE163" s="192">
        <f t="shared" si="44"/>
        <v>0</v>
      </c>
      <c r="BF163" s="192">
        <f t="shared" si="45"/>
        <v>0</v>
      </c>
      <c r="BG163" s="192">
        <f t="shared" si="46"/>
        <v>0</v>
      </c>
      <c r="BH163" s="192">
        <f t="shared" si="47"/>
        <v>0</v>
      </c>
      <c r="BI163" s="192">
        <f t="shared" si="48"/>
        <v>0</v>
      </c>
      <c r="BJ163" s="19" t="s">
        <v>79</v>
      </c>
      <c r="BK163" s="192">
        <f t="shared" si="49"/>
        <v>0</v>
      </c>
      <c r="BL163" s="19" t="s">
        <v>141</v>
      </c>
      <c r="BM163" s="191" t="s">
        <v>1058</v>
      </c>
    </row>
    <row r="164" spans="1:65" s="2" customFormat="1" ht="16.5" customHeight="1">
      <c r="A164" s="36"/>
      <c r="B164" s="37"/>
      <c r="C164" s="180" t="s">
        <v>72</v>
      </c>
      <c r="D164" s="180" t="s">
        <v>136</v>
      </c>
      <c r="E164" s="181" t="s">
        <v>1059</v>
      </c>
      <c r="F164" s="182" t="s">
        <v>1060</v>
      </c>
      <c r="G164" s="183" t="s">
        <v>312</v>
      </c>
      <c r="H164" s="184">
        <v>1</v>
      </c>
      <c r="I164" s="185"/>
      <c r="J164" s="186">
        <f t="shared" si="40"/>
        <v>0</v>
      </c>
      <c r="K164" s="182" t="s">
        <v>19</v>
      </c>
      <c r="L164" s="41"/>
      <c r="M164" s="187" t="s">
        <v>19</v>
      </c>
      <c r="N164" s="188" t="s">
        <v>43</v>
      </c>
      <c r="O164" s="66"/>
      <c r="P164" s="189">
        <f t="shared" si="41"/>
        <v>0</v>
      </c>
      <c r="Q164" s="189">
        <v>0</v>
      </c>
      <c r="R164" s="189">
        <f t="shared" si="42"/>
        <v>0</v>
      </c>
      <c r="S164" s="189">
        <v>0</v>
      </c>
      <c r="T164" s="190">
        <f t="shared" si="4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141</v>
      </c>
      <c r="AT164" s="191" t="s">
        <v>136</v>
      </c>
      <c r="AU164" s="191" t="s">
        <v>79</v>
      </c>
      <c r="AY164" s="19" t="s">
        <v>133</v>
      </c>
      <c r="BE164" s="192">
        <f t="shared" si="44"/>
        <v>0</v>
      </c>
      <c r="BF164" s="192">
        <f t="shared" si="45"/>
        <v>0</v>
      </c>
      <c r="BG164" s="192">
        <f t="shared" si="46"/>
        <v>0</v>
      </c>
      <c r="BH164" s="192">
        <f t="shared" si="47"/>
        <v>0</v>
      </c>
      <c r="BI164" s="192">
        <f t="shared" si="48"/>
        <v>0</v>
      </c>
      <c r="BJ164" s="19" t="s">
        <v>79</v>
      </c>
      <c r="BK164" s="192">
        <f t="shared" si="49"/>
        <v>0</v>
      </c>
      <c r="BL164" s="19" t="s">
        <v>141</v>
      </c>
      <c r="BM164" s="191" t="s">
        <v>1061</v>
      </c>
    </row>
    <row r="165" spans="1:65" s="2" customFormat="1" ht="16.5" customHeight="1">
      <c r="A165" s="36"/>
      <c r="B165" s="37"/>
      <c r="C165" s="180" t="s">
        <v>72</v>
      </c>
      <c r="D165" s="180" t="s">
        <v>136</v>
      </c>
      <c r="E165" s="181" t="s">
        <v>836</v>
      </c>
      <c r="F165" s="182" t="s">
        <v>837</v>
      </c>
      <c r="G165" s="183" t="s">
        <v>312</v>
      </c>
      <c r="H165" s="184">
        <v>1</v>
      </c>
      <c r="I165" s="185"/>
      <c r="J165" s="186">
        <f t="shared" si="40"/>
        <v>0</v>
      </c>
      <c r="K165" s="182" t="s">
        <v>19</v>
      </c>
      <c r="L165" s="41"/>
      <c r="M165" s="187" t="s">
        <v>19</v>
      </c>
      <c r="N165" s="188" t="s">
        <v>43</v>
      </c>
      <c r="O165" s="66"/>
      <c r="P165" s="189">
        <f t="shared" si="41"/>
        <v>0</v>
      </c>
      <c r="Q165" s="189">
        <v>0</v>
      </c>
      <c r="R165" s="189">
        <f t="shared" si="42"/>
        <v>0</v>
      </c>
      <c r="S165" s="189">
        <v>0</v>
      </c>
      <c r="T165" s="190">
        <f t="shared" si="4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141</v>
      </c>
      <c r="AT165" s="191" t="s">
        <v>136</v>
      </c>
      <c r="AU165" s="191" t="s">
        <v>79</v>
      </c>
      <c r="AY165" s="19" t="s">
        <v>133</v>
      </c>
      <c r="BE165" s="192">
        <f t="shared" si="44"/>
        <v>0</v>
      </c>
      <c r="BF165" s="192">
        <f t="shared" si="45"/>
        <v>0</v>
      </c>
      <c r="BG165" s="192">
        <f t="shared" si="46"/>
        <v>0</v>
      </c>
      <c r="BH165" s="192">
        <f t="shared" si="47"/>
        <v>0</v>
      </c>
      <c r="BI165" s="192">
        <f t="shared" si="48"/>
        <v>0</v>
      </c>
      <c r="BJ165" s="19" t="s">
        <v>79</v>
      </c>
      <c r="BK165" s="192">
        <f t="shared" si="49"/>
        <v>0</v>
      </c>
      <c r="BL165" s="19" t="s">
        <v>141</v>
      </c>
      <c r="BM165" s="191" t="s">
        <v>1062</v>
      </c>
    </row>
    <row r="166" spans="1:65" s="2" customFormat="1" ht="16.5" customHeight="1">
      <c r="A166" s="36"/>
      <c r="B166" s="37"/>
      <c r="C166" s="180" t="s">
        <v>72</v>
      </c>
      <c r="D166" s="180" t="s">
        <v>136</v>
      </c>
      <c r="E166" s="181" t="s">
        <v>839</v>
      </c>
      <c r="F166" s="182" t="s">
        <v>840</v>
      </c>
      <c r="G166" s="183" t="s">
        <v>312</v>
      </c>
      <c r="H166" s="184">
        <v>1</v>
      </c>
      <c r="I166" s="185"/>
      <c r="J166" s="186">
        <f t="shared" si="40"/>
        <v>0</v>
      </c>
      <c r="K166" s="182" t="s">
        <v>19</v>
      </c>
      <c r="L166" s="41"/>
      <c r="M166" s="187" t="s">
        <v>19</v>
      </c>
      <c r="N166" s="188" t="s">
        <v>43</v>
      </c>
      <c r="O166" s="66"/>
      <c r="P166" s="189">
        <f t="shared" si="41"/>
        <v>0</v>
      </c>
      <c r="Q166" s="189">
        <v>0</v>
      </c>
      <c r="R166" s="189">
        <f t="shared" si="42"/>
        <v>0</v>
      </c>
      <c r="S166" s="189">
        <v>0</v>
      </c>
      <c r="T166" s="190">
        <f t="shared" si="4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141</v>
      </c>
      <c r="AT166" s="191" t="s">
        <v>136</v>
      </c>
      <c r="AU166" s="191" t="s">
        <v>79</v>
      </c>
      <c r="AY166" s="19" t="s">
        <v>133</v>
      </c>
      <c r="BE166" s="192">
        <f t="shared" si="44"/>
        <v>0</v>
      </c>
      <c r="BF166" s="192">
        <f t="shared" si="45"/>
        <v>0</v>
      </c>
      <c r="BG166" s="192">
        <f t="shared" si="46"/>
        <v>0</v>
      </c>
      <c r="BH166" s="192">
        <f t="shared" si="47"/>
        <v>0</v>
      </c>
      <c r="BI166" s="192">
        <f t="shared" si="48"/>
        <v>0</v>
      </c>
      <c r="BJ166" s="19" t="s">
        <v>79</v>
      </c>
      <c r="BK166" s="192">
        <f t="shared" si="49"/>
        <v>0</v>
      </c>
      <c r="BL166" s="19" t="s">
        <v>141</v>
      </c>
      <c r="BM166" s="191" t="s">
        <v>1063</v>
      </c>
    </row>
    <row r="167" spans="1:65" s="2" customFormat="1" ht="16.5" customHeight="1">
      <c r="A167" s="36"/>
      <c r="B167" s="37"/>
      <c r="C167" s="180" t="s">
        <v>72</v>
      </c>
      <c r="D167" s="180" t="s">
        <v>136</v>
      </c>
      <c r="E167" s="181" t="s">
        <v>842</v>
      </c>
      <c r="F167" s="182" t="s">
        <v>843</v>
      </c>
      <c r="G167" s="183" t="s">
        <v>312</v>
      </c>
      <c r="H167" s="184">
        <v>1</v>
      </c>
      <c r="I167" s="185"/>
      <c r="J167" s="186">
        <f t="shared" si="40"/>
        <v>0</v>
      </c>
      <c r="K167" s="182" t="s">
        <v>19</v>
      </c>
      <c r="L167" s="41"/>
      <c r="M167" s="187" t="s">
        <v>19</v>
      </c>
      <c r="N167" s="188" t="s">
        <v>43</v>
      </c>
      <c r="O167" s="66"/>
      <c r="P167" s="189">
        <f t="shared" si="41"/>
        <v>0</v>
      </c>
      <c r="Q167" s="189">
        <v>0</v>
      </c>
      <c r="R167" s="189">
        <f t="shared" si="42"/>
        <v>0</v>
      </c>
      <c r="S167" s="189">
        <v>0</v>
      </c>
      <c r="T167" s="190">
        <f t="shared" si="4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141</v>
      </c>
      <c r="AT167" s="191" t="s">
        <v>136</v>
      </c>
      <c r="AU167" s="191" t="s">
        <v>79</v>
      </c>
      <c r="AY167" s="19" t="s">
        <v>133</v>
      </c>
      <c r="BE167" s="192">
        <f t="shared" si="44"/>
        <v>0</v>
      </c>
      <c r="BF167" s="192">
        <f t="shared" si="45"/>
        <v>0</v>
      </c>
      <c r="BG167" s="192">
        <f t="shared" si="46"/>
        <v>0</v>
      </c>
      <c r="BH167" s="192">
        <f t="shared" si="47"/>
        <v>0</v>
      </c>
      <c r="BI167" s="192">
        <f t="shared" si="48"/>
        <v>0</v>
      </c>
      <c r="BJ167" s="19" t="s">
        <v>79</v>
      </c>
      <c r="BK167" s="192">
        <f t="shared" si="49"/>
        <v>0</v>
      </c>
      <c r="BL167" s="19" t="s">
        <v>141</v>
      </c>
      <c r="BM167" s="191" t="s">
        <v>1064</v>
      </c>
    </row>
    <row r="168" spans="1:65" s="2" customFormat="1" ht="16.5" customHeight="1">
      <c r="A168" s="36"/>
      <c r="B168" s="37"/>
      <c r="C168" s="180" t="s">
        <v>72</v>
      </c>
      <c r="D168" s="180" t="s">
        <v>136</v>
      </c>
      <c r="E168" s="181" t="s">
        <v>845</v>
      </c>
      <c r="F168" s="182" t="s">
        <v>846</v>
      </c>
      <c r="G168" s="183" t="s">
        <v>312</v>
      </c>
      <c r="H168" s="184">
        <v>1</v>
      </c>
      <c r="I168" s="185"/>
      <c r="J168" s="186">
        <f t="shared" si="40"/>
        <v>0</v>
      </c>
      <c r="K168" s="182" t="s">
        <v>19</v>
      </c>
      <c r="L168" s="41"/>
      <c r="M168" s="187" t="s">
        <v>19</v>
      </c>
      <c r="N168" s="188" t="s">
        <v>43</v>
      </c>
      <c r="O168" s="66"/>
      <c r="P168" s="189">
        <f t="shared" si="41"/>
        <v>0</v>
      </c>
      <c r="Q168" s="189">
        <v>0</v>
      </c>
      <c r="R168" s="189">
        <f t="shared" si="42"/>
        <v>0</v>
      </c>
      <c r="S168" s="189">
        <v>0</v>
      </c>
      <c r="T168" s="190">
        <f t="shared" si="4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141</v>
      </c>
      <c r="AT168" s="191" t="s">
        <v>136</v>
      </c>
      <c r="AU168" s="191" t="s">
        <v>79</v>
      </c>
      <c r="AY168" s="19" t="s">
        <v>133</v>
      </c>
      <c r="BE168" s="192">
        <f t="shared" si="44"/>
        <v>0</v>
      </c>
      <c r="BF168" s="192">
        <f t="shared" si="45"/>
        <v>0</v>
      </c>
      <c r="BG168" s="192">
        <f t="shared" si="46"/>
        <v>0</v>
      </c>
      <c r="BH168" s="192">
        <f t="shared" si="47"/>
        <v>0</v>
      </c>
      <c r="BI168" s="192">
        <f t="shared" si="48"/>
        <v>0</v>
      </c>
      <c r="BJ168" s="19" t="s">
        <v>79</v>
      </c>
      <c r="BK168" s="192">
        <f t="shared" si="49"/>
        <v>0</v>
      </c>
      <c r="BL168" s="19" t="s">
        <v>141</v>
      </c>
      <c r="BM168" s="191" t="s">
        <v>1065</v>
      </c>
    </row>
    <row r="169" spans="1:65" s="2" customFormat="1" ht="16.5" customHeight="1">
      <c r="A169" s="36"/>
      <c r="B169" s="37"/>
      <c r="C169" s="180" t="s">
        <v>72</v>
      </c>
      <c r="D169" s="180" t="s">
        <v>136</v>
      </c>
      <c r="E169" s="181" t="s">
        <v>848</v>
      </c>
      <c r="F169" s="182" t="s">
        <v>849</v>
      </c>
      <c r="G169" s="183" t="s">
        <v>312</v>
      </c>
      <c r="H169" s="184">
        <v>1</v>
      </c>
      <c r="I169" s="185"/>
      <c r="J169" s="186">
        <f t="shared" si="40"/>
        <v>0</v>
      </c>
      <c r="K169" s="182" t="s">
        <v>19</v>
      </c>
      <c r="L169" s="41"/>
      <c r="M169" s="257" t="s">
        <v>19</v>
      </c>
      <c r="N169" s="258" t="s">
        <v>43</v>
      </c>
      <c r="O169" s="255"/>
      <c r="P169" s="259">
        <f t="shared" si="41"/>
        <v>0</v>
      </c>
      <c r="Q169" s="259">
        <v>0</v>
      </c>
      <c r="R169" s="259">
        <f t="shared" si="42"/>
        <v>0</v>
      </c>
      <c r="S169" s="259">
        <v>0</v>
      </c>
      <c r="T169" s="260">
        <f t="shared" si="4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141</v>
      </c>
      <c r="AT169" s="191" t="s">
        <v>136</v>
      </c>
      <c r="AU169" s="191" t="s">
        <v>79</v>
      </c>
      <c r="AY169" s="19" t="s">
        <v>133</v>
      </c>
      <c r="BE169" s="192">
        <f t="shared" si="44"/>
        <v>0</v>
      </c>
      <c r="BF169" s="192">
        <f t="shared" si="45"/>
        <v>0</v>
      </c>
      <c r="BG169" s="192">
        <f t="shared" si="46"/>
        <v>0</v>
      </c>
      <c r="BH169" s="192">
        <f t="shared" si="47"/>
        <v>0</v>
      </c>
      <c r="BI169" s="192">
        <f t="shared" si="48"/>
        <v>0</v>
      </c>
      <c r="BJ169" s="19" t="s">
        <v>79</v>
      </c>
      <c r="BK169" s="192">
        <f t="shared" si="49"/>
        <v>0</v>
      </c>
      <c r="BL169" s="19" t="s">
        <v>141</v>
      </c>
      <c r="BM169" s="191" t="s">
        <v>1066</v>
      </c>
    </row>
    <row r="170" spans="1:31" s="2" customFormat="1" ht="6.9" customHeight="1">
      <c r="A170" s="36"/>
      <c r="B170" s="49"/>
      <c r="C170" s="50"/>
      <c r="D170" s="50"/>
      <c r="E170" s="50"/>
      <c r="F170" s="50"/>
      <c r="G170" s="50"/>
      <c r="H170" s="50"/>
      <c r="I170" s="50"/>
      <c r="J170" s="50"/>
      <c r="K170" s="50"/>
      <c r="L170" s="41"/>
      <c r="M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</row>
  </sheetData>
  <sheetProtection algorithmName="SHA-512" hashValue="pSlmQGK1pE6qR4NEjCED3IkVUeBCiPGop4W1mRrHV0GWdkuX8N/ysVUKQdsaMmUnTpzuBrWUc9tT7F3SCN2DXg==" saltValue="TeS37tSlPlejdo5pHoVXDM1OWQKdv/Ci9ob1lLSeX0piOuMM8TssBk53fdvUYdcQc75u3JtO0SUjD+Enk602Dw==" spinCount="100000" sheet="1" objects="1" scenarios="1" formatColumns="0" formatRows="0" autoFilter="0"/>
  <autoFilter ref="C91:K169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96</v>
      </c>
    </row>
    <row r="3" spans="2:46" s="1" customFormat="1" ht="6.9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81</v>
      </c>
    </row>
    <row r="4" spans="2:46" s="1" customFormat="1" ht="24.9" customHeight="1">
      <c r="B4" s="22"/>
      <c r="D4" s="112" t="s">
        <v>97</v>
      </c>
      <c r="L4" s="22"/>
      <c r="M4" s="113" t="s">
        <v>10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Stavební úpravy - modernizace obvodového pláště</v>
      </c>
      <c r="F7" s="387"/>
      <c r="G7" s="387"/>
      <c r="H7" s="387"/>
      <c r="L7" s="22"/>
    </row>
    <row r="8" spans="1:31" s="2" customFormat="1" ht="12" customHeight="1">
      <c r="A8" s="36"/>
      <c r="B8" s="41"/>
      <c r="C8" s="36"/>
      <c r="D8" s="114" t="s">
        <v>98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8" t="s">
        <v>1067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22</v>
      </c>
      <c r="G12" s="36"/>
      <c r="H12" s="36"/>
      <c r="I12" s="114" t="s">
        <v>23</v>
      </c>
      <c r="J12" s="116" t="str">
        <f>'Rekapitulace stavby'!AN8</f>
        <v>30. 9. 2022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25</v>
      </c>
      <c r="E14" s="36"/>
      <c r="F14" s="36"/>
      <c r="G14" s="36"/>
      <c r="H14" s="36"/>
      <c r="I14" s="114" t="s">
        <v>26</v>
      </c>
      <c r="J14" s="105" t="s">
        <v>19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27</v>
      </c>
      <c r="F15" s="36"/>
      <c r="G15" s="36"/>
      <c r="H15" s="36"/>
      <c r="I15" s="114" t="s">
        <v>28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29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14" t="s">
        <v>28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31</v>
      </c>
      <c r="E20" s="36"/>
      <c r="F20" s="36"/>
      <c r="G20" s="36"/>
      <c r="H20" s="36"/>
      <c r="I20" s="114" t="s">
        <v>26</v>
      </c>
      <c r="J20" s="105" t="s">
        <v>19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32</v>
      </c>
      <c r="F21" s="36"/>
      <c r="G21" s="36"/>
      <c r="H21" s="36"/>
      <c r="I21" s="114" t="s">
        <v>28</v>
      </c>
      <c r="J21" s="105" t="s">
        <v>19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34</v>
      </c>
      <c r="E23" s="36"/>
      <c r="F23" s="36"/>
      <c r="G23" s="36"/>
      <c r="H23" s="36"/>
      <c r="I23" s="114" t="s">
        <v>26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35</v>
      </c>
      <c r="F24" s="36"/>
      <c r="G24" s="36"/>
      <c r="H24" s="36"/>
      <c r="I24" s="114" t="s">
        <v>28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36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7"/>
      <c r="B27" s="118"/>
      <c r="C27" s="117"/>
      <c r="D27" s="117"/>
      <c r="E27" s="392" t="s">
        <v>37</v>
      </c>
      <c r="F27" s="392"/>
      <c r="G27" s="392"/>
      <c r="H27" s="392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38</v>
      </c>
      <c r="E30" s="36"/>
      <c r="F30" s="36"/>
      <c r="G30" s="36"/>
      <c r="H30" s="36"/>
      <c r="I30" s="36"/>
      <c r="J30" s="122">
        <f>ROUND(J85,2)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3" t="s">
        <v>40</v>
      </c>
      <c r="G32" s="36"/>
      <c r="H32" s="36"/>
      <c r="I32" s="123" t="s">
        <v>39</v>
      </c>
      <c r="J32" s="123" t="s">
        <v>41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24" t="s">
        <v>42</v>
      </c>
      <c r="E33" s="114" t="s">
        <v>43</v>
      </c>
      <c r="F33" s="125">
        <f>ROUND((SUM(BE85:BE101)),2)</f>
        <v>0</v>
      </c>
      <c r="G33" s="36"/>
      <c r="H33" s="36"/>
      <c r="I33" s="126">
        <v>0.21</v>
      </c>
      <c r="J33" s="125">
        <f>ROUND(((SUM(BE85:BE101))*I33),2)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4" t="s">
        <v>44</v>
      </c>
      <c r="F34" s="125">
        <f>ROUND((SUM(BF85:BF101)),2)</f>
        <v>0</v>
      </c>
      <c r="G34" s="36"/>
      <c r="H34" s="36"/>
      <c r="I34" s="126">
        <v>0.15</v>
      </c>
      <c r="J34" s="125">
        <f>ROUND(((SUM(BF85:BF101))*I34),2)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4" t="s">
        <v>45</v>
      </c>
      <c r="F35" s="125">
        <f>ROUND((SUM(BG85:BG101)),2)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4" t="s">
        <v>46</v>
      </c>
      <c r="F36" s="125">
        <f>ROUND((SUM(BH85:BH101)),2)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4" t="s">
        <v>47</v>
      </c>
      <c r="F37" s="125">
        <f>ROUND((SUM(BI85:BI101)),2)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48</v>
      </c>
      <c r="E39" s="129"/>
      <c r="F39" s="129"/>
      <c r="G39" s="130" t="s">
        <v>49</v>
      </c>
      <c r="H39" s="131" t="s">
        <v>50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100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3" t="str">
        <f>E7</f>
        <v>Stavební úpravy - modernizace obvodového pláště</v>
      </c>
      <c r="F48" s="394"/>
      <c r="G48" s="394"/>
      <c r="H48" s="394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98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2" t="str">
        <f>E9</f>
        <v>VRN - Vedlejší rozpočtové náklady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parc. č. 1627/24 a 1627/25</v>
      </c>
      <c r="G52" s="38"/>
      <c r="H52" s="38"/>
      <c r="I52" s="31" t="s">
        <v>23</v>
      </c>
      <c r="J52" s="61" t="str">
        <f>IF(J12="","",J12)</f>
        <v>30. 9. 2022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1" t="s">
        <v>25</v>
      </c>
      <c r="D54" s="38"/>
      <c r="E54" s="38"/>
      <c r="F54" s="29" t="str">
        <f>E15</f>
        <v>ČZU v Praze</v>
      </c>
      <c r="G54" s="38"/>
      <c r="H54" s="38"/>
      <c r="I54" s="31" t="s">
        <v>31</v>
      </c>
      <c r="J54" s="34" t="str">
        <f>E21</f>
        <v>RH-ARCHITEKTI s.r.o.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 xml:space="preserve"> 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101</v>
      </c>
      <c r="D57" s="139"/>
      <c r="E57" s="139"/>
      <c r="F57" s="139"/>
      <c r="G57" s="139"/>
      <c r="H57" s="139"/>
      <c r="I57" s="139"/>
      <c r="J57" s="140" t="s">
        <v>102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41" t="s">
        <v>70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103</v>
      </c>
    </row>
    <row r="60" spans="2:12" s="9" customFormat="1" ht="24.9" customHeight="1">
      <c r="B60" s="142"/>
      <c r="C60" s="143"/>
      <c r="D60" s="144" t="s">
        <v>1067</v>
      </c>
      <c r="E60" s="145"/>
      <c r="F60" s="145"/>
      <c r="G60" s="145"/>
      <c r="H60" s="145"/>
      <c r="I60" s="145"/>
      <c r="J60" s="146">
        <f>J86</f>
        <v>0</v>
      </c>
      <c r="K60" s="143"/>
      <c r="L60" s="147"/>
    </row>
    <row r="61" spans="2:12" s="10" customFormat="1" ht="19.95" customHeight="1">
      <c r="B61" s="148"/>
      <c r="C61" s="99"/>
      <c r="D61" s="149" t="s">
        <v>1068</v>
      </c>
      <c r="E61" s="150"/>
      <c r="F61" s="150"/>
      <c r="G61" s="150"/>
      <c r="H61" s="150"/>
      <c r="I61" s="150"/>
      <c r="J61" s="151">
        <f>J87</f>
        <v>0</v>
      </c>
      <c r="K61" s="99"/>
      <c r="L61" s="152"/>
    </row>
    <row r="62" spans="2:12" s="10" customFormat="1" ht="19.95" customHeight="1">
      <c r="B62" s="148"/>
      <c r="C62" s="99"/>
      <c r="D62" s="149" t="s">
        <v>1069</v>
      </c>
      <c r="E62" s="150"/>
      <c r="F62" s="150"/>
      <c r="G62" s="150"/>
      <c r="H62" s="150"/>
      <c r="I62" s="150"/>
      <c r="J62" s="151">
        <f>J90</f>
        <v>0</v>
      </c>
      <c r="K62" s="99"/>
      <c r="L62" s="152"/>
    </row>
    <row r="63" spans="2:12" s="10" customFormat="1" ht="19.95" customHeight="1">
      <c r="B63" s="148"/>
      <c r="C63" s="99"/>
      <c r="D63" s="149" t="s">
        <v>1070</v>
      </c>
      <c r="E63" s="150"/>
      <c r="F63" s="150"/>
      <c r="G63" s="150"/>
      <c r="H63" s="150"/>
      <c r="I63" s="150"/>
      <c r="J63" s="151">
        <f>J93</f>
        <v>0</v>
      </c>
      <c r="K63" s="99"/>
      <c r="L63" s="152"/>
    </row>
    <row r="64" spans="2:12" s="10" customFormat="1" ht="19.95" customHeight="1">
      <c r="B64" s="148"/>
      <c r="C64" s="99"/>
      <c r="D64" s="149" t="s">
        <v>1071</v>
      </c>
      <c r="E64" s="150"/>
      <c r="F64" s="150"/>
      <c r="G64" s="150"/>
      <c r="H64" s="150"/>
      <c r="I64" s="150"/>
      <c r="J64" s="151">
        <f>J96</f>
        <v>0</v>
      </c>
      <c r="K64" s="99"/>
      <c r="L64" s="152"/>
    </row>
    <row r="65" spans="2:12" s="10" customFormat="1" ht="19.95" customHeight="1">
      <c r="B65" s="148"/>
      <c r="C65" s="99"/>
      <c r="D65" s="149" t="s">
        <v>1072</v>
      </c>
      <c r="E65" s="150"/>
      <c r="F65" s="150"/>
      <c r="G65" s="150"/>
      <c r="H65" s="150"/>
      <c r="I65" s="150"/>
      <c r="J65" s="151">
        <f>J99</f>
        <v>0</v>
      </c>
      <c r="K65" s="99"/>
      <c r="L65" s="152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" customHeight="1">
      <c r="A72" s="36"/>
      <c r="B72" s="37"/>
      <c r="C72" s="25" t="s">
        <v>118</v>
      </c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93" t="str">
        <f>E7</f>
        <v>Stavební úpravy - modernizace obvodového pláště</v>
      </c>
      <c r="F75" s="394"/>
      <c r="G75" s="394"/>
      <c r="H75" s="394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98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42" t="str">
        <f>E9</f>
        <v>VRN - Vedlejší rozpočtové náklady</v>
      </c>
      <c r="F77" s="395"/>
      <c r="G77" s="395"/>
      <c r="H77" s="395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parc. č. 1627/24 a 1627/25</v>
      </c>
      <c r="G79" s="38"/>
      <c r="H79" s="38"/>
      <c r="I79" s="31" t="s">
        <v>23</v>
      </c>
      <c r="J79" s="61" t="str">
        <f>IF(J12="","",J12)</f>
        <v>30. 9. 2022</v>
      </c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5.65" customHeight="1">
      <c r="A81" s="36"/>
      <c r="B81" s="37"/>
      <c r="C81" s="31" t="s">
        <v>25</v>
      </c>
      <c r="D81" s="38"/>
      <c r="E81" s="38"/>
      <c r="F81" s="29" t="str">
        <f>E15</f>
        <v>ČZU v Praze</v>
      </c>
      <c r="G81" s="38"/>
      <c r="H81" s="38"/>
      <c r="I81" s="31" t="s">
        <v>31</v>
      </c>
      <c r="J81" s="34" t="str">
        <f>E21</f>
        <v>RH-ARCHITEKTI s.r.o.</v>
      </c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15" customHeight="1">
      <c r="A82" s="36"/>
      <c r="B82" s="37"/>
      <c r="C82" s="31" t="s">
        <v>29</v>
      </c>
      <c r="D82" s="38"/>
      <c r="E82" s="38"/>
      <c r="F82" s="29" t="str">
        <f>IF(E18="","",E18)</f>
        <v>Vyplň údaj</v>
      </c>
      <c r="G82" s="38"/>
      <c r="H82" s="38"/>
      <c r="I82" s="31" t="s">
        <v>34</v>
      </c>
      <c r="J82" s="34" t="str">
        <f>E24</f>
        <v xml:space="preserve"> 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53"/>
      <c r="B84" s="154"/>
      <c r="C84" s="155" t="s">
        <v>119</v>
      </c>
      <c r="D84" s="156" t="s">
        <v>57</v>
      </c>
      <c r="E84" s="156" t="s">
        <v>53</v>
      </c>
      <c r="F84" s="156" t="s">
        <v>54</v>
      </c>
      <c r="G84" s="156" t="s">
        <v>120</v>
      </c>
      <c r="H84" s="156" t="s">
        <v>121</v>
      </c>
      <c r="I84" s="156" t="s">
        <v>122</v>
      </c>
      <c r="J84" s="156" t="s">
        <v>102</v>
      </c>
      <c r="K84" s="157" t="s">
        <v>123</v>
      </c>
      <c r="L84" s="158"/>
      <c r="M84" s="70" t="s">
        <v>19</v>
      </c>
      <c r="N84" s="71" t="s">
        <v>42</v>
      </c>
      <c r="O84" s="71" t="s">
        <v>124</v>
      </c>
      <c r="P84" s="71" t="s">
        <v>125</v>
      </c>
      <c r="Q84" s="71" t="s">
        <v>126</v>
      </c>
      <c r="R84" s="71" t="s">
        <v>127</v>
      </c>
      <c r="S84" s="71" t="s">
        <v>128</v>
      </c>
      <c r="T84" s="72" t="s">
        <v>129</v>
      </c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</row>
    <row r="85" spans="1:63" s="2" customFormat="1" ht="22.8" customHeight="1">
      <c r="A85" s="36"/>
      <c r="B85" s="37"/>
      <c r="C85" s="77" t="s">
        <v>130</v>
      </c>
      <c r="D85" s="38"/>
      <c r="E85" s="38"/>
      <c r="F85" s="38"/>
      <c r="G85" s="38"/>
      <c r="H85" s="38"/>
      <c r="I85" s="38"/>
      <c r="J85" s="159">
        <f>BK85</f>
        <v>0</v>
      </c>
      <c r="K85" s="38"/>
      <c r="L85" s="41"/>
      <c r="M85" s="73"/>
      <c r="N85" s="160"/>
      <c r="O85" s="74"/>
      <c r="P85" s="161">
        <f>P86</f>
        <v>0</v>
      </c>
      <c r="Q85" s="74"/>
      <c r="R85" s="161">
        <f>R86</f>
        <v>0</v>
      </c>
      <c r="S85" s="74"/>
      <c r="T85" s="162">
        <f>T86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71</v>
      </c>
      <c r="AU85" s="19" t="s">
        <v>103</v>
      </c>
      <c r="BK85" s="163">
        <f>BK86</f>
        <v>0</v>
      </c>
    </row>
    <row r="86" spans="2:63" s="12" customFormat="1" ht="25.95" customHeight="1">
      <c r="B86" s="164"/>
      <c r="C86" s="165"/>
      <c r="D86" s="166" t="s">
        <v>71</v>
      </c>
      <c r="E86" s="167" t="s">
        <v>94</v>
      </c>
      <c r="F86" s="167" t="s">
        <v>95</v>
      </c>
      <c r="G86" s="165"/>
      <c r="H86" s="165"/>
      <c r="I86" s="168"/>
      <c r="J86" s="169">
        <f>BK86</f>
        <v>0</v>
      </c>
      <c r="K86" s="165"/>
      <c r="L86" s="170"/>
      <c r="M86" s="171"/>
      <c r="N86" s="172"/>
      <c r="O86" s="172"/>
      <c r="P86" s="173">
        <f>P87+P90+P93+P96+P99</f>
        <v>0</v>
      </c>
      <c r="Q86" s="172"/>
      <c r="R86" s="173">
        <f>R87+R90+R93+R96+R99</f>
        <v>0</v>
      </c>
      <c r="S86" s="172"/>
      <c r="T86" s="174">
        <f>T87+T90+T93+T96+T99</f>
        <v>0</v>
      </c>
      <c r="AR86" s="175" t="s">
        <v>173</v>
      </c>
      <c r="AT86" s="176" t="s">
        <v>71</v>
      </c>
      <c r="AU86" s="176" t="s">
        <v>72</v>
      </c>
      <c r="AY86" s="175" t="s">
        <v>133</v>
      </c>
      <c r="BK86" s="177">
        <f>BK87+BK90+BK93+BK96+BK99</f>
        <v>0</v>
      </c>
    </row>
    <row r="87" spans="2:63" s="12" customFormat="1" ht="22.8" customHeight="1">
      <c r="B87" s="164"/>
      <c r="C87" s="165"/>
      <c r="D87" s="166" t="s">
        <v>71</v>
      </c>
      <c r="E87" s="178" t="s">
        <v>1073</v>
      </c>
      <c r="F87" s="178" t="s">
        <v>1074</v>
      </c>
      <c r="G87" s="165"/>
      <c r="H87" s="165"/>
      <c r="I87" s="168"/>
      <c r="J87" s="179">
        <f>BK87</f>
        <v>0</v>
      </c>
      <c r="K87" s="165"/>
      <c r="L87" s="170"/>
      <c r="M87" s="171"/>
      <c r="N87" s="172"/>
      <c r="O87" s="172"/>
      <c r="P87" s="173">
        <f>SUM(P88:P89)</f>
        <v>0</v>
      </c>
      <c r="Q87" s="172"/>
      <c r="R87" s="173">
        <f>SUM(R88:R89)</f>
        <v>0</v>
      </c>
      <c r="S87" s="172"/>
      <c r="T87" s="174">
        <f>SUM(T88:T89)</f>
        <v>0</v>
      </c>
      <c r="AR87" s="175" t="s">
        <v>173</v>
      </c>
      <c r="AT87" s="176" t="s">
        <v>71</v>
      </c>
      <c r="AU87" s="176" t="s">
        <v>79</v>
      </c>
      <c r="AY87" s="175" t="s">
        <v>133</v>
      </c>
      <c r="BK87" s="177">
        <f>SUM(BK88:BK89)</f>
        <v>0</v>
      </c>
    </row>
    <row r="88" spans="1:65" s="2" customFormat="1" ht="16.5" customHeight="1">
      <c r="A88" s="36"/>
      <c r="B88" s="37"/>
      <c r="C88" s="180" t="s">
        <v>79</v>
      </c>
      <c r="D88" s="180" t="s">
        <v>136</v>
      </c>
      <c r="E88" s="181" t="s">
        <v>1075</v>
      </c>
      <c r="F88" s="182" t="s">
        <v>1074</v>
      </c>
      <c r="G88" s="183" t="s">
        <v>312</v>
      </c>
      <c r="H88" s="184">
        <v>1</v>
      </c>
      <c r="I88" s="185"/>
      <c r="J88" s="186">
        <f>ROUND(I88*H88,2)</f>
        <v>0</v>
      </c>
      <c r="K88" s="182" t="s">
        <v>518</v>
      </c>
      <c r="L88" s="41"/>
      <c r="M88" s="187" t="s">
        <v>19</v>
      </c>
      <c r="N88" s="188" t="s">
        <v>43</v>
      </c>
      <c r="O88" s="66"/>
      <c r="P88" s="189">
        <f>O88*H88</f>
        <v>0</v>
      </c>
      <c r="Q88" s="189">
        <v>0</v>
      </c>
      <c r="R88" s="189">
        <f>Q88*H88</f>
        <v>0</v>
      </c>
      <c r="S88" s="189">
        <v>0</v>
      </c>
      <c r="T88" s="190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91" t="s">
        <v>1076</v>
      </c>
      <c r="AT88" s="191" t="s">
        <v>136</v>
      </c>
      <c r="AU88" s="191" t="s">
        <v>81</v>
      </c>
      <c r="AY88" s="19" t="s">
        <v>133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9" t="s">
        <v>79</v>
      </c>
      <c r="BK88" s="192">
        <f>ROUND(I88*H88,2)</f>
        <v>0</v>
      </c>
      <c r="BL88" s="19" t="s">
        <v>1076</v>
      </c>
      <c r="BM88" s="191" t="s">
        <v>1077</v>
      </c>
    </row>
    <row r="89" spans="1:47" s="2" customFormat="1" ht="10.2">
      <c r="A89" s="36"/>
      <c r="B89" s="37"/>
      <c r="C89" s="38"/>
      <c r="D89" s="193" t="s">
        <v>143</v>
      </c>
      <c r="E89" s="38"/>
      <c r="F89" s="194" t="s">
        <v>1078</v>
      </c>
      <c r="G89" s="38"/>
      <c r="H89" s="38"/>
      <c r="I89" s="195"/>
      <c r="J89" s="38"/>
      <c r="K89" s="38"/>
      <c r="L89" s="41"/>
      <c r="M89" s="196"/>
      <c r="N89" s="197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143</v>
      </c>
      <c r="AU89" s="19" t="s">
        <v>81</v>
      </c>
    </row>
    <row r="90" spans="2:63" s="12" customFormat="1" ht="22.8" customHeight="1">
      <c r="B90" s="164"/>
      <c r="C90" s="165"/>
      <c r="D90" s="166" t="s">
        <v>71</v>
      </c>
      <c r="E90" s="178" t="s">
        <v>1079</v>
      </c>
      <c r="F90" s="178" t="s">
        <v>1080</v>
      </c>
      <c r="G90" s="165"/>
      <c r="H90" s="165"/>
      <c r="I90" s="168"/>
      <c r="J90" s="179">
        <f>BK90</f>
        <v>0</v>
      </c>
      <c r="K90" s="165"/>
      <c r="L90" s="170"/>
      <c r="M90" s="171"/>
      <c r="N90" s="172"/>
      <c r="O90" s="172"/>
      <c r="P90" s="173">
        <f>SUM(P91:P92)</f>
        <v>0</v>
      </c>
      <c r="Q90" s="172"/>
      <c r="R90" s="173">
        <f>SUM(R91:R92)</f>
        <v>0</v>
      </c>
      <c r="S90" s="172"/>
      <c r="T90" s="174">
        <f>SUM(T91:T92)</f>
        <v>0</v>
      </c>
      <c r="AR90" s="175" t="s">
        <v>173</v>
      </c>
      <c r="AT90" s="176" t="s">
        <v>71</v>
      </c>
      <c r="AU90" s="176" t="s">
        <v>79</v>
      </c>
      <c r="AY90" s="175" t="s">
        <v>133</v>
      </c>
      <c r="BK90" s="177">
        <f>SUM(BK91:BK92)</f>
        <v>0</v>
      </c>
    </row>
    <row r="91" spans="1:65" s="2" customFormat="1" ht="16.5" customHeight="1">
      <c r="A91" s="36"/>
      <c r="B91" s="37"/>
      <c r="C91" s="180" t="s">
        <v>81</v>
      </c>
      <c r="D91" s="180" t="s">
        <v>136</v>
      </c>
      <c r="E91" s="181" t="s">
        <v>1081</v>
      </c>
      <c r="F91" s="182" t="s">
        <v>1080</v>
      </c>
      <c r="G91" s="183" t="s">
        <v>312</v>
      </c>
      <c r="H91" s="184">
        <v>1</v>
      </c>
      <c r="I91" s="185"/>
      <c r="J91" s="186">
        <f>ROUND(I91*H91,2)</f>
        <v>0</v>
      </c>
      <c r="K91" s="182" t="s">
        <v>518</v>
      </c>
      <c r="L91" s="41"/>
      <c r="M91" s="187" t="s">
        <v>19</v>
      </c>
      <c r="N91" s="188" t="s">
        <v>43</v>
      </c>
      <c r="O91" s="66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1" t="s">
        <v>1076</v>
      </c>
      <c r="AT91" s="191" t="s">
        <v>136</v>
      </c>
      <c r="AU91" s="191" t="s">
        <v>81</v>
      </c>
      <c r="AY91" s="19" t="s">
        <v>133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9" t="s">
        <v>79</v>
      </c>
      <c r="BK91" s="192">
        <f>ROUND(I91*H91,2)</f>
        <v>0</v>
      </c>
      <c r="BL91" s="19" t="s">
        <v>1076</v>
      </c>
      <c r="BM91" s="191" t="s">
        <v>1082</v>
      </c>
    </row>
    <row r="92" spans="1:47" s="2" customFormat="1" ht="10.2">
      <c r="A92" s="36"/>
      <c r="B92" s="37"/>
      <c r="C92" s="38"/>
      <c r="D92" s="193" t="s">
        <v>143</v>
      </c>
      <c r="E92" s="38"/>
      <c r="F92" s="194" t="s">
        <v>1083</v>
      </c>
      <c r="G92" s="38"/>
      <c r="H92" s="38"/>
      <c r="I92" s="195"/>
      <c r="J92" s="38"/>
      <c r="K92" s="38"/>
      <c r="L92" s="41"/>
      <c r="M92" s="196"/>
      <c r="N92" s="197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143</v>
      </c>
      <c r="AU92" s="19" t="s">
        <v>81</v>
      </c>
    </row>
    <row r="93" spans="2:63" s="12" customFormat="1" ht="22.8" customHeight="1">
      <c r="B93" s="164"/>
      <c r="C93" s="165"/>
      <c r="D93" s="166" t="s">
        <v>71</v>
      </c>
      <c r="E93" s="178" t="s">
        <v>1084</v>
      </c>
      <c r="F93" s="178" t="s">
        <v>1085</v>
      </c>
      <c r="G93" s="165"/>
      <c r="H93" s="165"/>
      <c r="I93" s="168"/>
      <c r="J93" s="179">
        <f>BK93</f>
        <v>0</v>
      </c>
      <c r="K93" s="165"/>
      <c r="L93" s="170"/>
      <c r="M93" s="171"/>
      <c r="N93" s="172"/>
      <c r="O93" s="172"/>
      <c r="P93" s="173">
        <f>SUM(P94:P95)</f>
        <v>0</v>
      </c>
      <c r="Q93" s="172"/>
      <c r="R93" s="173">
        <f>SUM(R94:R95)</f>
        <v>0</v>
      </c>
      <c r="S93" s="172"/>
      <c r="T93" s="174">
        <f>SUM(T94:T95)</f>
        <v>0</v>
      </c>
      <c r="AR93" s="175" t="s">
        <v>173</v>
      </c>
      <c r="AT93" s="176" t="s">
        <v>71</v>
      </c>
      <c r="AU93" s="176" t="s">
        <v>79</v>
      </c>
      <c r="AY93" s="175" t="s">
        <v>133</v>
      </c>
      <c r="BK93" s="177">
        <f>SUM(BK94:BK95)</f>
        <v>0</v>
      </c>
    </row>
    <row r="94" spans="1:65" s="2" customFormat="1" ht="16.5" customHeight="1">
      <c r="A94" s="36"/>
      <c r="B94" s="37"/>
      <c r="C94" s="180" t="s">
        <v>134</v>
      </c>
      <c r="D94" s="180" t="s">
        <v>136</v>
      </c>
      <c r="E94" s="181" t="s">
        <v>1086</v>
      </c>
      <c r="F94" s="182" t="s">
        <v>1087</v>
      </c>
      <c r="G94" s="183" t="s">
        <v>312</v>
      </c>
      <c r="H94" s="184">
        <v>1</v>
      </c>
      <c r="I94" s="185"/>
      <c r="J94" s="186">
        <f>ROUND(I94*H94,2)</f>
        <v>0</v>
      </c>
      <c r="K94" s="182" t="s">
        <v>518</v>
      </c>
      <c r="L94" s="41"/>
      <c r="M94" s="187" t="s">
        <v>19</v>
      </c>
      <c r="N94" s="188" t="s">
        <v>43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1076</v>
      </c>
      <c r="AT94" s="191" t="s">
        <v>136</v>
      </c>
      <c r="AU94" s="191" t="s">
        <v>81</v>
      </c>
      <c r="AY94" s="19" t="s">
        <v>133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79</v>
      </c>
      <c r="BK94" s="192">
        <f>ROUND(I94*H94,2)</f>
        <v>0</v>
      </c>
      <c r="BL94" s="19" t="s">
        <v>1076</v>
      </c>
      <c r="BM94" s="191" t="s">
        <v>1088</v>
      </c>
    </row>
    <row r="95" spans="1:47" s="2" customFormat="1" ht="10.2">
      <c r="A95" s="36"/>
      <c r="B95" s="37"/>
      <c r="C95" s="38"/>
      <c r="D95" s="193" t="s">
        <v>143</v>
      </c>
      <c r="E95" s="38"/>
      <c r="F95" s="194" t="s">
        <v>1089</v>
      </c>
      <c r="G95" s="38"/>
      <c r="H95" s="38"/>
      <c r="I95" s="195"/>
      <c r="J95" s="38"/>
      <c r="K95" s="38"/>
      <c r="L95" s="41"/>
      <c r="M95" s="196"/>
      <c r="N95" s="197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143</v>
      </c>
      <c r="AU95" s="19" t="s">
        <v>81</v>
      </c>
    </row>
    <row r="96" spans="2:63" s="12" customFormat="1" ht="22.8" customHeight="1">
      <c r="B96" s="164"/>
      <c r="C96" s="165"/>
      <c r="D96" s="166" t="s">
        <v>71</v>
      </c>
      <c r="E96" s="178" t="s">
        <v>1090</v>
      </c>
      <c r="F96" s="178" t="s">
        <v>1091</v>
      </c>
      <c r="G96" s="165"/>
      <c r="H96" s="165"/>
      <c r="I96" s="168"/>
      <c r="J96" s="179">
        <f>BK96</f>
        <v>0</v>
      </c>
      <c r="K96" s="165"/>
      <c r="L96" s="170"/>
      <c r="M96" s="171"/>
      <c r="N96" s="172"/>
      <c r="O96" s="172"/>
      <c r="P96" s="173">
        <f>SUM(P97:P98)</f>
        <v>0</v>
      </c>
      <c r="Q96" s="172"/>
      <c r="R96" s="173">
        <f>SUM(R97:R98)</f>
        <v>0</v>
      </c>
      <c r="S96" s="172"/>
      <c r="T96" s="174">
        <f>SUM(T97:T98)</f>
        <v>0</v>
      </c>
      <c r="AR96" s="175" t="s">
        <v>173</v>
      </c>
      <c r="AT96" s="176" t="s">
        <v>71</v>
      </c>
      <c r="AU96" s="176" t="s">
        <v>79</v>
      </c>
      <c r="AY96" s="175" t="s">
        <v>133</v>
      </c>
      <c r="BK96" s="177">
        <f>SUM(BK97:BK98)</f>
        <v>0</v>
      </c>
    </row>
    <row r="97" spans="1:65" s="2" customFormat="1" ht="16.5" customHeight="1">
      <c r="A97" s="36"/>
      <c r="B97" s="37"/>
      <c r="C97" s="180" t="s">
        <v>141</v>
      </c>
      <c r="D97" s="180" t="s">
        <v>136</v>
      </c>
      <c r="E97" s="181" t="s">
        <v>1092</v>
      </c>
      <c r="F97" s="182" t="s">
        <v>1093</v>
      </c>
      <c r="G97" s="183" t="s">
        <v>312</v>
      </c>
      <c r="H97" s="184">
        <v>1</v>
      </c>
      <c r="I97" s="185"/>
      <c r="J97" s="186">
        <f>ROUND(I97*H97,2)</f>
        <v>0</v>
      </c>
      <c r="K97" s="182" t="s">
        <v>518</v>
      </c>
      <c r="L97" s="41"/>
      <c r="M97" s="187" t="s">
        <v>19</v>
      </c>
      <c r="N97" s="188" t="s">
        <v>43</v>
      </c>
      <c r="O97" s="66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1076</v>
      </c>
      <c r="AT97" s="191" t="s">
        <v>136</v>
      </c>
      <c r="AU97" s="191" t="s">
        <v>81</v>
      </c>
      <c r="AY97" s="19" t="s">
        <v>133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79</v>
      </c>
      <c r="BK97" s="192">
        <f>ROUND(I97*H97,2)</f>
        <v>0</v>
      </c>
      <c r="BL97" s="19" t="s">
        <v>1076</v>
      </c>
      <c r="BM97" s="191" t="s">
        <v>1094</v>
      </c>
    </row>
    <row r="98" spans="1:47" s="2" customFormat="1" ht="10.2">
      <c r="A98" s="36"/>
      <c r="B98" s="37"/>
      <c r="C98" s="38"/>
      <c r="D98" s="193" t="s">
        <v>143</v>
      </c>
      <c r="E98" s="38"/>
      <c r="F98" s="194" t="s">
        <v>1095</v>
      </c>
      <c r="G98" s="38"/>
      <c r="H98" s="38"/>
      <c r="I98" s="195"/>
      <c r="J98" s="38"/>
      <c r="K98" s="38"/>
      <c r="L98" s="41"/>
      <c r="M98" s="196"/>
      <c r="N98" s="197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143</v>
      </c>
      <c r="AU98" s="19" t="s">
        <v>81</v>
      </c>
    </row>
    <row r="99" spans="2:63" s="12" customFormat="1" ht="22.8" customHeight="1">
      <c r="B99" s="164"/>
      <c r="C99" s="165"/>
      <c r="D99" s="166" t="s">
        <v>71</v>
      </c>
      <c r="E99" s="178" t="s">
        <v>1096</v>
      </c>
      <c r="F99" s="178" t="s">
        <v>1097</v>
      </c>
      <c r="G99" s="165"/>
      <c r="H99" s="165"/>
      <c r="I99" s="168"/>
      <c r="J99" s="179">
        <f>BK99</f>
        <v>0</v>
      </c>
      <c r="K99" s="165"/>
      <c r="L99" s="170"/>
      <c r="M99" s="171"/>
      <c r="N99" s="172"/>
      <c r="O99" s="172"/>
      <c r="P99" s="173">
        <f>SUM(P100:P101)</f>
        <v>0</v>
      </c>
      <c r="Q99" s="172"/>
      <c r="R99" s="173">
        <f>SUM(R100:R101)</f>
        <v>0</v>
      </c>
      <c r="S99" s="172"/>
      <c r="T99" s="174">
        <f>SUM(T100:T101)</f>
        <v>0</v>
      </c>
      <c r="AR99" s="175" t="s">
        <v>173</v>
      </c>
      <c r="AT99" s="176" t="s">
        <v>71</v>
      </c>
      <c r="AU99" s="176" t="s">
        <v>79</v>
      </c>
      <c r="AY99" s="175" t="s">
        <v>133</v>
      </c>
      <c r="BK99" s="177">
        <f>SUM(BK100:BK101)</f>
        <v>0</v>
      </c>
    </row>
    <row r="100" spans="1:65" s="2" customFormat="1" ht="16.5" customHeight="1">
      <c r="A100" s="36"/>
      <c r="B100" s="37"/>
      <c r="C100" s="180" t="s">
        <v>173</v>
      </c>
      <c r="D100" s="180" t="s">
        <v>136</v>
      </c>
      <c r="E100" s="181" t="s">
        <v>1098</v>
      </c>
      <c r="F100" s="182" t="s">
        <v>1097</v>
      </c>
      <c r="G100" s="183" t="s">
        <v>312</v>
      </c>
      <c r="H100" s="184">
        <v>1</v>
      </c>
      <c r="I100" s="185"/>
      <c r="J100" s="186">
        <f>ROUND(I100*H100,2)</f>
        <v>0</v>
      </c>
      <c r="K100" s="182" t="s">
        <v>518</v>
      </c>
      <c r="L100" s="41"/>
      <c r="M100" s="187" t="s">
        <v>19</v>
      </c>
      <c r="N100" s="188" t="s">
        <v>43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1076</v>
      </c>
      <c r="AT100" s="191" t="s">
        <v>136</v>
      </c>
      <c r="AU100" s="191" t="s">
        <v>81</v>
      </c>
      <c r="AY100" s="19" t="s">
        <v>133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79</v>
      </c>
      <c r="BK100" s="192">
        <f>ROUND(I100*H100,2)</f>
        <v>0</v>
      </c>
      <c r="BL100" s="19" t="s">
        <v>1076</v>
      </c>
      <c r="BM100" s="191" t="s">
        <v>1099</v>
      </c>
    </row>
    <row r="101" spans="1:47" s="2" customFormat="1" ht="10.2">
      <c r="A101" s="36"/>
      <c r="B101" s="37"/>
      <c r="C101" s="38"/>
      <c r="D101" s="193" t="s">
        <v>143</v>
      </c>
      <c r="E101" s="38"/>
      <c r="F101" s="194" t="s">
        <v>1100</v>
      </c>
      <c r="G101" s="38"/>
      <c r="H101" s="38"/>
      <c r="I101" s="195"/>
      <c r="J101" s="38"/>
      <c r="K101" s="38"/>
      <c r="L101" s="41"/>
      <c r="M101" s="253"/>
      <c r="N101" s="254"/>
      <c r="O101" s="255"/>
      <c r="P101" s="255"/>
      <c r="Q101" s="255"/>
      <c r="R101" s="255"/>
      <c r="S101" s="255"/>
      <c r="T101" s="25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143</v>
      </c>
      <c r="AU101" s="19" t="s">
        <v>81</v>
      </c>
    </row>
    <row r="102" spans="1:31" s="2" customFormat="1" ht="6.9" customHeight="1">
      <c r="A102" s="36"/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41"/>
      <c r="M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</sheetData>
  <sheetProtection algorithmName="SHA-512" hashValue="rkVMqDd1b97G0bm2Z0FpRkcwdGKY7Oipt2W3WUFko5HRbQggDr5St1bcWsyqR9uTJy5cME70x4qd/+TF92V/ew==" saltValue="7hIT4YkOyaRnhncTWW/HA/8k6KrrDi50QtSFx3/4d56y8WAsyqyNnodBdJXVPS9weWbmpGkXnFpxMILApmX9iw==" spinCount="100000" sheet="1" objects="1" scenarios="1" formatColumns="0" formatRows="0" autoFilter="0"/>
  <autoFilter ref="C84:K101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2/010001000"/>
    <hyperlink ref="F92" r:id="rId2" display="https://podminky.urs.cz/item/CS_URS_2021_02/030001000"/>
    <hyperlink ref="F95" r:id="rId3" display="https://podminky.urs.cz/item/CS_URS_2021_02/045002000"/>
    <hyperlink ref="F98" r:id="rId4" display="https://podminky.urs.cz/item/CS_URS_2021_02/065002000"/>
    <hyperlink ref="F101" r:id="rId5" display="https://podminky.urs.cz/item/CS_URS_2021_02/07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1" customWidth="1"/>
    <col min="2" max="2" width="1.7109375" style="261" customWidth="1"/>
    <col min="3" max="4" width="5.00390625" style="261" customWidth="1"/>
    <col min="5" max="5" width="11.7109375" style="261" customWidth="1"/>
    <col min="6" max="6" width="9.140625" style="261" customWidth="1"/>
    <col min="7" max="7" width="5.00390625" style="261" customWidth="1"/>
    <col min="8" max="8" width="77.8515625" style="261" customWidth="1"/>
    <col min="9" max="10" width="20.00390625" style="261" customWidth="1"/>
    <col min="11" max="11" width="1.7109375" style="261" customWidth="1"/>
  </cols>
  <sheetData>
    <row r="1" s="1" customFormat="1" ht="37.5" customHeight="1"/>
    <row r="2" spans="2:11" s="1" customFormat="1" ht="7.5" customHeight="1">
      <c r="B2" s="262"/>
      <c r="C2" s="263"/>
      <c r="D2" s="263"/>
      <c r="E2" s="263"/>
      <c r="F2" s="263"/>
      <c r="G2" s="263"/>
      <c r="H2" s="263"/>
      <c r="I2" s="263"/>
      <c r="J2" s="263"/>
      <c r="K2" s="264"/>
    </row>
    <row r="3" spans="2:11" s="17" customFormat="1" ht="45" customHeight="1">
      <c r="B3" s="265"/>
      <c r="C3" s="397" t="s">
        <v>1101</v>
      </c>
      <c r="D3" s="397"/>
      <c r="E3" s="397"/>
      <c r="F3" s="397"/>
      <c r="G3" s="397"/>
      <c r="H3" s="397"/>
      <c r="I3" s="397"/>
      <c r="J3" s="397"/>
      <c r="K3" s="266"/>
    </row>
    <row r="4" spans="2:11" s="1" customFormat="1" ht="25.5" customHeight="1">
      <c r="B4" s="267"/>
      <c r="C4" s="402" t="s">
        <v>1102</v>
      </c>
      <c r="D4" s="402"/>
      <c r="E4" s="402"/>
      <c r="F4" s="402"/>
      <c r="G4" s="402"/>
      <c r="H4" s="402"/>
      <c r="I4" s="402"/>
      <c r="J4" s="402"/>
      <c r="K4" s="268"/>
    </row>
    <row r="5" spans="2:11" s="1" customFormat="1" ht="5.25" customHeight="1">
      <c r="B5" s="267"/>
      <c r="C5" s="269"/>
      <c r="D5" s="269"/>
      <c r="E5" s="269"/>
      <c r="F5" s="269"/>
      <c r="G5" s="269"/>
      <c r="H5" s="269"/>
      <c r="I5" s="269"/>
      <c r="J5" s="269"/>
      <c r="K5" s="268"/>
    </row>
    <row r="6" spans="2:11" s="1" customFormat="1" ht="15" customHeight="1">
      <c r="B6" s="267"/>
      <c r="C6" s="401" t="s">
        <v>1103</v>
      </c>
      <c r="D6" s="401"/>
      <c r="E6" s="401"/>
      <c r="F6" s="401"/>
      <c r="G6" s="401"/>
      <c r="H6" s="401"/>
      <c r="I6" s="401"/>
      <c r="J6" s="401"/>
      <c r="K6" s="268"/>
    </row>
    <row r="7" spans="2:11" s="1" customFormat="1" ht="15" customHeight="1">
      <c r="B7" s="271"/>
      <c r="C7" s="401" t="s">
        <v>1104</v>
      </c>
      <c r="D7" s="401"/>
      <c r="E7" s="401"/>
      <c r="F7" s="401"/>
      <c r="G7" s="401"/>
      <c r="H7" s="401"/>
      <c r="I7" s="401"/>
      <c r="J7" s="401"/>
      <c r="K7" s="268"/>
    </row>
    <row r="8" spans="2:11" s="1" customFormat="1" ht="12.75" customHeight="1">
      <c r="B8" s="271"/>
      <c r="C8" s="270"/>
      <c r="D8" s="270"/>
      <c r="E8" s="270"/>
      <c r="F8" s="270"/>
      <c r="G8" s="270"/>
      <c r="H8" s="270"/>
      <c r="I8" s="270"/>
      <c r="J8" s="270"/>
      <c r="K8" s="268"/>
    </row>
    <row r="9" spans="2:11" s="1" customFormat="1" ht="15" customHeight="1">
      <c r="B9" s="271"/>
      <c r="C9" s="401" t="s">
        <v>1105</v>
      </c>
      <c r="D9" s="401"/>
      <c r="E9" s="401"/>
      <c r="F9" s="401"/>
      <c r="G9" s="401"/>
      <c r="H9" s="401"/>
      <c r="I9" s="401"/>
      <c r="J9" s="401"/>
      <c r="K9" s="268"/>
    </row>
    <row r="10" spans="2:11" s="1" customFormat="1" ht="15" customHeight="1">
      <c r="B10" s="271"/>
      <c r="C10" s="270"/>
      <c r="D10" s="401" t="s">
        <v>1106</v>
      </c>
      <c r="E10" s="401"/>
      <c r="F10" s="401"/>
      <c r="G10" s="401"/>
      <c r="H10" s="401"/>
      <c r="I10" s="401"/>
      <c r="J10" s="401"/>
      <c r="K10" s="268"/>
    </row>
    <row r="11" spans="2:11" s="1" customFormat="1" ht="15" customHeight="1">
      <c r="B11" s="271"/>
      <c r="C11" s="272"/>
      <c r="D11" s="401" t="s">
        <v>1107</v>
      </c>
      <c r="E11" s="401"/>
      <c r="F11" s="401"/>
      <c r="G11" s="401"/>
      <c r="H11" s="401"/>
      <c r="I11" s="401"/>
      <c r="J11" s="401"/>
      <c r="K11" s="268"/>
    </row>
    <row r="12" spans="2:11" s="1" customFormat="1" ht="15" customHeight="1">
      <c r="B12" s="271"/>
      <c r="C12" s="272"/>
      <c r="D12" s="270"/>
      <c r="E12" s="270"/>
      <c r="F12" s="270"/>
      <c r="G12" s="270"/>
      <c r="H12" s="270"/>
      <c r="I12" s="270"/>
      <c r="J12" s="270"/>
      <c r="K12" s="268"/>
    </row>
    <row r="13" spans="2:11" s="1" customFormat="1" ht="15" customHeight="1">
      <c r="B13" s="271"/>
      <c r="C13" s="272"/>
      <c r="D13" s="273" t="s">
        <v>1108</v>
      </c>
      <c r="E13" s="270"/>
      <c r="F13" s="270"/>
      <c r="G13" s="270"/>
      <c r="H13" s="270"/>
      <c r="I13" s="270"/>
      <c r="J13" s="270"/>
      <c r="K13" s="268"/>
    </row>
    <row r="14" spans="2:11" s="1" customFormat="1" ht="12.75" customHeight="1">
      <c r="B14" s="271"/>
      <c r="C14" s="272"/>
      <c r="D14" s="272"/>
      <c r="E14" s="272"/>
      <c r="F14" s="272"/>
      <c r="G14" s="272"/>
      <c r="H14" s="272"/>
      <c r="I14" s="272"/>
      <c r="J14" s="272"/>
      <c r="K14" s="268"/>
    </row>
    <row r="15" spans="2:11" s="1" customFormat="1" ht="15" customHeight="1">
      <c r="B15" s="271"/>
      <c r="C15" s="272"/>
      <c r="D15" s="401" t="s">
        <v>1109</v>
      </c>
      <c r="E15" s="401"/>
      <c r="F15" s="401"/>
      <c r="G15" s="401"/>
      <c r="H15" s="401"/>
      <c r="I15" s="401"/>
      <c r="J15" s="401"/>
      <c r="K15" s="268"/>
    </row>
    <row r="16" spans="2:11" s="1" customFormat="1" ht="15" customHeight="1">
      <c r="B16" s="271"/>
      <c r="C16" s="272"/>
      <c r="D16" s="401" t="s">
        <v>1110</v>
      </c>
      <c r="E16" s="401"/>
      <c r="F16" s="401"/>
      <c r="G16" s="401"/>
      <c r="H16" s="401"/>
      <c r="I16" s="401"/>
      <c r="J16" s="401"/>
      <c r="K16" s="268"/>
    </row>
    <row r="17" spans="2:11" s="1" customFormat="1" ht="15" customHeight="1">
      <c r="B17" s="271"/>
      <c r="C17" s="272"/>
      <c r="D17" s="401" t="s">
        <v>1111</v>
      </c>
      <c r="E17" s="401"/>
      <c r="F17" s="401"/>
      <c r="G17" s="401"/>
      <c r="H17" s="401"/>
      <c r="I17" s="401"/>
      <c r="J17" s="401"/>
      <c r="K17" s="268"/>
    </row>
    <row r="18" spans="2:11" s="1" customFormat="1" ht="15" customHeight="1">
      <c r="B18" s="271"/>
      <c r="C18" s="272"/>
      <c r="D18" s="272"/>
      <c r="E18" s="274" t="s">
        <v>78</v>
      </c>
      <c r="F18" s="401" t="s">
        <v>1112</v>
      </c>
      <c r="G18" s="401"/>
      <c r="H18" s="401"/>
      <c r="I18" s="401"/>
      <c r="J18" s="401"/>
      <c r="K18" s="268"/>
    </row>
    <row r="19" spans="2:11" s="1" customFormat="1" ht="15" customHeight="1">
      <c r="B19" s="271"/>
      <c r="C19" s="272"/>
      <c r="D19" s="272"/>
      <c r="E19" s="274" t="s">
        <v>1113</v>
      </c>
      <c r="F19" s="401" t="s">
        <v>1114</v>
      </c>
      <c r="G19" s="401"/>
      <c r="H19" s="401"/>
      <c r="I19" s="401"/>
      <c r="J19" s="401"/>
      <c r="K19" s="268"/>
    </row>
    <row r="20" spans="2:11" s="1" customFormat="1" ht="15" customHeight="1">
      <c r="B20" s="271"/>
      <c r="C20" s="272"/>
      <c r="D20" s="272"/>
      <c r="E20" s="274" t="s">
        <v>1115</v>
      </c>
      <c r="F20" s="401" t="s">
        <v>1116</v>
      </c>
      <c r="G20" s="401"/>
      <c r="H20" s="401"/>
      <c r="I20" s="401"/>
      <c r="J20" s="401"/>
      <c r="K20" s="268"/>
    </row>
    <row r="21" spans="2:11" s="1" customFormat="1" ht="15" customHeight="1">
      <c r="B21" s="271"/>
      <c r="C21" s="272"/>
      <c r="D21" s="272"/>
      <c r="E21" s="274" t="s">
        <v>1117</v>
      </c>
      <c r="F21" s="401" t="s">
        <v>1118</v>
      </c>
      <c r="G21" s="401"/>
      <c r="H21" s="401"/>
      <c r="I21" s="401"/>
      <c r="J21" s="401"/>
      <c r="K21" s="268"/>
    </row>
    <row r="22" spans="2:11" s="1" customFormat="1" ht="15" customHeight="1">
      <c r="B22" s="271"/>
      <c r="C22" s="272"/>
      <c r="D22" s="272"/>
      <c r="E22" s="274" t="s">
        <v>1119</v>
      </c>
      <c r="F22" s="401" t="s">
        <v>1120</v>
      </c>
      <c r="G22" s="401"/>
      <c r="H22" s="401"/>
      <c r="I22" s="401"/>
      <c r="J22" s="401"/>
      <c r="K22" s="268"/>
    </row>
    <row r="23" spans="2:11" s="1" customFormat="1" ht="15" customHeight="1">
      <c r="B23" s="271"/>
      <c r="C23" s="272"/>
      <c r="D23" s="272"/>
      <c r="E23" s="274" t="s">
        <v>83</v>
      </c>
      <c r="F23" s="401" t="s">
        <v>1121</v>
      </c>
      <c r="G23" s="401"/>
      <c r="H23" s="401"/>
      <c r="I23" s="401"/>
      <c r="J23" s="401"/>
      <c r="K23" s="268"/>
    </row>
    <row r="24" spans="2:11" s="1" customFormat="1" ht="12.75" customHeight="1">
      <c r="B24" s="271"/>
      <c r="C24" s="272"/>
      <c r="D24" s="272"/>
      <c r="E24" s="272"/>
      <c r="F24" s="272"/>
      <c r="G24" s="272"/>
      <c r="H24" s="272"/>
      <c r="I24" s="272"/>
      <c r="J24" s="272"/>
      <c r="K24" s="268"/>
    </row>
    <row r="25" spans="2:11" s="1" customFormat="1" ht="15" customHeight="1">
      <c r="B25" s="271"/>
      <c r="C25" s="401" t="s">
        <v>1122</v>
      </c>
      <c r="D25" s="401"/>
      <c r="E25" s="401"/>
      <c r="F25" s="401"/>
      <c r="G25" s="401"/>
      <c r="H25" s="401"/>
      <c r="I25" s="401"/>
      <c r="J25" s="401"/>
      <c r="K25" s="268"/>
    </row>
    <row r="26" spans="2:11" s="1" customFormat="1" ht="15" customHeight="1">
      <c r="B26" s="271"/>
      <c r="C26" s="401" t="s">
        <v>1123</v>
      </c>
      <c r="D26" s="401"/>
      <c r="E26" s="401"/>
      <c r="F26" s="401"/>
      <c r="G26" s="401"/>
      <c r="H26" s="401"/>
      <c r="I26" s="401"/>
      <c r="J26" s="401"/>
      <c r="K26" s="268"/>
    </row>
    <row r="27" spans="2:11" s="1" customFormat="1" ht="15" customHeight="1">
      <c r="B27" s="271"/>
      <c r="C27" s="270"/>
      <c r="D27" s="401" t="s">
        <v>1124</v>
      </c>
      <c r="E27" s="401"/>
      <c r="F27" s="401"/>
      <c r="G27" s="401"/>
      <c r="H27" s="401"/>
      <c r="I27" s="401"/>
      <c r="J27" s="401"/>
      <c r="K27" s="268"/>
    </row>
    <row r="28" spans="2:11" s="1" customFormat="1" ht="15" customHeight="1">
      <c r="B28" s="271"/>
      <c r="C28" s="272"/>
      <c r="D28" s="401" t="s">
        <v>1125</v>
      </c>
      <c r="E28" s="401"/>
      <c r="F28" s="401"/>
      <c r="G28" s="401"/>
      <c r="H28" s="401"/>
      <c r="I28" s="401"/>
      <c r="J28" s="401"/>
      <c r="K28" s="268"/>
    </row>
    <row r="29" spans="2:11" s="1" customFormat="1" ht="12.75" customHeight="1">
      <c r="B29" s="271"/>
      <c r="C29" s="272"/>
      <c r="D29" s="272"/>
      <c r="E29" s="272"/>
      <c r="F29" s="272"/>
      <c r="G29" s="272"/>
      <c r="H29" s="272"/>
      <c r="I29" s="272"/>
      <c r="J29" s="272"/>
      <c r="K29" s="268"/>
    </row>
    <row r="30" spans="2:11" s="1" customFormat="1" ht="15" customHeight="1">
      <c r="B30" s="271"/>
      <c r="C30" s="272"/>
      <c r="D30" s="401" t="s">
        <v>1126</v>
      </c>
      <c r="E30" s="401"/>
      <c r="F30" s="401"/>
      <c r="G30" s="401"/>
      <c r="H30" s="401"/>
      <c r="I30" s="401"/>
      <c r="J30" s="401"/>
      <c r="K30" s="268"/>
    </row>
    <row r="31" spans="2:11" s="1" customFormat="1" ht="15" customHeight="1">
      <c r="B31" s="271"/>
      <c r="C31" s="272"/>
      <c r="D31" s="401" t="s">
        <v>1127</v>
      </c>
      <c r="E31" s="401"/>
      <c r="F31" s="401"/>
      <c r="G31" s="401"/>
      <c r="H31" s="401"/>
      <c r="I31" s="401"/>
      <c r="J31" s="401"/>
      <c r="K31" s="268"/>
    </row>
    <row r="32" spans="2:11" s="1" customFormat="1" ht="12.75" customHeight="1">
      <c r="B32" s="271"/>
      <c r="C32" s="272"/>
      <c r="D32" s="272"/>
      <c r="E32" s="272"/>
      <c r="F32" s="272"/>
      <c r="G32" s="272"/>
      <c r="H32" s="272"/>
      <c r="I32" s="272"/>
      <c r="J32" s="272"/>
      <c r="K32" s="268"/>
    </row>
    <row r="33" spans="2:11" s="1" customFormat="1" ht="15" customHeight="1">
      <c r="B33" s="271"/>
      <c r="C33" s="272"/>
      <c r="D33" s="401" t="s">
        <v>1128</v>
      </c>
      <c r="E33" s="401"/>
      <c r="F33" s="401"/>
      <c r="G33" s="401"/>
      <c r="H33" s="401"/>
      <c r="I33" s="401"/>
      <c r="J33" s="401"/>
      <c r="K33" s="268"/>
    </row>
    <row r="34" spans="2:11" s="1" customFormat="1" ht="15" customHeight="1">
      <c r="B34" s="271"/>
      <c r="C34" s="272"/>
      <c r="D34" s="401" t="s">
        <v>1129</v>
      </c>
      <c r="E34" s="401"/>
      <c r="F34" s="401"/>
      <c r="G34" s="401"/>
      <c r="H34" s="401"/>
      <c r="I34" s="401"/>
      <c r="J34" s="401"/>
      <c r="K34" s="268"/>
    </row>
    <row r="35" spans="2:11" s="1" customFormat="1" ht="15" customHeight="1">
      <c r="B35" s="271"/>
      <c r="C35" s="272"/>
      <c r="D35" s="401" t="s">
        <v>1130</v>
      </c>
      <c r="E35" s="401"/>
      <c r="F35" s="401"/>
      <c r="G35" s="401"/>
      <c r="H35" s="401"/>
      <c r="I35" s="401"/>
      <c r="J35" s="401"/>
      <c r="K35" s="268"/>
    </row>
    <row r="36" spans="2:11" s="1" customFormat="1" ht="15" customHeight="1">
      <c r="B36" s="271"/>
      <c r="C36" s="272"/>
      <c r="D36" s="270"/>
      <c r="E36" s="273" t="s">
        <v>119</v>
      </c>
      <c r="F36" s="270"/>
      <c r="G36" s="401" t="s">
        <v>1131</v>
      </c>
      <c r="H36" s="401"/>
      <c r="I36" s="401"/>
      <c r="J36" s="401"/>
      <c r="K36" s="268"/>
    </row>
    <row r="37" spans="2:11" s="1" customFormat="1" ht="30.75" customHeight="1">
      <c r="B37" s="271"/>
      <c r="C37" s="272"/>
      <c r="D37" s="270"/>
      <c r="E37" s="273" t="s">
        <v>1132</v>
      </c>
      <c r="F37" s="270"/>
      <c r="G37" s="401" t="s">
        <v>1133</v>
      </c>
      <c r="H37" s="401"/>
      <c r="I37" s="401"/>
      <c r="J37" s="401"/>
      <c r="K37" s="268"/>
    </row>
    <row r="38" spans="2:11" s="1" customFormat="1" ht="15" customHeight="1">
      <c r="B38" s="271"/>
      <c r="C38" s="272"/>
      <c r="D38" s="270"/>
      <c r="E38" s="273" t="s">
        <v>53</v>
      </c>
      <c r="F38" s="270"/>
      <c r="G38" s="401" t="s">
        <v>1134</v>
      </c>
      <c r="H38" s="401"/>
      <c r="I38" s="401"/>
      <c r="J38" s="401"/>
      <c r="K38" s="268"/>
    </row>
    <row r="39" spans="2:11" s="1" customFormat="1" ht="15" customHeight="1">
      <c r="B39" s="271"/>
      <c r="C39" s="272"/>
      <c r="D39" s="270"/>
      <c r="E39" s="273" t="s">
        <v>54</v>
      </c>
      <c r="F39" s="270"/>
      <c r="G39" s="401" t="s">
        <v>1135</v>
      </c>
      <c r="H39" s="401"/>
      <c r="I39" s="401"/>
      <c r="J39" s="401"/>
      <c r="K39" s="268"/>
    </row>
    <row r="40" spans="2:11" s="1" customFormat="1" ht="15" customHeight="1">
      <c r="B40" s="271"/>
      <c r="C40" s="272"/>
      <c r="D40" s="270"/>
      <c r="E40" s="273" t="s">
        <v>120</v>
      </c>
      <c r="F40" s="270"/>
      <c r="G40" s="401" t="s">
        <v>1136</v>
      </c>
      <c r="H40" s="401"/>
      <c r="I40" s="401"/>
      <c r="J40" s="401"/>
      <c r="K40" s="268"/>
    </row>
    <row r="41" spans="2:11" s="1" customFormat="1" ht="15" customHeight="1">
      <c r="B41" s="271"/>
      <c r="C41" s="272"/>
      <c r="D41" s="270"/>
      <c r="E41" s="273" t="s">
        <v>121</v>
      </c>
      <c r="F41" s="270"/>
      <c r="G41" s="401" t="s">
        <v>1137</v>
      </c>
      <c r="H41" s="401"/>
      <c r="I41" s="401"/>
      <c r="J41" s="401"/>
      <c r="K41" s="268"/>
    </row>
    <row r="42" spans="2:11" s="1" customFormat="1" ht="15" customHeight="1">
      <c r="B42" s="271"/>
      <c r="C42" s="272"/>
      <c r="D42" s="270"/>
      <c r="E42" s="273" t="s">
        <v>1138</v>
      </c>
      <c r="F42" s="270"/>
      <c r="G42" s="401" t="s">
        <v>1139</v>
      </c>
      <c r="H42" s="401"/>
      <c r="I42" s="401"/>
      <c r="J42" s="401"/>
      <c r="K42" s="268"/>
    </row>
    <row r="43" spans="2:11" s="1" customFormat="1" ht="15" customHeight="1">
      <c r="B43" s="271"/>
      <c r="C43" s="272"/>
      <c r="D43" s="270"/>
      <c r="E43" s="273"/>
      <c r="F43" s="270"/>
      <c r="G43" s="401" t="s">
        <v>1140</v>
      </c>
      <c r="H43" s="401"/>
      <c r="I43" s="401"/>
      <c r="J43" s="401"/>
      <c r="K43" s="268"/>
    </row>
    <row r="44" spans="2:11" s="1" customFormat="1" ht="15" customHeight="1">
      <c r="B44" s="271"/>
      <c r="C44" s="272"/>
      <c r="D44" s="270"/>
      <c r="E44" s="273" t="s">
        <v>1141</v>
      </c>
      <c r="F44" s="270"/>
      <c r="G44" s="401" t="s">
        <v>1142</v>
      </c>
      <c r="H44" s="401"/>
      <c r="I44" s="401"/>
      <c r="J44" s="401"/>
      <c r="K44" s="268"/>
    </row>
    <row r="45" spans="2:11" s="1" customFormat="1" ht="15" customHeight="1">
      <c r="B45" s="271"/>
      <c r="C45" s="272"/>
      <c r="D45" s="270"/>
      <c r="E45" s="273" t="s">
        <v>123</v>
      </c>
      <c r="F45" s="270"/>
      <c r="G45" s="401" t="s">
        <v>1143</v>
      </c>
      <c r="H45" s="401"/>
      <c r="I45" s="401"/>
      <c r="J45" s="401"/>
      <c r="K45" s="268"/>
    </row>
    <row r="46" spans="2:11" s="1" customFormat="1" ht="12.75" customHeight="1">
      <c r="B46" s="271"/>
      <c r="C46" s="272"/>
      <c r="D46" s="270"/>
      <c r="E46" s="270"/>
      <c r="F46" s="270"/>
      <c r="G46" s="270"/>
      <c r="H46" s="270"/>
      <c r="I46" s="270"/>
      <c r="J46" s="270"/>
      <c r="K46" s="268"/>
    </row>
    <row r="47" spans="2:11" s="1" customFormat="1" ht="15" customHeight="1">
      <c r="B47" s="271"/>
      <c r="C47" s="272"/>
      <c r="D47" s="401" t="s">
        <v>1144</v>
      </c>
      <c r="E47" s="401"/>
      <c r="F47" s="401"/>
      <c r="G47" s="401"/>
      <c r="H47" s="401"/>
      <c r="I47" s="401"/>
      <c r="J47" s="401"/>
      <c r="K47" s="268"/>
    </row>
    <row r="48" spans="2:11" s="1" customFormat="1" ht="15" customHeight="1">
      <c r="B48" s="271"/>
      <c r="C48" s="272"/>
      <c r="D48" s="272"/>
      <c r="E48" s="401" t="s">
        <v>1145</v>
      </c>
      <c r="F48" s="401"/>
      <c r="G48" s="401"/>
      <c r="H48" s="401"/>
      <c r="I48" s="401"/>
      <c r="J48" s="401"/>
      <c r="K48" s="268"/>
    </row>
    <row r="49" spans="2:11" s="1" customFormat="1" ht="15" customHeight="1">
      <c r="B49" s="271"/>
      <c r="C49" s="272"/>
      <c r="D49" s="272"/>
      <c r="E49" s="401" t="s">
        <v>1146</v>
      </c>
      <c r="F49" s="401"/>
      <c r="G49" s="401"/>
      <c r="H49" s="401"/>
      <c r="I49" s="401"/>
      <c r="J49" s="401"/>
      <c r="K49" s="268"/>
    </row>
    <row r="50" spans="2:11" s="1" customFormat="1" ht="15" customHeight="1">
      <c r="B50" s="271"/>
      <c r="C50" s="272"/>
      <c r="D50" s="272"/>
      <c r="E50" s="401" t="s">
        <v>1147</v>
      </c>
      <c r="F50" s="401"/>
      <c r="G50" s="401"/>
      <c r="H50" s="401"/>
      <c r="I50" s="401"/>
      <c r="J50" s="401"/>
      <c r="K50" s="268"/>
    </row>
    <row r="51" spans="2:11" s="1" customFormat="1" ht="15" customHeight="1">
      <c r="B51" s="271"/>
      <c r="C51" s="272"/>
      <c r="D51" s="401" t="s">
        <v>1148</v>
      </c>
      <c r="E51" s="401"/>
      <c r="F51" s="401"/>
      <c r="G51" s="401"/>
      <c r="H51" s="401"/>
      <c r="I51" s="401"/>
      <c r="J51" s="401"/>
      <c r="K51" s="268"/>
    </row>
    <row r="52" spans="2:11" s="1" customFormat="1" ht="25.5" customHeight="1">
      <c r="B52" s="267"/>
      <c r="C52" s="402" t="s">
        <v>1149</v>
      </c>
      <c r="D52" s="402"/>
      <c r="E52" s="402"/>
      <c r="F52" s="402"/>
      <c r="G52" s="402"/>
      <c r="H52" s="402"/>
      <c r="I52" s="402"/>
      <c r="J52" s="402"/>
      <c r="K52" s="268"/>
    </row>
    <row r="53" spans="2:11" s="1" customFormat="1" ht="5.25" customHeight="1">
      <c r="B53" s="267"/>
      <c r="C53" s="269"/>
      <c r="D53" s="269"/>
      <c r="E53" s="269"/>
      <c r="F53" s="269"/>
      <c r="G53" s="269"/>
      <c r="H53" s="269"/>
      <c r="I53" s="269"/>
      <c r="J53" s="269"/>
      <c r="K53" s="268"/>
    </row>
    <row r="54" spans="2:11" s="1" customFormat="1" ht="15" customHeight="1">
      <c r="B54" s="267"/>
      <c r="C54" s="401" t="s">
        <v>1150</v>
      </c>
      <c r="D54" s="401"/>
      <c r="E54" s="401"/>
      <c r="F54" s="401"/>
      <c r="G54" s="401"/>
      <c r="H54" s="401"/>
      <c r="I54" s="401"/>
      <c r="J54" s="401"/>
      <c r="K54" s="268"/>
    </row>
    <row r="55" spans="2:11" s="1" customFormat="1" ht="15" customHeight="1">
      <c r="B55" s="267"/>
      <c r="C55" s="401" t="s">
        <v>1151</v>
      </c>
      <c r="D55" s="401"/>
      <c r="E55" s="401"/>
      <c r="F55" s="401"/>
      <c r="G55" s="401"/>
      <c r="H55" s="401"/>
      <c r="I55" s="401"/>
      <c r="J55" s="401"/>
      <c r="K55" s="268"/>
    </row>
    <row r="56" spans="2:11" s="1" customFormat="1" ht="12.75" customHeight="1">
      <c r="B56" s="267"/>
      <c r="C56" s="270"/>
      <c r="D56" s="270"/>
      <c r="E56" s="270"/>
      <c r="F56" s="270"/>
      <c r="G56" s="270"/>
      <c r="H56" s="270"/>
      <c r="I56" s="270"/>
      <c r="J56" s="270"/>
      <c r="K56" s="268"/>
    </row>
    <row r="57" spans="2:11" s="1" customFormat="1" ht="15" customHeight="1">
      <c r="B57" s="267"/>
      <c r="C57" s="401" t="s">
        <v>1152</v>
      </c>
      <c r="D57" s="401"/>
      <c r="E57" s="401"/>
      <c r="F57" s="401"/>
      <c r="G57" s="401"/>
      <c r="H57" s="401"/>
      <c r="I57" s="401"/>
      <c r="J57" s="401"/>
      <c r="K57" s="268"/>
    </row>
    <row r="58" spans="2:11" s="1" customFormat="1" ht="15" customHeight="1">
      <c r="B58" s="267"/>
      <c r="C58" s="272"/>
      <c r="D58" s="401" t="s">
        <v>1153</v>
      </c>
      <c r="E58" s="401"/>
      <c r="F58" s="401"/>
      <c r="G58" s="401"/>
      <c r="H58" s="401"/>
      <c r="I58" s="401"/>
      <c r="J58" s="401"/>
      <c r="K58" s="268"/>
    </row>
    <row r="59" spans="2:11" s="1" customFormat="1" ht="15" customHeight="1">
      <c r="B59" s="267"/>
      <c r="C59" s="272"/>
      <c r="D59" s="401" t="s">
        <v>1154</v>
      </c>
      <c r="E59" s="401"/>
      <c r="F59" s="401"/>
      <c r="G59" s="401"/>
      <c r="H59" s="401"/>
      <c r="I59" s="401"/>
      <c r="J59" s="401"/>
      <c r="K59" s="268"/>
    </row>
    <row r="60" spans="2:11" s="1" customFormat="1" ht="15" customHeight="1">
      <c r="B60" s="267"/>
      <c r="C60" s="272"/>
      <c r="D60" s="401" t="s">
        <v>1155</v>
      </c>
      <c r="E60" s="401"/>
      <c r="F60" s="401"/>
      <c r="G60" s="401"/>
      <c r="H60" s="401"/>
      <c r="I60" s="401"/>
      <c r="J60" s="401"/>
      <c r="K60" s="268"/>
    </row>
    <row r="61" spans="2:11" s="1" customFormat="1" ht="15" customHeight="1">
      <c r="B61" s="267"/>
      <c r="C61" s="272"/>
      <c r="D61" s="401" t="s">
        <v>1156</v>
      </c>
      <c r="E61" s="401"/>
      <c r="F61" s="401"/>
      <c r="G61" s="401"/>
      <c r="H61" s="401"/>
      <c r="I61" s="401"/>
      <c r="J61" s="401"/>
      <c r="K61" s="268"/>
    </row>
    <row r="62" spans="2:11" s="1" customFormat="1" ht="15" customHeight="1">
      <c r="B62" s="267"/>
      <c r="C62" s="272"/>
      <c r="D62" s="403" t="s">
        <v>1157</v>
      </c>
      <c r="E62" s="403"/>
      <c r="F62" s="403"/>
      <c r="G62" s="403"/>
      <c r="H62" s="403"/>
      <c r="I62" s="403"/>
      <c r="J62" s="403"/>
      <c r="K62" s="268"/>
    </row>
    <row r="63" spans="2:11" s="1" customFormat="1" ht="15" customHeight="1">
      <c r="B63" s="267"/>
      <c r="C63" s="272"/>
      <c r="D63" s="401" t="s">
        <v>1158</v>
      </c>
      <c r="E63" s="401"/>
      <c r="F63" s="401"/>
      <c r="G63" s="401"/>
      <c r="H63" s="401"/>
      <c r="I63" s="401"/>
      <c r="J63" s="401"/>
      <c r="K63" s="268"/>
    </row>
    <row r="64" spans="2:11" s="1" customFormat="1" ht="12.75" customHeight="1">
      <c r="B64" s="267"/>
      <c r="C64" s="272"/>
      <c r="D64" s="272"/>
      <c r="E64" s="275"/>
      <c r="F64" s="272"/>
      <c r="G64" s="272"/>
      <c r="H64" s="272"/>
      <c r="I64" s="272"/>
      <c r="J64" s="272"/>
      <c r="K64" s="268"/>
    </row>
    <row r="65" spans="2:11" s="1" customFormat="1" ht="15" customHeight="1">
      <c r="B65" s="267"/>
      <c r="C65" s="272"/>
      <c r="D65" s="401" t="s">
        <v>1159</v>
      </c>
      <c r="E65" s="401"/>
      <c r="F65" s="401"/>
      <c r="G65" s="401"/>
      <c r="H65" s="401"/>
      <c r="I65" s="401"/>
      <c r="J65" s="401"/>
      <c r="K65" s="268"/>
    </row>
    <row r="66" spans="2:11" s="1" customFormat="1" ht="15" customHeight="1">
      <c r="B66" s="267"/>
      <c r="C66" s="272"/>
      <c r="D66" s="403" t="s">
        <v>1160</v>
      </c>
      <c r="E66" s="403"/>
      <c r="F66" s="403"/>
      <c r="G66" s="403"/>
      <c r="H66" s="403"/>
      <c r="I66" s="403"/>
      <c r="J66" s="403"/>
      <c r="K66" s="268"/>
    </row>
    <row r="67" spans="2:11" s="1" customFormat="1" ht="15" customHeight="1">
      <c r="B67" s="267"/>
      <c r="C67" s="272"/>
      <c r="D67" s="401" t="s">
        <v>1161</v>
      </c>
      <c r="E67" s="401"/>
      <c r="F67" s="401"/>
      <c r="G67" s="401"/>
      <c r="H67" s="401"/>
      <c r="I67" s="401"/>
      <c r="J67" s="401"/>
      <c r="K67" s="268"/>
    </row>
    <row r="68" spans="2:11" s="1" customFormat="1" ht="15" customHeight="1">
      <c r="B68" s="267"/>
      <c r="C68" s="272"/>
      <c r="D68" s="401" t="s">
        <v>1162</v>
      </c>
      <c r="E68" s="401"/>
      <c r="F68" s="401"/>
      <c r="G68" s="401"/>
      <c r="H68" s="401"/>
      <c r="I68" s="401"/>
      <c r="J68" s="401"/>
      <c r="K68" s="268"/>
    </row>
    <row r="69" spans="2:11" s="1" customFormat="1" ht="15" customHeight="1">
      <c r="B69" s="267"/>
      <c r="C69" s="272"/>
      <c r="D69" s="401" t="s">
        <v>1163</v>
      </c>
      <c r="E69" s="401"/>
      <c r="F69" s="401"/>
      <c r="G69" s="401"/>
      <c r="H69" s="401"/>
      <c r="I69" s="401"/>
      <c r="J69" s="401"/>
      <c r="K69" s="268"/>
    </row>
    <row r="70" spans="2:11" s="1" customFormat="1" ht="15" customHeight="1">
      <c r="B70" s="267"/>
      <c r="C70" s="272"/>
      <c r="D70" s="401" t="s">
        <v>1164</v>
      </c>
      <c r="E70" s="401"/>
      <c r="F70" s="401"/>
      <c r="G70" s="401"/>
      <c r="H70" s="401"/>
      <c r="I70" s="401"/>
      <c r="J70" s="401"/>
      <c r="K70" s="268"/>
    </row>
    <row r="71" spans="2:11" s="1" customFormat="1" ht="12.75" customHeight="1">
      <c r="B71" s="276"/>
      <c r="C71" s="277"/>
      <c r="D71" s="277"/>
      <c r="E71" s="277"/>
      <c r="F71" s="277"/>
      <c r="G71" s="277"/>
      <c r="H71" s="277"/>
      <c r="I71" s="277"/>
      <c r="J71" s="277"/>
      <c r="K71" s="278"/>
    </row>
    <row r="72" spans="2:11" s="1" customFormat="1" ht="18.75" customHeight="1">
      <c r="B72" s="279"/>
      <c r="C72" s="279"/>
      <c r="D72" s="279"/>
      <c r="E72" s="279"/>
      <c r="F72" s="279"/>
      <c r="G72" s="279"/>
      <c r="H72" s="279"/>
      <c r="I72" s="279"/>
      <c r="J72" s="279"/>
      <c r="K72" s="280"/>
    </row>
    <row r="73" spans="2:11" s="1" customFormat="1" ht="18.75" customHeight="1">
      <c r="B73" s="280"/>
      <c r="C73" s="280"/>
      <c r="D73" s="280"/>
      <c r="E73" s="280"/>
      <c r="F73" s="280"/>
      <c r="G73" s="280"/>
      <c r="H73" s="280"/>
      <c r="I73" s="280"/>
      <c r="J73" s="280"/>
      <c r="K73" s="280"/>
    </row>
    <row r="74" spans="2:11" s="1" customFormat="1" ht="7.5" customHeight="1">
      <c r="B74" s="281"/>
      <c r="C74" s="282"/>
      <c r="D74" s="282"/>
      <c r="E74" s="282"/>
      <c r="F74" s="282"/>
      <c r="G74" s="282"/>
      <c r="H74" s="282"/>
      <c r="I74" s="282"/>
      <c r="J74" s="282"/>
      <c r="K74" s="283"/>
    </row>
    <row r="75" spans="2:11" s="1" customFormat="1" ht="45" customHeight="1">
      <c r="B75" s="284"/>
      <c r="C75" s="396" t="s">
        <v>1165</v>
      </c>
      <c r="D75" s="396"/>
      <c r="E75" s="396"/>
      <c r="F75" s="396"/>
      <c r="G75" s="396"/>
      <c r="H75" s="396"/>
      <c r="I75" s="396"/>
      <c r="J75" s="396"/>
      <c r="K75" s="285"/>
    </row>
    <row r="76" spans="2:11" s="1" customFormat="1" ht="17.25" customHeight="1">
      <c r="B76" s="284"/>
      <c r="C76" s="286" t="s">
        <v>1166</v>
      </c>
      <c r="D76" s="286"/>
      <c r="E76" s="286"/>
      <c r="F76" s="286" t="s">
        <v>1167</v>
      </c>
      <c r="G76" s="287"/>
      <c r="H76" s="286" t="s">
        <v>54</v>
      </c>
      <c r="I76" s="286" t="s">
        <v>57</v>
      </c>
      <c r="J76" s="286" t="s">
        <v>1168</v>
      </c>
      <c r="K76" s="285"/>
    </row>
    <row r="77" spans="2:11" s="1" customFormat="1" ht="17.25" customHeight="1">
      <c r="B77" s="284"/>
      <c r="C77" s="288" t="s">
        <v>1169</v>
      </c>
      <c r="D77" s="288"/>
      <c r="E77" s="288"/>
      <c r="F77" s="289" t="s">
        <v>1170</v>
      </c>
      <c r="G77" s="290"/>
      <c r="H77" s="288"/>
      <c r="I77" s="288"/>
      <c r="J77" s="288" t="s">
        <v>1171</v>
      </c>
      <c r="K77" s="285"/>
    </row>
    <row r="78" spans="2:11" s="1" customFormat="1" ht="5.25" customHeight="1">
      <c r="B78" s="284"/>
      <c r="C78" s="291"/>
      <c r="D78" s="291"/>
      <c r="E78" s="291"/>
      <c r="F78" s="291"/>
      <c r="G78" s="292"/>
      <c r="H78" s="291"/>
      <c r="I78" s="291"/>
      <c r="J78" s="291"/>
      <c r="K78" s="285"/>
    </row>
    <row r="79" spans="2:11" s="1" customFormat="1" ht="15" customHeight="1">
      <c r="B79" s="284"/>
      <c r="C79" s="273" t="s">
        <v>53</v>
      </c>
      <c r="D79" s="293"/>
      <c r="E79" s="293"/>
      <c r="F79" s="294" t="s">
        <v>1172</v>
      </c>
      <c r="G79" s="295"/>
      <c r="H79" s="273" t="s">
        <v>1173</v>
      </c>
      <c r="I79" s="273" t="s">
        <v>1174</v>
      </c>
      <c r="J79" s="273">
        <v>20</v>
      </c>
      <c r="K79" s="285"/>
    </row>
    <row r="80" spans="2:11" s="1" customFormat="1" ht="15" customHeight="1">
      <c r="B80" s="284"/>
      <c r="C80" s="273" t="s">
        <v>1175</v>
      </c>
      <c r="D80" s="273"/>
      <c r="E80" s="273"/>
      <c r="F80" s="294" t="s">
        <v>1172</v>
      </c>
      <c r="G80" s="295"/>
      <c r="H80" s="273" t="s">
        <v>1176</v>
      </c>
      <c r="I80" s="273" t="s">
        <v>1174</v>
      </c>
      <c r="J80" s="273">
        <v>120</v>
      </c>
      <c r="K80" s="285"/>
    </row>
    <row r="81" spans="2:11" s="1" customFormat="1" ht="15" customHeight="1">
      <c r="B81" s="296"/>
      <c r="C81" s="273" t="s">
        <v>1177</v>
      </c>
      <c r="D81" s="273"/>
      <c r="E81" s="273"/>
      <c r="F81" s="294" t="s">
        <v>1178</v>
      </c>
      <c r="G81" s="295"/>
      <c r="H81" s="273" t="s">
        <v>1179</v>
      </c>
      <c r="I81" s="273" t="s">
        <v>1174</v>
      </c>
      <c r="J81" s="273">
        <v>50</v>
      </c>
      <c r="K81" s="285"/>
    </row>
    <row r="82" spans="2:11" s="1" customFormat="1" ht="15" customHeight="1">
      <c r="B82" s="296"/>
      <c r="C82" s="273" t="s">
        <v>1180</v>
      </c>
      <c r="D82" s="273"/>
      <c r="E82" s="273"/>
      <c r="F82" s="294" t="s">
        <v>1172</v>
      </c>
      <c r="G82" s="295"/>
      <c r="H82" s="273" t="s">
        <v>1181</v>
      </c>
      <c r="I82" s="273" t="s">
        <v>1182</v>
      </c>
      <c r="J82" s="273"/>
      <c r="K82" s="285"/>
    </row>
    <row r="83" spans="2:11" s="1" customFormat="1" ht="15" customHeight="1">
      <c r="B83" s="296"/>
      <c r="C83" s="297" t="s">
        <v>1183</v>
      </c>
      <c r="D83" s="297"/>
      <c r="E83" s="297"/>
      <c r="F83" s="298" t="s">
        <v>1178</v>
      </c>
      <c r="G83" s="297"/>
      <c r="H83" s="297" t="s">
        <v>1184</v>
      </c>
      <c r="I83" s="297" t="s">
        <v>1174</v>
      </c>
      <c r="J83" s="297">
        <v>15</v>
      </c>
      <c r="K83" s="285"/>
    </row>
    <row r="84" spans="2:11" s="1" customFormat="1" ht="15" customHeight="1">
      <c r="B84" s="296"/>
      <c r="C84" s="297" t="s">
        <v>1185</v>
      </c>
      <c r="D84" s="297"/>
      <c r="E84" s="297"/>
      <c r="F84" s="298" t="s">
        <v>1178</v>
      </c>
      <c r="G84" s="297"/>
      <c r="H84" s="297" t="s">
        <v>1186</v>
      </c>
      <c r="I84" s="297" t="s">
        <v>1174</v>
      </c>
      <c r="J84" s="297">
        <v>15</v>
      </c>
      <c r="K84" s="285"/>
    </row>
    <row r="85" spans="2:11" s="1" customFormat="1" ht="15" customHeight="1">
      <c r="B85" s="296"/>
      <c r="C85" s="297" t="s">
        <v>1187</v>
      </c>
      <c r="D85" s="297"/>
      <c r="E85" s="297"/>
      <c r="F85" s="298" t="s">
        <v>1178</v>
      </c>
      <c r="G85" s="297"/>
      <c r="H85" s="297" t="s">
        <v>1188</v>
      </c>
      <c r="I85" s="297" t="s">
        <v>1174</v>
      </c>
      <c r="J85" s="297">
        <v>20</v>
      </c>
      <c r="K85" s="285"/>
    </row>
    <row r="86" spans="2:11" s="1" customFormat="1" ht="15" customHeight="1">
      <c r="B86" s="296"/>
      <c r="C86" s="297" t="s">
        <v>1189</v>
      </c>
      <c r="D86" s="297"/>
      <c r="E86" s="297"/>
      <c r="F86" s="298" t="s">
        <v>1178</v>
      </c>
      <c r="G86" s="297"/>
      <c r="H86" s="297" t="s">
        <v>1190</v>
      </c>
      <c r="I86" s="297" t="s">
        <v>1174</v>
      </c>
      <c r="J86" s="297">
        <v>20</v>
      </c>
      <c r="K86" s="285"/>
    </row>
    <row r="87" spans="2:11" s="1" customFormat="1" ht="15" customHeight="1">
      <c r="B87" s="296"/>
      <c r="C87" s="273" t="s">
        <v>1191</v>
      </c>
      <c r="D87" s="273"/>
      <c r="E87" s="273"/>
      <c r="F87" s="294" t="s">
        <v>1178</v>
      </c>
      <c r="G87" s="295"/>
      <c r="H87" s="273" t="s">
        <v>1192</v>
      </c>
      <c r="I87" s="273" t="s">
        <v>1174</v>
      </c>
      <c r="J87" s="273">
        <v>50</v>
      </c>
      <c r="K87" s="285"/>
    </row>
    <row r="88" spans="2:11" s="1" customFormat="1" ht="15" customHeight="1">
      <c r="B88" s="296"/>
      <c r="C88" s="273" t="s">
        <v>1193</v>
      </c>
      <c r="D88" s="273"/>
      <c r="E88" s="273"/>
      <c r="F88" s="294" t="s">
        <v>1178</v>
      </c>
      <c r="G88" s="295"/>
      <c r="H88" s="273" t="s">
        <v>1194</v>
      </c>
      <c r="I88" s="273" t="s">
        <v>1174</v>
      </c>
      <c r="J88" s="273">
        <v>20</v>
      </c>
      <c r="K88" s="285"/>
    </row>
    <row r="89" spans="2:11" s="1" customFormat="1" ht="15" customHeight="1">
      <c r="B89" s="296"/>
      <c r="C89" s="273" t="s">
        <v>1195</v>
      </c>
      <c r="D89" s="273"/>
      <c r="E89" s="273"/>
      <c r="F89" s="294" t="s">
        <v>1178</v>
      </c>
      <c r="G89" s="295"/>
      <c r="H89" s="273" t="s">
        <v>1196</v>
      </c>
      <c r="I89" s="273" t="s">
        <v>1174</v>
      </c>
      <c r="J89" s="273">
        <v>20</v>
      </c>
      <c r="K89" s="285"/>
    </row>
    <row r="90" spans="2:11" s="1" customFormat="1" ht="15" customHeight="1">
      <c r="B90" s="296"/>
      <c r="C90" s="273" t="s">
        <v>1197</v>
      </c>
      <c r="D90" s="273"/>
      <c r="E90" s="273"/>
      <c r="F90" s="294" t="s">
        <v>1178</v>
      </c>
      <c r="G90" s="295"/>
      <c r="H90" s="273" t="s">
        <v>1198</v>
      </c>
      <c r="I90" s="273" t="s">
        <v>1174</v>
      </c>
      <c r="J90" s="273">
        <v>50</v>
      </c>
      <c r="K90" s="285"/>
    </row>
    <row r="91" spans="2:11" s="1" customFormat="1" ht="15" customHeight="1">
      <c r="B91" s="296"/>
      <c r="C91" s="273" t="s">
        <v>1199</v>
      </c>
      <c r="D91" s="273"/>
      <c r="E91" s="273"/>
      <c r="F91" s="294" t="s">
        <v>1178</v>
      </c>
      <c r="G91" s="295"/>
      <c r="H91" s="273" t="s">
        <v>1199</v>
      </c>
      <c r="I91" s="273" t="s">
        <v>1174</v>
      </c>
      <c r="J91" s="273">
        <v>50</v>
      </c>
      <c r="K91" s="285"/>
    </row>
    <row r="92" spans="2:11" s="1" customFormat="1" ht="15" customHeight="1">
      <c r="B92" s="296"/>
      <c r="C92" s="273" t="s">
        <v>1200</v>
      </c>
      <c r="D92" s="273"/>
      <c r="E92" s="273"/>
      <c r="F92" s="294" t="s">
        <v>1178</v>
      </c>
      <c r="G92" s="295"/>
      <c r="H92" s="273" t="s">
        <v>1201</v>
      </c>
      <c r="I92" s="273" t="s">
        <v>1174</v>
      </c>
      <c r="J92" s="273">
        <v>255</v>
      </c>
      <c r="K92" s="285"/>
    </row>
    <row r="93" spans="2:11" s="1" customFormat="1" ht="15" customHeight="1">
      <c r="B93" s="296"/>
      <c r="C93" s="273" t="s">
        <v>1202</v>
      </c>
      <c r="D93" s="273"/>
      <c r="E93" s="273"/>
      <c r="F93" s="294" t="s">
        <v>1172</v>
      </c>
      <c r="G93" s="295"/>
      <c r="H93" s="273" t="s">
        <v>1203</v>
      </c>
      <c r="I93" s="273" t="s">
        <v>1204</v>
      </c>
      <c r="J93" s="273"/>
      <c r="K93" s="285"/>
    </row>
    <row r="94" spans="2:11" s="1" customFormat="1" ht="15" customHeight="1">
      <c r="B94" s="296"/>
      <c r="C94" s="273" t="s">
        <v>1205</v>
      </c>
      <c r="D94" s="273"/>
      <c r="E94" s="273"/>
      <c r="F94" s="294" t="s">
        <v>1172</v>
      </c>
      <c r="G94" s="295"/>
      <c r="H94" s="273" t="s">
        <v>1206</v>
      </c>
      <c r="I94" s="273" t="s">
        <v>1207</v>
      </c>
      <c r="J94" s="273"/>
      <c r="K94" s="285"/>
    </row>
    <row r="95" spans="2:11" s="1" customFormat="1" ht="15" customHeight="1">
      <c r="B95" s="296"/>
      <c r="C95" s="273" t="s">
        <v>1208</v>
      </c>
      <c r="D95" s="273"/>
      <c r="E95" s="273"/>
      <c r="F95" s="294" t="s">
        <v>1172</v>
      </c>
      <c r="G95" s="295"/>
      <c r="H95" s="273" t="s">
        <v>1208</v>
      </c>
      <c r="I95" s="273" t="s">
        <v>1207</v>
      </c>
      <c r="J95" s="273"/>
      <c r="K95" s="285"/>
    </row>
    <row r="96" spans="2:11" s="1" customFormat="1" ht="15" customHeight="1">
      <c r="B96" s="296"/>
      <c r="C96" s="273" t="s">
        <v>38</v>
      </c>
      <c r="D96" s="273"/>
      <c r="E96" s="273"/>
      <c r="F96" s="294" t="s">
        <v>1172</v>
      </c>
      <c r="G96" s="295"/>
      <c r="H96" s="273" t="s">
        <v>1209</v>
      </c>
      <c r="I96" s="273" t="s">
        <v>1207</v>
      </c>
      <c r="J96" s="273"/>
      <c r="K96" s="285"/>
    </row>
    <row r="97" spans="2:11" s="1" customFormat="1" ht="15" customHeight="1">
      <c r="B97" s="296"/>
      <c r="C97" s="273" t="s">
        <v>48</v>
      </c>
      <c r="D97" s="273"/>
      <c r="E97" s="273"/>
      <c r="F97" s="294" t="s">
        <v>1172</v>
      </c>
      <c r="G97" s="295"/>
      <c r="H97" s="273" t="s">
        <v>1210</v>
      </c>
      <c r="I97" s="273" t="s">
        <v>1207</v>
      </c>
      <c r="J97" s="273"/>
      <c r="K97" s="285"/>
    </row>
    <row r="98" spans="2:11" s="1" customFormat="1" ht="15" customHeight="1">
      <c r="B98" s="299"/>
      <c r="C98" s="300"/>
      <c r="D98" s="300"/>
      <c r="E98" s="300"/>
      <c r="F98" s="300"/>
      <c r="G98" s="300"/>
      <c r="H98" s="300"/>
      <c r="I98" s="300"/>
      <c r="J98" s="300"/>
      <c r="K98" s="301"/>
    </row>
    <row r="99" spans="2:11" s="1" customFormat="1" ht="18.7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2"/>
    </row>
    <row r="100" spans="2:11" s="1" customFormat="1" ht="18.75" customHeight="1"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</row>
    <row r="101" spans="2:11" s="1" customFormat="1" ht="7.5" customHeight="1">
      <c r="B101" s="281"/>
      <c r="C101" s="282"/>
      <c r="D101" s="282"/>
      <c r="E101" s="282"/>
      <c r="F101" s="282"/>
      <c r="G101" s="282"/>
      <c r="H101" s="282"/>
      <c r="I101" s="282"/>
      <c r="J101" s="282"/>
      <c r="K101" s="283"/>
    </row>
    <row r="102" spans="2:11" s="1" customFormat="1" ht="45" customHeight="1">
      <c r="B102" s="284"/>
      <c r="C102" s="396" t="s">
        <v>1211</v>
      </c>
      <c r="D102" s="396"/>
      <c r="E102" s="396"/>
      <c r="F102" s="396"/>
      <c r="G102" s="396"/>
      <c r="H102" s="396"/>
      <c r="I102" s="396"/>
      <c r="J102" s="396"/>
      <c r="K102" s="285"/>
    </row>
    <row r="103" spans="2:11" s="1" customFormat="1" ht="17.25" customHeight="1">
      <c r="B103" s="284"/>
      <c r="C103" s="286" t="s">
        <v>1166</v>
      </c>
      <c r="D103" s="286"/>
      <c r="E103" s="286"/>
      <c r="F103" s="286" t="s">
        <v>1167</v>
      </c>
      <c r="G103" s="287"/>
      <c r="H103" s="286" t="s">
        <v>54</v>
      </c>
      <c r="I103" s="286" t="s">
        <v>57</v>
      </c>
      <c r="J103" s="286" t="s">
        <v>1168</v>
      </c>
      <c r="K103" s="285"/>
    </row>
    <row r="104" spans="2:11" s="1" customFormat="1" ht="17.25" customHeight="1">
      <c r="B104" s="284"/>
      <c r="C104" s="288" t="s">
        <v>1169</v>
      </c>
      <c r="D104" s="288"/>
      <c r="E104" s="288"/>
      <c r="F104" s="289" t="s">
        <v>1170</v>
      </c>
      <c r="G104" s="290"/>
      <c r="H104" s="288"/>
      <c r="I104" s="288"/>
      <c r="J104" s="288" t="s">
        <v>1171</v>
      </c>
      <c r="K104" s="285"/>
    </row>
    <row r="105" spans="2:11" s="1" customFormat="1" ht="5.25" customHeight="1">
      <c r="B105" s="284"/>
      <c r="C105" s="286"/>
      <c r="D105" s="286"/>
      <c r="E105" s="286"/>
      <c r="F105" s="286"/>
      <c r="G105" s="304"/>
      <c r="H105" s="286"/>
      <c r="I105" s="286"/>
      <c r="J105" s="286"/>
      <c r="K105" s="285"/>
    </row>
    <row r="106" spans="2:11" s="1" customFormat="1" ht="15" customHeight="1">
      <c r="B106" s="284"/>
      <c r="C106" s="273" t="s">
        <v>53</v>
      </c>
      <c r="D106" s="293"/>
      <c r="E106" s="293"/>
      <c r="F106" s="294" t="s">
        <v>1172</v>
      </c>
      <c r="G106" s="273"/>
      <c r="H106" s="273" t="s">
        <v>1212</v>
      </c>
      <c r="I106" s="273" t="s">
        <v>1174</v>
      </c>
      <c r="J106" s="273">
        <v>20</v>
      </c>
      <c r="K106" s="285"/>
    </row>
    <row r="107" spans="2:11" s="1" customFormat="1" ht="15" customHeight="1">
      <c r="B107" s="284"/>
      <c r="C107" s="273" t="s">
        <v>1175</v>
      </c>
      <c r="D107" s="273"/>
      <c r="E107" s="273"/>
      <c r="F107" s="294" t="s">
        <v>1172</v>
      </c>
      <c r="G107" s="273"/>
      <c r="H107" s="273" t="s">
        <v>1212</v>
      </c>
      <c r="I107" s="273" t="s">
        <v>1174</v>
      </c>
      <c r="J107" s="273">
        <v>120</v>
      </c>
      <c r="K107" s="285"/>
    </row>
    <row r="108" spans="2:11" s="1" customFormat="1" ht="15" customHeight="1">
      <c r="B108" s="296"/>
      <c r="C108" s="273" t="s">
        <v>1177</v>
      </c>
      <c r="D108" s="273"/>
      <c r="E108" s="273"/>
      <c r="F108" s="294" t="s">
        <v>1178</v>
      </c>
      <c r="G108" s="273"/>
      <c r="H108" s="273" t="s">
        <v>1212</v>
      </c>
      <c r="I108" s="273" t="s">
        <v>1174</v>
      </c>
      <c r="J108" s="273">
        <v>50</v>
      </c>
      <c r="K108" s="285"/>
    </row>
    <row r="109" spans="2:11" s="1" customFormat="1" ht="15" customHeight="1">
      <c r="B109" s="296"/>
      <c r="C109" s="273" t="s">
        <v>1180</v>
      </c>
      <c r="D109" s="273"/>
      <c r="E109" s="273"/>
      <c r="F109" s="294" t="s">
        <v>1172</v>
      </c>
      <c r="G109" s="273"/>
      <c r="H109" s="273" t="s">
        <v>1212</v>
      </c>
      <c r="I109" s="273" t="s">
        <v>1182</v>
      </c>
      <c r="J109" s="273"/>
      <c r="K109" s="285"/>
    </row>
    <row r="110" spans="2:11" s="1" customFormat="1" ht="15" customHeight="1">
      <c r="B110" s="296"/>
      <c r="C110" s="273" t="s">
        <v>1191</v>
      </c>
      <c r="D110" s="273"/>
      <c r="E110" s="273"/>
      <c r="F110" s="294" t="s">
        <v>1178</v>
      </c>
      <c r="G110" s="273"/>
      <c r="H110" s="273" t="s">
        <v>1212</v>
      </c>
      <c r="I110" s="273" t="s">
        <v>1174</v>
      </c>
      <c r="J110" s="273">
        <v>50</v>
      </c>
      <c r="K110" s="285"/>
    </row>
    <row r="111" spans="2:11" s="1" customFormat="1" ht="15" customHeight="1">
      <c r="B111" s="296"/>
      <c r="C111" s="273" t="s">
        <v>1199</v>
      </c>
      <c r="D111" s="273"/>
      <c r="E111" s="273"/>
      <c r="F111" s="294" t="s">
        <v>1178</v>
      </c>
      <c r="G111" s="273"/>
      <c r="H111" s="273" t="s">
        <v>1212</v>
      </c>
      <c r="I111" s="273" t="s">
        <v>1174</v>
      </c>
      <c r="J111" s="273">
        <v>50</v>
      </c>
      <c r="K111" s="285"/>
    </row>
    <row r="112" spans="2:11" s="1" customFormat="1" ht="15" customHeight="1">
      <c r="B112" s="296"/>
      <c r="C112" s="273" t="s">
        <v>1197</v>
      </c>
      <c r="D112" s="273"/>
      <c r="E112" s="273"/>
      <c r="F112" s="294" t="s">
        <v>1178</v>
      </c>
      <c r="G112" s="273"/>
      <c r="H112" s="273" t="s">
        <v>1212</v>
      </c>
      <c r="I112" s="273" t="s">
        <v>1174</v>
      </c>
      <c r="J112" s="273">
        <v>50</v>
      </c>
      <c r="K112" s="285"/>
    </row>
    <row r="113" spans="2:11" s="1" customFormat="1" ht="15" customHeight="1">
      <c r="B113" s="296"/>
      <c r="C113" s="273" t="s">
        <v>53</v>
      </c>
      <c r="D113" s="273"/>
      <c r="E113" s="273"/>
      <c r="F113" s="294" t="s">
        <v>1172</v>
      </c>
      <c r="G113" s="273"/>
      <c r="H113" s="273" t="s">
        <v>1213</v>
      </c>
      <c r="I113" s="273" t="s">
        <v>1174</v>
      </c>
      <c r="J113" s="273">
        <v>20</v>
      </c>
      <c r="K113" s="285"/>
    </row>
    <row r="114" spans="2:11" s="1" customFormat="1" ht="15" customHeight="1">
      <c r="B114" s="296"/>
      <c r="C114" s="273" t="s">
        <v>1214</v>
      </c>
      <c r="D114" s="273"/>
      <c r="E114" s="273"/>
      <c r="F114" s="294" t="s">
        <v>1172</v>
      </c>
      <c r="G114" s="273"/>
      <c r="H114" s="273" t="s">
        <v>1215</v>
      </c>
      <c r="I114" s="273" t="s">
        <v>1174</v>
      </c>
      <c r="J114" s="273">
        <v>120</v>
      </c>
      <c r="K114" s="285"/>
    </row>
    <row r="115" spans="2:11" s="1" customFormat="1" ht="15" customHeight="1">
      <c r="B115" s="296"/>
      <c r="C115" s="273" t="s">
        <v>38</v>
      </c>
      <c r="D115" s="273"/>
      <c r="E115" s="273"/>
      <c r="F115" s="294" t="s">
        <v>1172</v>
      </c>
      <c r="G115" s="273"/>
      <c r="H115" s="273" t="s">
        <v>1216</v>
      </c>
      <c r="I115" s="273" t="s">
        <v>1207</v>
      </c>
      <c r="J115" s="273"/>
      <c r="K115" s="285"/>
    </row>
    <row r="116" spans="2:11" s="1" customFormat="1" ht="15" customHeight="1">
      <c r="B116" s="296"/>
      <c r="C116" s="273" t="s">
        <v>48</v>
      </c>
      <c r="D116" s="273"/>
      <c r="E116" s="273"/>
      <c r="F116" s="294" t="s">
        <v>1172</v>
      </c>
      <c r="G116" s="273"/>
      <c r="H116" s="273" t="s">
        <v>1217</v>
      </c>
      <c r="I116" s="273" t="s">
        <v>1207</v>
      </c>
      <c r="J116" s="273"/>
      <c r="K116" s="285"/>
    </row>
    <row r="117" spans="2:11" s="1" customFormat="1" ht="15" customHeight="1">
      <c r="B117" s="296"/>
      <c r="C117" s="273" t="s">
        <v>57</v>
      </c>
      <c r="D117" s="273"/>
      <c r="E117" s="273"/>
      <c r="F117" s="294" t="s">
        <v>1172</v>
      </c>
      <c r="G117" s="273"/>
      <c r="H117" s="273" t="s">
        <v>1218</v>
      </c>
      <c r="I117" s="273" t="s">
        <v>1219</v>
      </c>
      <c r="J117" s="273"/>
      <c r="K117" s="285"/>
    </row>
    <row r="118" spans="2:11" s="1" customFormat="1" ht="15" customHeight="1">
      <c r="B118" s="299"/>
      <c r="C118" s="305"/>
      <c r="D118" s="305"/>
      <c r="E118" s="305"/>
      <c r="F118" s="305"/>
      <c r="G118" s="305"/>
      <c r="H118" s="305"/>
      <c r="I118" s="305"/>
      <c r="J118" s="305"/>
      <c r="K118" s="301"/>
    </row>
    <row r="119" spans="2:11" s="1" customFormat="1" ht="18.75" customHeight="1">
      <c r="B119" s="306"/>
      <c r="C119" s="307"/>
      <c r="D119" s="307"/>
      <c r="E119" s="307"/>
      <c r="F119" s="308"/>
      <c r="G119" s="307"/>
      <c r="H119" s="307"/>
      <c r="I119" s="307"/>
      <c r="J119" s="307"/>
      <c r="K119" s="306"/>
    </row>
    <row r="120" spans="2:11" s="1" customFormat="1" ht="18.75" customHeight="1"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</row>
    <row r="121" spans="2:11" s="1" customFormat="1" ht="7.5" customHeight="1">
      <c r="B121" s="309"/>
      <c r="C121" s="310"/>
      <c r="D121" s="310"/>
      <c r="E121" s="310"/>
      <c r="F121" s="310"/>
      <c r="G121" s="310"/>
      <c r="H121" s="310"/>
      <c r="I121" s="310"/>
      <c r="J121" s="310"/>
      <c r="K121" s="311"/>
    </row>
    <row r="122" spans="2:11" s="1" customFormat="1" ht="45" customHeight="1">
      <c r="B122" s="312"/>
      <c r="C122" s="397" t="s">
        <v>1220</v>
      </c>
      <c r="D122" s="397"/>
      <c r="E122" s="397"/>
      <c r="F122" s="397"/>
      <c r="G122" s="397"/>
      <c r="H122" s="397"/>
      <c r="I122" s="397"/>
      <c r="J122" s="397"/>
      <c r="K122" s="313"/>
    </row>
    <row r="123" spans="2:11" s="1" customFormat="1" ht="17.25" customHeight="1">
      <c r="B123" s="314"/>
      <c r="C123" s="286" t="s">
        <v>1166</v>
      </c>
      <c r="D123" s="286"/>
      <c r="E123" s="286"/>
      <c r="F123" s="286" t="s">
        <v>1167</v>
      </c>
      <c r="G123" s="287"/>
      <c r="H123" s="286" t="s">
        <v>54</v>
      </c>
      <c r="I123" s="286" t="s">
        <v>57</v>
      </c>
      <c r="J123" s="286" t="s">
        <v>1168</v>
      </c>
      <c r="K123" s="315"/>
    </row>
    <row r="124" spans="2:11" s="1" customFormat="1" ht="17.25" customHeight="1">
      <c r="B124" s="314"/>
      <c r="C124" s="288" t="s">
        <v>1169</v>
      </c>
      <c r="D124" s="288"/>
      <c r="E124" s="288"/>
      <c r="F124" s="289" t="s">
        <v>1170</v>
      </c>
      <c r="G124" s="290"/>
      <c r="H124" s="288"/>
      <c r="I124" s="288"/>
      <c r="J124" s="288" t="s">
        <v>1171</v>
      </c>
      <c r="K124" s="315"/>
    </row>
    <row r="125" spans="2:11" s="1" customFormat="1" ht="5.25" customHeight="1">
      <c r="B125" s="316"/>
      <c r="C125" s="291"/>
      <c r="D125" s="291"/>
      <c r="E125" s="291"/>
      <c r="F125" s="291"/>
      <c r="G125" s="317"/>
      <c r="H125" s="291"/>
      <c r="I125" s="291"/>
      <c r="J125" s="291"/>
      <c r="K125" s="318"/>
    </row>
    <row r="126" spans="2:11" s="1" customFormat="1" ht="15" customHeight="1">
      <c r="B126" s="316"/>
      <c r="C126" s="273" t="s">
        <v>1175</v>
      </c>
      <c r="D126" s="293"/>
      <c r="E126" s="293"/>
      <c r="F126" s="294" t="s">
        <v>1172</v>
      </c>
      <c r="G126" s="273"/>
      <c r="H126" s="273" t="s">
        <v>1212</v>
      </c>
      <c r="I126" s="273" t="s">
        <v>1174</v>
      </c>
      <c r="J126" s="273">
        <v>120</v>
      </c>
      <c r="K126" s="319"/>
    </row>
    <row r="127" spans="2:11" s="1" customFormat="1" ht="15" customHeight="1">
      <c r="B127" s="316"/>
      <c r="C127" s="273" t="s">
        <v>1221</v>
      </c>
      <c r="D127" s="273"/>
      <c r="E127" s="273"/>
      <c r="F127" s="294" t="s">
        <v>1172</v>
      </c>
      <c r="G127" s="273"/>
      <c r="H127" s="273" t="s">
        <v>1222</v>
      </c>
      <c r="I127" s="273" t="s">
        <v>1174</v>
      </c>
      <c r="J127" s="273" t="s">
        <v>1223</v>
      </c>
      <c r="K127" s="319"/>
    </row>
    <row r="128" spans="2:11" s="1" customFormat="1" ht="15" customHeight="1">
      <c r="B128" s="316"/>
      <c r="C128" s="273" t="s">
        <v>83</v>
      </c>
      <c r="D128" s="273"/>
      <c r="E128" s="273"/>
      <c r="F128" s="294" t="s">
        <v>1172</v>
      </c>
      <c r="G128" s="273"/>
      <c r="H128" s="273" t="s">
        <v>1224</v>
      </c>
      <c r="I128" s="273" t="s">
        <v>1174</v>
      </c>
      <c r="J128" s="273" t="s">
        <v>1223</v>
      </c>
      <c r="K128" s="319"/>
    </row>
    <row r="129" spans="2:11" s="1" customFormat="1" ht="15" customHeight="1">
      <c r="B129" s="316"/>
      <c r="C129" s="273" t="s">
        <v>1183</v>
      </c>
      <c r="D129" s="273"/>
      <c r="E129" s="273"/>
      <c r="F129" s="294" t="s">
        <v>1178</v>
      </c>
      <c r="G129" s="273"/>
      <c r="H129" s="273" t="s">
        <v>1184</v>
      </c>
      <c r="I129" s="273" t="s">
        <v>1174</v>
      </c>
      <c r="J129" s="273">
        <v>15</v>
      </c>
      <c r="K129" s="319"/>
    </row>
    <row r="130" spans="2:11" s="1" customFormat="1" ht="15" customHeight="1">
      <c r="B130" s="316"/>
      <c r="C130" s="297" t="s">
        <v>1185</v>
      </c>
      <c r="D130" s="297"/>
      <c r="E130" s="297"/>
      <c r="F130" s="298" t="s">
        <v>1178</v>
      </c>
      <c r="G130" s="297"/>
      <c r="H130" s="297" t="s">
        <v>1186</v>
      </c>
      <c r="I130" s="297" t="s">
        <v>1174</v>
      </c>
      <c r="J130" s="297">
        <v>15</v>
      </c>
      <c r="K130" s="319"/>
    </row>
    <row r="131" spans="2:11" s="1" customFormat="1" ht="15" customHeight="1">
      <c r="B131" s="316"/>
      <c r="C131" s="297" t="s">
        <v>1187</v>
      </c>
      <c r="D131" s="297"/>
      <c r="E131" s="297"/>
      <c r="F131" s="298" t="s">
        <v>1178</v>
      </c>
      <c r="G131" s="297"/>
      <c r="H131" s="297" t="s">
        <v>1188</v>
      </c>
      <c r="I131" s="297" t="s">
        <v>1174</v>
      </c>
      <c r="J131" s="297">
        <v>20</v>
      </c>
      <c r="K131" s="319"/>
    </row>
    <row r="132" spans="2:11" s="1" customFormat="1" ht="15" customHeight="1">
      <c r="B132" s="316"/>
      <c r="C132" s="297" t="s">
        <v>1189</v>
      </c>
      <c r="D132" s="297"/>
      <c r="E132" s="297"/>
      <c r="F132" s="298" t="s">
        <v>1178</v>
      </c>
      <c r="G132" s="297"/>
      <c r="H132" s="297" t="s">
        <v>1190</v>
      </c>
      <c r="I132" s="297" t="s">
        <v>1174</v>
      </c>
      <c r="J132" s="297">
        <v>20</v>
      </c>
      <c r="K132" s="319"/>
    </row>
    <row r="133" spans="2:11" s="1" customFormat="1" ht="15" customHeight="1">
      <c r="B133" s="316"/>
      <c r="C133" s="273" t="s">
        <v>1177</v>
      </c>
      <c r="D133" s="273"/>
      <c r="E133" s="273"/>
      <c r="F133" s="294" t="s">
        <v>1178</v>
      </c>
      <c r="G133" s="273"/>
      <c r="H133" s="273" t="s">
        <v>1212</v>
      </c>
      <c r="I133" s="273" t="s">
        <v>1174</v>
      </c>
      <c r="J133" s="273">
        <v>50</v>
      </c>
      <c r="K133" s="319"/>
    </row>
    <row r="134" spans="2:11" s="1" customFormat="1" ht="15" customHeight="1">
      <c r="B134" s="316"/>
      <c r="C134" s="273" t="s">
        <v>1191</v>
      </c>
      <c r="D134" s="273"/>
      <c r="E134" s="273"/>
      <c r="F134" s="294" t="s">
        <v>1178</v>
      </c>
      <c r="G134" s="273"/>
      <c r="H134" s="273" t="s">
        <v>1212</v>
      </c>
      <c r="I134" s="273" t="s">
        <v>1174</v>
      </c>
      <c r="J134" s="273">
        <v>50</v>
      </c>
      <c r="K134" s="319"/>
    </row>
    <row r="135" spans="2:11" s="1" customFormat="1" ht="15" customHeight="1">
      <c r="B135" s="316"/>
      <c r="C135" s="273" t="s">
        <v>1197</v>
      </c>
      <c r="D135" s="273"/>
      <c r="E135" s="273"/>
      <c r="F135" s="294" t="s">
        <v>1178</v>
      </c>
      <c r="G135" s="273"/>
      <c r="H135" s="273" t="s">
        <v>1212</v>
      </c>
      <c r="I135" s="273" t="s">
        <v>1174</v>
      </c>
      <c r="J135" s="273">
        <v>50</v>
      </c>
      <c r="K135" s="319"/>
    </row>
    <row r="136" spans="2:11" s="1" customFormat="1" ht="15" customHeight="1">
      <c r="B136" s="316"/>
      <c r="C136" s="273" t="s">
        <v>1199</v>
      </c>
      <c r="D136" s="273"/>
      <c r="E136" s="273"/>
      <c r="F136" s="294" t="s">
        <v>1178</v>
      </c>
      <c r="G136" s="273"/>
      <c r="H136" s="273" t="s">
        <v>1212</v>
      </c>
      <c r="I136" s="273" t="s">
        <v>1174</v>
      </c>
      <c r="J136" s="273">
        <v>50</v>
      </c>
      <c r="K136" s="319"/>
    </row>
    <row r="137" spans="2:11" s="1" customFormat="1" ht="15" customHeight="1">
      <c r="B137" s="316"/>
      <c r="C137" s="273" t="s">
        <v>1200</v>
      </c>
      <c r="D137" s="273"/>
      <c r="E137" s="273"/>
      <c r="F137" s="294" t="s">
        <v>1178</v>
      </c>
      <c r="G137" s="273"/>
      <c r="H137" s="273" t="s">
        <v>1225</v>
      </c>
      <c r="I137" s="273" t="s">
        <v>1174</v>
      </c>
      <c r="J137" s="273">
        <v>255</v>
      </c>
      <c r="K137" s="319"/>
    </row>
    <row r="138" spans="2:11" s="1" customFormat="1" ht="15" customHeight="1">
      <c r="B138" s="316"/>
      <c r="C138" s="273" t="s">
        <v>1202</v>
      </c>
      <c r="D138" s="273"/>
      <c r="E138" s="273"/>
      <c r="F138" s="294" t="s">
        <v>1172</v>
      </c>
      <c r="G138" s="273"/>
      <c r="H138" s="273" t="s">
        <v>1226</v>
      </c>
      <c r="I138" s="273" t="s">
        <v>1204</v>
      </c>
      <c r="J138" s="273"/>
      <c r="K138" s="319"/>
    </row>
    <row r="139" spans="2:11" s="1" customFormat="1" ht="15" customHeight="1">
      <c r="B139" s="316"/>
      <c r="C139" s="273" t="s">
        <v>1205</v>
      </c>
      <c r="D139" s="273"/>
      <c r="E139" s="273"/>
      <c r="F139" s="294" t="s">
        <v>1172</v>
      </c>
      <c r="G139" s="273"/>
      <c r="H139" s="273" t="s">
        <v>1227</v>
      </c>
      <c r="I139" s="273" t="s">
        <v>1207</v>
      </c>
      <c r="J139" s="273"/>
      <c r="K139" s="319"/>
    </row>
    <row r="140" spans="2:11" s="1" customFormat="1" ht="15" customHeight="1">
      <c r="B140" s="316"/>
      <c r="C140" s="273" t="s">
        <v>1208</v>
      </c>
      <c r="D140" s="273"/>
      <c r="E140" s="273"/>
      <c r="F140" s="294" t="s">
        <v>1172</v>
      </c>
      <c r="G140" s="273"/>
      <c r="H140" s="273" t="s">
        <v>1208</v>
      </c>
      <c r="I140" s="273" t="s">
        <v>1207</v>
      </c>
      <c r="J140" s="273"/>
      <c r="K140" s="319"/>
    </row>
    <row r="141" spans="2:11" s="1" customFormat="1" ht="15" customHeight="1">
      <c r="B141" s="316"/>
      <c r="C141" s="273" t="s">
        <v>38</v>
      </c>
      <c r="D141" s="273"/>
      <c r="E141" s="273"/>
      <c r="F141" s="294" t="s">
        <v>1172</v>
      </c>
      <c r="G141" s="273"/>
      <c r="H141" s="273" t="s">
        <v>1228</v>
      </c>
      <c r="I141" s="273" t="s">
        <v>1207</v>
      </c>
      <c r="J141" s="273"/>
      <c r="K141" s="319"/>
    </row>
    <row r="142" spans="2:11" s="1" customFormat="1" ht="15" customHeight="1">
      <c r="B142" s="316"/>
      <c r="C142" s="273" t="s">
        <v>1229</v>
      </c>
      <c r="D142" s="273"/>
      <c r="E142" s="273"/>
      <c r="F142" s="294" t="s">
        <v>1172</v>
      </c>
      <c r="G142" s="273"/>
      <c r="H142" s="273" t="s">
        <v>1230</v>
      </c>
      <c r="I142" s="273" t="s">
        <v>1207</v>
      </c>
      <c r="J142" s="273"/>
      <c r="K142" s="319"/>
    </row>
    <row r="143" spans="2:11" s="1" customFormat="1" ht="15" customHeight="1">
      <c r="B143" s="320"/>
      <c r="C143" s="321"/>
      <c r="D143" s="321"/>
      <c r="E143" s="321"/>
      <c r="F143" s="321"/>
      <c r="G143" s="321"/>
      <c r="H143" s="321"/>
      <c r="I143" s="321"/>
      <c r="J143" s="321"/>
      <c r="K143" s="322"/>
    </row>
    <row r="144" spans="2:11" s="1" customFormat="1" ht="18.75" customHeight="1">
      <c r="B144" s="307"/>
      <c r="C144" s="307"/>
      <c r="D144" s="307"/>
      <c r="E144" s="307"/>
      <c r="F144" s="308"/>
      <c r="G144" s="307"/>
      <c r="H144" s="307"/>
      <c r="I144" s="307"/>
      <c r="J144" s="307"/>
      <c r="K144" s="307"/>
    </row>
    <row r="145" spans="2:11" s="1" customFormat="1" ht="18.75" customHeight="1">
      <c r="B145" s="280"/>
      <c r="C145" s="280"/>
      <c r="D145" s="280"/>
      <c r="E145" s="280"/>
      <c r="F145" s="280"/>
      <c r="G145" s="280"/>
      <c r="H145" s="280"/>
      <c r="I145" s="280"/>
      <c r="J145" s="280"/>
      <c r="K145" s="280"/>
    </row>
    <row r="146" spans="2:11" s="1" customFormat="1" ht="7.5" customHeight="1">
      <c r="B146" s="281"/>
      <c r="C146" s="282"/>
      <c r="D146" s="282"/>
      <c r="E146" s="282"/>
      <c r="F146" s="282"/>
      <c r="G146" s="282"/>
      <c r="H146" s="282"/>
      <c r="I146" s="282"/>
      <c r="J146" s="282"/>
      <c r="K146" s="283"/>
    </row>
    <row r="147" spans="2:11" s="1" customFormat="1" ht="45" customHeight="1">
      <c r="B147" s="284"/>
      <c r="C147" s="396" t="s">
        <v>1231</v>
      </c>
      <c r="D147" s="396"/>
      <c r="E147" s="396"/>
      <c r="F147" s="396"/>
      <c r="G147" s="396"/>
      <c r="H147" s="396"/>
      <c r="I147" s="396"/>
      <c r="J147" s="396"/>
      <c r="K147" s="285"/>
    </row>
    <row r="148" spans="2:11" s="1" customFormat="1" ht="17.25" customHeight="1">
      <c r="B148" s="284"/>
      <c r="C148" s="286" t="s">
        <v>1166</v>
      </c>
      <c r="D148" s="286"/>
      <c r="E148" s="286"/>
      <c r="F148" s="286" t="s">
        <v>1167</v>
      </c>
      <c r="G148" s="287"/>
      <c r="H148" s="286" t="s">
        <v>54</v>
      </c>
      <c r="I148" s="286" t="s">
        <v>57</v>
      </c>
      <c r="J148" s="286" t="s">
        <v>1168</v>
      </c>
      <c r="K148" s="285"/>
    </row>
    <row r="149" spans="2:11" s="1" customFormat="1" ht="17.25" customHeight="1">
      <c r="B149" s="284"/>
      <c r="C149" s="288" t="s">
        <v>1169</v>
      </c>
      <c r="D149" s="288"/>
      <c r="E149" s="288"/>
      <c r="F149" s="289" t="s">
        <v>1170</v>
      </c>
      <c r="G149" s="290"/>
      <c r="H149" s="288"/>
      <c r="I149" s="288"/>
      <c r="J149" s="288" t="s">
        <v>1171</v>
      </c>
      <c r="K149" s="285"/>
    </row>
    <row r="150" spans="2:11" s="1" customFormat="1" ht="5.25" customHeight="1">
      <c r="B150" s="296"/>
      <c r="C150" s="291"/>
      <c r="D150" s="291"/>
      <c r="E150" s="291"/>
      <c r="F150" s="291"/>
      <c r="G150" s="292"/>
      <c r="H150" s="291"/>
      <c r="I150" s="291"/>
      <c r="J150" s="291"/>
      <c r="K150" s="319"/>
    </row>
    <row r="151" spans="2:11" s="1" customFormat="1" ht="15" customHeight="1">
      <c r="B151" s="296"/>
      <c r="C151" s="323" t="s">
        <v>1175</v>
      </c>
      <c r="D151" s="273"/>
      <c r="E151" s="273"/>
      <c r="F151" s="324" t="s">
        <v>1172</v>
      </c>
      <c r="G151" s="273"/>
      <c r="H151" s="323" t="s">
        <v>1212</v>
      </c>
      <c r="I151" s="323" t="s">
        <v>1174</v>
      </c>
      <c r="J151" s="323">
        <v>120</v>
      </c>
      <c r="K151" s="319"/>
    </row>
    <row r="152" spans="2:11" s="1" customFormat="1" ht="15" customHeight="1">
      <c r="B152" s="296"/>
      <c r="C152" s="323" t="s">
        <v>1221</v>
      </c>
      <c r="D152" s="273"/>
      <c r="E152" s="273"/>
      <c r="F152" s="324" t="s">
        <v>1172</v>
      </c>
      <c r="G152" s="273"/>
      <c r="H152" s="323" t="s">
        <v>1232</v>
      </c>
      <c r="I152" s="323" t="s">
        <v>1174</v>
      </c>
      <c r="J152" s="323" t="s">
        <v>1223</v>
      </c>
      <c r="K152" s="319"/>
    </row>
    <row r="153" spans="2:11" s="1" customFormat="1" ht="15" customHeight="1">
      <c r="B153" s="296"/>
      <c r="C153" s="323" t="s">
        <v>83</v>
      </c>
      <c r="D153" s="273"/>
      <c r="E153" s="273"/>
      <c r="F153" s="324" t="s">
        <v>1172</v>
      </c>
      <c r="G153" s="273"/>
      <c r="H153" s="323" t="s">
        <v>1233</v>
      </c>
      <c r="I153" s="323" t="s">
        <v>1174</v>
      </c>
      <c r="J153" s="323" t="s">
        <v>1223</v>
      </c>
      <c r="K153" s="319"/>
    </row>
    <row r="154" spans="2:11" s="1" customFormat="1" ht="15" customHeight="1">
      <c r="B154" s="296"/>
      <c r="C154" s="323" t="s">
        <v>1177</v>
      </c>
      <c r="D154" s="273"/>
      <c r="E154" s="273"/>
      <c r="F154" s="324" t="s">
        <v>1178</v>
      </c>
      <c r="G154" s="273"/>
      <c r="H154" s="323" t="s">
        <v>1212</v>
      </c>
      <c r="I154" s="323" t="s">
        <v>1174</v>
      </c>
      <c r="J154" s="323">
        <v>50</v>
      </c>
      <c r="K154" s="319"/>
    </row>
    <row r="155" spans="2:11" s="1" customFormat="1" ht="15" customHeight="1">
      <c r="B155" s="296"/>
      <c r="C155" s="323" t="s">
        <v>1180</v>
      </c>
      <c r="D155" s="273"/>
      <c r="E155" s="273"/>
      <c r="F155" s="324" t="s">
        <v>1172</v>
      </c>
      <c r="G155" s="273"/>
      <c r="H155" s="323" t="s">
        <v>1212</v>
      </c>
      <c r="I155" s="323" t="s">
        <v>1182</v>
      </c>
      <c r="J155" s="323"/>
      <c r="K155" s="319"/>
    </row>
    <row r="156" spans="2:11" s="1" customFormat="1" ht="15" customHeight="1">
      <c r="B156" s="296"/>
      <c r="C156" s="323" t="s">
        <v>1191</v>
      </c>
      <c r="D156" s="273"/>
      <c r="E156" s="273"/>
      <c r="F156" s="324" t="s">
        <v>1178</v>
      </c>
      <c r="G156" s="273"/>
      <c r="H156" s="323" t="s">
        <v>1212</v>
      </c>
      <c r="I156" s="323" t="s">
        <v>1174</v>
      </c>
      <c r="J156" s="323">
        <v>50</v>
      </c>
      <c r="K156" s="319"/>
    </row>
    <row r="157" spans="2:11" s="1" customFormat="1" ht="15" customHeight="1">
      <c r="B157" s="296"/>
      <c r="C157" s="323" t="s">
        <v>1199</v>
      </c>
      <c r="D157" s="273"/>
      <c r="E157" s="273"/>
      <c r="F157" s="324" t="s">
        <v>1178</v>
      </c>
      <c r="G157" s="273"/>
      <c r="H157" s="323" t="s">
        <v>1212</v>
      </c>
      <c r="I157" s="323" t="s">
        <v>1174</v>
      </c>
      <c r="J157" s="323">
        <v>50</v>
      </c>
      <c r="K157" s="319"/>
    </row>
    <row r="158" spans="2:11" s="1" customFormat="1" ht="15" customHeight="1">
      <c r="B158" s="296"/>
      <c r="C158" s="323" t="s">
        <v>1197</v>
      </c>
      <c r="D158" s="273"/>
      <c r="E158" s="273"/>
      <c r="F158" s="324" t="s">
        <v>1178</v>
      </c>
      <c r="G158" s="273"/>
      <c r="H158" s="323" t="s">
        <v>1212</v>
      </c>
      <c r="I158" s="323" t="s">
        <v>1174</v>
      </c>
      <c r="J158" s="323">
        <v>50</v>
      </c>
      <c r="K158" s="319"/>
    </row>
    <row r="159" spans="2:11" s="1" customFormat="1" ht="15" customHeight="1">
      <c r="B159" s="296"/>
      <c r="C159" s="323" t="s">
        <v>101</v>
      </c>
      <c r="D159" s="273"/>
      <c r="E159" s="273"/>
      <c r="F159" s="324" t="s">
        <v>1172</v>
      </c>
      <c r="G159" s="273"/>
      <c r="H159" s="323" t="s">
        <v>1234</v>
      </c>
      <c r="I159" s="323" t="s">
        <v>1174</v>
      </c>
      <c r="J159" s="323" t="s">
        <v>1235</v>
      </c>
      <c r="K159" s="319"/>
    </row>
    <row r="160" spans="2:11" s="1" customFormat="1" ht="15" customHeight="1">
      <c r="B160" s="296"/>
      <c r="C160" s="323" t="s">
        <v>1236</v>
      </c>
      <c r="D160" s="273"/>
      <c r="E160" s="273"/>
      <c r="F160" s="324" t="s">
        <v>1172</v>
      </c>
      <c r="G160" s="273"/>
      <c r="H160" s="323" t="s">
        <v>1237</v>
      </c>
      <c r="I160" s="323" t="s">
        <v>1207</v>
      </c>
      <c r="J160" s="323"/>
      <c r="K160" s="319"/>
    </row>
    <row r="161" spans="2:11" s="1" customFormat="1" ht="15" customHeight="1">
      <c r="B161" s="325"/>
      <c r="C161" s="305"/>
      <c r="D161" s="305"/>
      <c r="E161" s="305"/>
      <c r="F161" s="305"/>
      <c r="G161" s="305"/>
      <c r="H161" s="305"/>
      <c r="I161" s="305"/>
      <c r="J161" s="305"/>
      <c r="K161" s="326"/>
    </row>
    <row r="162" spans="2:11" s="1" customFormat="1" ht="18.75" customHeight="1">
      <c r="B162" s="307"/>
      <c r="C162" s="317"/>
      <c r="D162" s="317"/>
      <c r="E162" s="317"/>
      <c r="F162" s="327"/>
      <c r="G162" s="317"/>
      <c r="H162" s="317"/>
      <c r="I162" s="317"/>
      <c r="J162" s="317"/>
      <c r="K162" s="307"/>
    </row>
    <row r="163" spans="2:11" s="1" customFormat="1" ht="18.75" customHeight="1">
      <c r="B163" s="280"/>
      <c r="C163" s="280"/>
      <c r="D163" s="280"/>
      <c r="E163" s="280"/>
      <c r="F163" s="280"/>
      <c r="G163" s="280"/>
      <c r="H163" s="280"/>
      <c r="I163" s="280"/>
      <c r="J163" s="280"/>
      <c r="K163" s="280"/>
    </row>
    <row r="164" spans="2:11" s="1" customFormat="1" ht="7.5" customHeight="1">
      <c r="B164" s="262"/>
      <c r="C164" s="263"/>
      <c r="D164" s="263"/>
      <c r="E164" s="263"/>
      <c r="F164" s="263"/>
      <c r="G164" s="263"/>
      <c r="H164" s="263"/>
      <c r="I164" s="263"/>
      <c r="J164" s="263"/>
      <c r="K164" s="264"/>
    </row>
    <row r="165" spans="2:11" s="1" customFormat="1" ht="45" customHeight="1">
      <c r="B165" s="265"/>
      <c r="C165" s="397" t="s">
        <v>1238</v>
      </c>
      <c r="D165" s="397"/>
      <c r="E165" s="397"/>
      <c r="F165" s="397"/>
      <c r="G165" s="397"/>
      <c r="H165" s="397"/>
      <c r="I165" s="397"/>
      <c r="J165" s="397"/>
      <c r="K165" s="266"/>
    </row>
    <row r="166" spans="2:11" s="1" customFormat="1" ht="17.25" customHeight="1">
      <c r="B166" s="265"/>
      <c r="C166" s="286" t="s">
        <v>1166</v>
      </c>
      <c r="D166" s="286"/>
      <c r="E166" s="286"/>
      <c r="F166" s="286" t="s">
        <v>1167</v>
      </c>
      <c r="G166" s="328"/>
      <c r="H166" s="329" t="s">
        <v>54</v>
      </c>
      <c r="I166" s="329" t="s">
        <v>57</v>
      </c>
      <c r="J166" s="286" t="s">
        <v>1168</v>
      </c>
      <c r="K166" s="266"/>
    </row>
    <row r="167" spans="2:11" s="1" customFormat="1" ht="17.25" customHeight="1">
      <c r="B167" s="267"/>
      <c r="C167" s="288" t="s">
        <v>1169</v>
      </c>
      <c r="D167" s="288"/>
      <c r="E167" s="288"/>
      <c r="F167" s="289" t="s">
        <v>1170</v>
      </c>
      <c r="G167" s="330"/>
      <c r="H167" s="331"/>
      <c r="I167" s="331"/>
      <c r="J167" s="288" t="s">
        <v>1171</v>
      </c>
      <c r="K167" s="268"/>
    </row>
    <row r="168" spans="2:11" s="1" customFormat="1" ht="5.25" customHeight="1">
      <c r="B168" s="296"/>
      <c r="C168" s="291"/>
      <c r="D168" s="291"/>
      <c r="E168" s="291"/>
      <c r="F168" s="291"/>
      <c r="G168" s="292"/>
      <c r="H168" s="291"/>
      <c r="I168" s="291"/>
      <c r="J168" s="291"/>
      <c r="K168" s="319"/>
    </row>
    <row r="169" spans="2:11" s="1" customFormat="1" ht="15" customHeight="1">
      <c r="B169" s="296"/>
      <c r="C169" s="273" t="s">
        <v>1175</v>
      </c>
      <c r="D169" s="273"/>
      <c r="E169" s="273"/>
      <c r="F169" s="294" t="s">
        <v>1172</v>
      </c>
      <c r="G169" s="273"/>
      <c r="H169" s="273" t="s">
        <v>1212</v>
      </c>
      <c r="I169" s="273" t="s">
        <v>1174</v>
      </c>
      <c r="J169" s="273">
        <v>120</v>
      </c>
      <c r="K169" s="319"/>
    </row>
    <row r="170" spans="2:11" s="1" customFormat="1" ht="15" customHeight="1">
      <c r="B170" s="296"/>
      <c r="C170" s="273" t="s">
        <v>1221</v>
      </c>
      <c r="D170" s="273"/>
      <c r="E170" s="273"/>
      <c r="F170" s="294" t="s">
        <v>1172</v>
      </c>
      <c r="G170" s="273"/>
      <c r="H170" s="273" t="s">
        <v>1222</v>
      </c>
      <c r="I170" s="273" t="s">
        <v>1174</v>
      </c>
      <c r="J170" s="273" t="s">
        <v>1223</v>
      </c>
      <c r="K170" s="319"/>
    </row>
    <row r="171" spans="2:11" s="1" customFormat="1" ht="15" customHeight="1">
      <c r="B171" s="296"/>
      <c r="C171" s="273" t="s">
        <v>83</v>
      </c>
      <c r="D171" s="273"/>
      <c r="E171" s="273"/>
      <c r="F171" s="294" t="s">
        <v>1172</v>
      </c>
      <c r="G171" s="273"/>
      <c r="H171" s="273" t="s">
        <v>1239</v>
      </c>
      <c r="I171" s="273" t="s">
        <v>1174</v>
      </c>
      <c r="J171" s="273" t="s">
        <v>1223</v>
      </c>
      <c r="K171" s="319"/>
    </row>
    <row r="172" spans="2:11" s="1" customFormat="1" ht="15" customHeight="1">
      <c r="B172" s="296"/>
      <c r="C172" s="273" t="s">
        <v>1177</v>
      </c>
      <c r="D172" s="273"/>
      <c r="E172" s="273"/>
      <c r="F172" s="294" t="s">
        <v>1178</v>
      </c>
      <c r="G172" s="273"/>
      <c r="H172" s="273" t="s">
        <v>1239</v>
      </c>
      <c r="I172" s="273" t="s">
        <v>1174</v>
      </c>
      <c r="J172" s="273">
        <v>50</v>
      </c>
      <c r="K172" s="319"/>
    </row>
    <row r="173" spans="2:11" s="1" customFormat="1" ht="15" customHeight="1">
      <c r="B173" s="296"/>
      <c r="C173" s="273" t="s">
        <v>1180</v>
      </c>
      <c r="D173" s="273"/>
      <c r="E173" s="273"/>
      <c r="F173" s="294" t="s">
        <v>1172</v>
      </c>
      <c r="G173" s="273"/>
      <c r="H173" s="273" t="s">
        <v>1239</v>
      </c>
      <c r="I173" s="273" t="s">
        <v>1182</v>
      </c>
      <c r="J173" s="273"/>
      <c r="K173" s="319"/>
    </row>
    <row r="174" spans="2:11" s="1" customFormat="1" ht="15" customHeight="1">
      <c r="B174" s="296"/>
      <c r="C174" s="273" t="s">
        <v>1191</v>
      </c>
      <c r="D174" s="273"/>
      <c r="E174" s="273"/>
      <c r="F174" s="294" t="s">
        <v>1178</v>
      </c>
      <c r="G174" s="273"/>
      <c r="H174" s="273" t="s">
        <v>1239</v>
      </c>
      <c r="I174" s="273" t="s">
        <v>1174</v>
      </c>
      <c r="J174" s="273">
        <v>50</v>
      </c>
      <c r="K174" s="319"/>
    </row>
    <row r="175" spans="2:11" s="1" customFormat="1" ht="15" customHeight="1">
      <c r="B175" s="296"/>
      <c r="C175" s="273" t="s">
        <v>1199</v>
      </c>
      <c r="D175" s="273"/>
      <c r="E175" s="273"/>
      <c r="F175" s="294" t="s">
        <v>1178</v>
      </c>
      <c r="G175" s="273"/>
      <c r="H175" s="273" t="s">
        <v>1239</v>
      </c>
      <c r="I175" s="273" t="s">
        <v>1174</v>
      </c>
      <c r="J175" s="273">
        <v>50</v>
      </c>
      <c r="K175" s="319"/>
    </row>
    <row r="176" spans="2:11" s="1" customFormat="1" ht="15" customHeight="1">
      <c r="B176" s="296"/>
      <c r="C176" s="273" t="s">
        <v>1197</v>
      </c>
      <c r="D176" s="273"/>
      <c r="E176" s="273"/>
      <c r="F176" s="294" t="s">
        <v>1178</v>
      </c>
      <c r="G176" s="273"/>
      <c r="H176" s="273" t="s">
        <v>1239</v>
      </c>
      <c r="I176" s="273" t="s">
        <v>1174</v>
      </c>
      <c r="J176" s="273">
        <v>50</v>
      </c>
      <c r="K176" s="319"/>
    </row>
    <row r="177" spans="2:11" s="1" customFormat="1" ht="15" customHeight="1">
      <c r="B177" s="296"/>
      <c r="C177" s="273" t="s">
        <v>119</v>
      </c>
      <c r="D177" s="273"/>
      <c r="E177" s="273"/>
      <c r="F177" s="294" t="s">
        <v>1172</v>
      </c>
      <c r="G177" s="273"/>
      <c r="H177" s="273" t="s">
        <v>1240</v>
      </c>
      <c r="I177" s="273" t="s">
        <v>1241</v>
      </c>
      <c r="J177" s="273"/>
      <c r="K177" s="319"/>
    </row>
    <row r="178" spans="2:11" s="1" customFormat="1" ht="15" customHeight="1">
      <c r="B178" s="296"/>
      <c r="C178" s="273" t="s">
        <v>57</v>
      </c>
      <c r="D178" s="273"/>
      <c r="E178" s="273"/>
      <c r="F178" s="294" t="s">
        <v>1172</v>
      </c>
      <c r="G178" s="273"/>
      <c r="H178" s="273" t="s">
        <v>1242</v>
      </c>
      <c r="I178" s="273" t="s">
        <v>1243</v>
      </c>
      <c r="J178" s="273">
        <v>1</v>
      </c>
      <c r="K178" s="319"/>
    </row>
    <row r="179" spans="2:11" s="1" customFormat="1" ht="15" customHeight="1">
      <c r="B179" s="296"/>
      <c r="C179" s="273" t="s">
        <v>53</v>
      </c>
      <c r="D179" s="273"/>
      <c r="E179" s="273"/>
      <c r="F179" s="294" t="s">
        <v>1172</v>
      </c>
      <c r="G179" s="273"/>
      <c r="H179" s="273" t="s">
        <v>1244</v>
      </c>
      <c r="I179" s="273" t="s">
        <v>1174</v>
      </c>
      <c r="J179" s="273">
        <v>20</v>
      </c>
      <c r="K179" s="319"/>
    </row>
    <row r="180" spans="2:11" s="1" customFormat="1" ht="15" customHeight="1">
      <c r="B180" s="296"/>
      <c r="C180" s="273" t="s">
        <v>54</v>
      </c>
      <c r="D180" s="273"/>
      <c r="E180" s="273"/>
      <c r="F180" s="294" t="s">
        <v>1172</v>
      </c>
      <c r="G180" s="273"/>
      <c r="H180" s="273" t="s">
        <v>1245</v>
      </c>
      <c r="I180" s="273" t="s">
        <v>1174</v>
      </c>
      <c r="J180" s="273">
        <v>255</v>
      </c>
      <c r="K180" s="319"/>
    </row>
    <row r="181" spans="2:11" s="1" customFormat="1" ht="15" customHeight="1">
      <c r="B181" s="296"/>
      <c r="C181" s="273" t="s">
        <v>120</v>
      </c>
      <c r="D181" s="273"/>
      <c r="E181" s="273"/>
      <c r="F181" s="294" t="s">
        <v>1172</v>
      </c>
      <c r="G181" s="273"/>
      <c r="H181" s="273" t="s">
        <v>1136</v>
      </c>
      <c r="I181" s="273" t="s">
        <v>1174</v>
      </c>
      <c r="J181" s="273">
        <v>10</v>
      </c>
      <c r="K181" s="319"/>
    </row>
    <row r="182" spans="2:11" s="1" customFormat="1" ht="15" customHeight="1">
      <c r="B182" s="296"/>
      <c r="C182" s="273" t="s">
        <v>121</v>
      </c>
      <c r="D182" s="273"/>
      <c r="E182" s="273"/>
      <c r="F182" s="294" t="s">
        <v>1172</v>
      </c>
      <c r="G182" s="273"/>
      <c r="H182" s="273" t="s">
        <v>1246</v>
      </c>
      <c r="I182" s="273" t="s">
        <v>1207</v>
      </c>
      <c r="J182" s="273"/>
      <c r="K182" s="319"/>
    </row>
    <row r="183" spans="2:11" s="1" customFormat="1" ht="15" customHeight="1">
      <c r="B183" s="296"/>
      <c r="C183" s="273" t="s">
        <v>1247</v>
      </c>
      <c r="D183" s="273"/>
      <c r="E183" s="273"/>
      <c r="F183" s="294" t="s">
        <v>1172</v>
      </c>
      <c r="G183" s="273"/>
      <c r="H183" s="273" t="s">
        <v>1248</v>
      </c>
      <c r="I183" s="273" t="s">
        <v>1207</v>
      </c>
      <c r="J183" s="273"/>
      <c r="K183" s="319"/>
    </row>
    <row r="184" spans="2:11" s="1" customFormat="1" ht="15" customHeight="1">
      <c r="B184" s="296"/>
      <c r="C184" s="273" t="s">
        <v>1236</v>
      </c>
      <c r="D184" s="273"/>
      <c r="E184" s="273"/>
      <c r="F184" s="294" t="s">
        <v>1172</v>
      </c>
      <c r="G184" s="273"/>
      <c r="H184" s="273" t="s">
        <v>1249</v>
      </c>
      <c r="I184" s="273" t="s">
        <v>1207</v>
      </c>
      <c r="J184" s="273"/>
      <c r="K184" s="319"/>
    </row>
    <row r="185" spans="2:11" s="1" customFormat="1" ht="15" customHeight="1">
      <c r="B185" s="296"/>
      <c r="C185" s="273" t="s">
        <v>123</v>
      </c>
      <c r="D185" s="273"/>
      <c r="E185" s="273"/>
      <c r="F185" s="294" t="s">
        <v>1178</v>
      </c>
      <c r="G185" s="273"/>
      <c r="H185" s="273" t="s">
        <v>1250</v>
      </c>
      <c r="I185" s="273" t="s">
        <v>1174</v>
      </c>
      <c r="J185" s="273">
        <v>50</v>
      </c>
      <c r="K185" s="319"/>
    </row>
    <row r="186" spans="2:11" s="1" customFormat="1" ht="15" customHeight="1">
      <c r="B186" s="296"/>
      <c r="C186" s="273" t="s">
        <v>1251</v>
      </c>
      <c r="D186" s="273"/>
      <c r="E186" s="273"/>
      <c r="F186" s="294" t="s">
        <v>1178</v>
      </c>
      <c r="G186" s="273"/>
      <c r="H186" s="273" t="s">
        <v>1252</v>
      </c>
      <c r="I186" s="273" t="s">
        <v>1253</v>
      </c>
      <c r="J186" s="273"/>
      <c r="K186" s="319"/>
    </row>
    <row r="187" spans="2:11" s="1" customFormat="1" ht="15" customHeight="1">
      <c r="B187" s="296"/>
      <c r="C187" s="273" t="s">
        <v>1254</v>
      </c>
      <c r="D187" s="273"/>
      <c r="E187" s="273"/>
      <c r="F187" s="294" t="s">
        <v>1178</v>
      </c>
      <c r="G187" s="273"/>
      <c r="H187" s="273" t="s">
        <v>1255</v>
      </c>
      <c r="I187" s="273" t="s">
        <v>1253</v>
      </c>
      <c r="J187" s="273"/>
      <c r="K187" s="319"/>
    </row>
    <row r="188" spans="2:11" s="1" customFormat="1" ht="15" customHeight="1">
      <c r="B188" s="296"/>
      <c r="C188" s="273" t="s">
        <v>1256</v>
      </c>
      <c r="D188" s="273"/>
      <c r="E188" s="273"/>
      <c r="F188" s="294" t="s">
        <v>1178</v>
      </c>
      <c r="G188" s="273"/>
      <c r="H188" s="273" t="s">
        <v>1257</v>
      </c>
      <c r="I188" s="273" t="s">
        <v>1253</v>
      </c>
      <c r="J188" s="273"/>
      <c r="K188" s="319"/>
    </row>
    <row r="189" spans="2:11" s="1" customFormat="1" ht="15" customHeight="1">
      <c r="B189" s="296"/>
      <c r="C189" s="332" t="s">
        <v>1258</v>
      </c>
      <c r="D189" s="273"/>
      <c r="E189" s="273"/>
      <c r="F189" s="294" t="s">
        <v>1178</v>
      </c>
      <c r="G189" s="273"/>
      <c r="H189" s="273" t="s">
        <v>1259</v>
      </c>
      <c r="I189" s="273" t="s">
        <v>1260</v>
      </c>
      <c r="J189" s="333" t="s">
        <v>1261</v>
      </c>
      <c r="K189" s="319"/>
    </row>
    <row r="190" spans="2:11" s="1" customFormat="1" ht="15" customHeight="1">
      <c r="B190" s="296"/>
      <c r="C190" s="332" t="s">
        <v>42</v>
      </c>
      <c r="D190" s="273"/>
      <c r="E190" s="273"/>
      <c r="F190" s="294" t="s">
        <v>1172</v>
      </c>
      <c r="G190" s="273"/>
      <c r="H190" s="270" t="s">
        <v>1262</v>
      </c>
      <c r="I190" s="273" t="s">
        <v>1263</v>
      </c>
      <c r="J190" s="273"/>
      <c r="K190" s="319"/>
    </row>
    <row r="191" spans="2:11" s="1" customFormat="1" ht="15" customHeight="1">
      <c r="B191" s="296"/>
      <c r="C191" s="332" t="s">
        <v>1264</v>
      </c>
      <c r="D191" s="273"/>
      <c r="E191" s="273"/>
      <c r="F191" s="294" t="s">
        <v>1172</v>
      </c>
      <c r="G191" s="273"/>
      <c r="H191" s="273" t="s">
        <v>1265</v>
      </c>
      <c r="I191" s="273" t="s">
        <v>1207</v>
      </c>
      <c r="J191" s="273"/>
      <c r="K191" s="319"/>
    </row>
    <row r="192" spans="2:11" s="1" customFormat="1" ht="15" customHeight="1">
      <c r="B192" s="296"/>
      <c r="C192" s="332" t="s">
        <v>1266</v>
      </c>
      <c r="D192" s="273"/>
      <c r="E192" s="273"/>
      <c r="F192" s="294" t="s">
        <v>1172</v>
      </c>
      <c r="G192" s="273"/>
      <c r="H192" s="273" t="s">
        <v>1267</v>
      </c>
      <c r="I192" s="273" t="s">
        <v>1207</v>
      </c>
      <c r="J192" s="273"/>
      <c r="K192" s="319"/>
    </row>
    <row r="193" spans="2:11" s="1" customFormat="1" ht="15" customHeight="1">
      <c r="B193" s="296"/>
      <c r="C193" s="332" t="s">
        <v>1268</v>
      </c>
      <c r="D193" s="273"/>
      <c r="E193" s="273"/>
      <c r="F193" s="294" t="s">
        <v>1178</v>
      </c>
      <c r="G193" s="273"/>
      <c r="H193" s="273" t="s">
        <v>1269</v>
      </c>
      <c r="I193" s="273" t="s">
        <v>1207</v>
      </c>
      <c r="J193" s="273"/>
      <c r="K193" s="319"/>
    </row>
    <row r="194" spans="2:11" s="1" customFormat="1" ht="15" customHeight="1">
      <c r="B194" s="325"/>
      <c r="C194" s="334"/>
      <c r="D194" s="305"/>
      <c r="E194" s="305"/>
      <c r="F194" s="305"/>
      <c r="G194" s="305"/>
      <c r="H194" s="305"/>
      <c r="I194" s="305"/>
      <c r="J194" s="305"/>
      <c r="K194" s="326"/>
    </row>
    <row r="195" spans="2:11" s="1" customFormat="1" ht="18.75" customHeight="1">
      <c r="B195" s="307"/>
      <c r="C195" s="317"/>
      <c r="D195" s="317"/>
      <c r="E195" s="317"/>
      <c r="F195" s="327"/>
      <c r="G195" s="317"/>
      <c r="H195" s="317"/>
      <c r="I195" s="317"/>
      <c r="J195" s="317"/>
      <c r="K195" s="307"/>
    </row>
    <row r="196" spans="2:11" s="1" customFormat="1" ht="18.75" customHeight="1">
      <c r="B196" s="307"/>
      <c r="C196" s="317"/>
      <c r="D196" s="317"/>
      <c r="E196" s="317"/>
      <c r="F196" s="327"/>
      <c r="G196" s="317"/>
      <c r="H196" s="317"/>
      <c r="I196" s="317"/>
      <c r="J196" s="317"/>
      <c r="K196" s="307"/>
    </row>
    <row r="197" spans="2:11" s="1" customFormat="1" ht="18.75" customHeight="1">
      <c r="B197" s="280"/>
      <c r="C197" s="280"/>
      <c r="D197" s="280"/>
      <c r="E197" s="280"/>
      <c r="F197" s="280"/>
      <c r="G197" s="280"/>
      <c r="H197" s="280"/>
      <c r="I197" s="280"/>
      <c r="J197" s="280"/>
      <c r="K197" s="280"/>
    </row>
    <row r="198" spans="2:11" s="1" customFormat="1" ht="12">
      <c r="B198" s="262"/>
      <c r="C198" s="263"/>
      <c r="D198" s="263"/>
      <c r="E198" s="263"/>
      <c r="F198" s="263"/>
      <c r="G198" s="263"/>
      <c r="H198" s="263"/>
      <c r="I198" s="263"/>
      <c r="J198" s="263"/>
      <c r="K198" s="264"/>
    </row>
    <row r="199" spans="2:11" s="1" customFormat="1" ht="22.2">
      <c r="B199" s="265"/>
      <c r="C199" s="397" t="s">
        <v>1270</v>
      </c>
      <c r="D199" s="397"/>
      <c r="E199" s="397"/>
      <c r="F199" s="397"/>
      <c r="G199" s="397"/>
      <c r="H199" s="397"/>
      <c r="I199" s="397"/>
      <c r="J199" s="397"/>
      <c r="K199" s="266"/>
    </row>
    <row r="200" spans="2:11" s="1" customFormat="1" ht="25.5" customHeight="1">
      <c r="B200" s="265"/>
      <c r="C200" s="335" t="s">
        <v>1271</v>
      </c>
      <c r="D200" s="335"/>
      <c r="E200" s="335"/>
      <c r="F200" s="335" t="s">
        <v>1272</v>
      </c>
      <c r="G200" s="336"/>
      <c r="H200" s="398" t="s">
        <v>1273</v>
      </c>
      <c r="I200" s="398"/>
      <c r="J200" s="398"/>
      <c r="K200" s="266"/>
    </row>
    <row r="201" spans="2:11" s="1" customFormat="1" ht="5.25" customHeight="1">
      <c r="B201" s="296"/>
      <c r="C201" s="291"/>
      <c r="D201" s="291"/>
      <c r="E201" s="291"/>
      <c r="F201" s="291"/>
      <c r="G201" s="317"/>
      <c r="H201" s="291"/>
      <c r="I201" s="291"/>
      <c r="J201" s="291"/>
      <c r="K201" s="319"/>
    </row>
    <row r="202" spans="2:11" s="1" customFormat="1" ht="15" customHeight="1">
      <c r="B202" s="296"/>
      <c r="C202" s="273" t="s">
        <v>1263</v>
      </c>
      <c r="D202" s="273"/>
      <c r="E202" s="273"/>
      <c r="F202" s="294" t="s">
        <v>43</v>
      </c>
      <c r="G202" s="273"/>
      <c r="H202" s="399" t="s">
        <v>1274</v>
      </c>
      <c r="I202" s="399"/>
      <c r="J202" s="399"/>
      <c r="K202" s="319"/>
    </row>
    <row r="203" spans="2:11" s="1" customFormat="1" ht="15" customHeight="1">
      <c r="B203" s="296"/>
      <c r="C203" s="273"/>
      <c r="D203" s="273"/>
      <c r="E203" s="273"/>
      <c r="F203" s="294" t="s">
        <v>44</v>
      </c>
      <c r="G203" s="273"/>
      <c r="H203" s="399" t="s">
        <v>1275</v>
      </c>
      <c r="I203" s="399"/>
      <c r="J203" s="399"/>
      <c r="K203" s="319"/>
    </row>
    <row r="204" spans="2:11" s="1" customFormat="1" ht="15" customHeight="1">
      <c r="B204" s="296"/>
      <c r="C204" s="273"/>
      <c r="D204" s="273"/>
      <c r="E204" s="273"/>
      <c r="F204" s="294" t="s">
        <v>47</v>
      </c>
      <c r="G204" s="273"/>
      <c r="H204" s="399" t="s">
        <v>1276</v>
      </c>
      <c r="I204" s="399"/>
      <c r="J204" s="399"/>
      <c r="K204" s="319"/>
    </row>
    <row r="205" spans="2:11" s="1" customFormat="1" ht="15" customHeight="1">
      <c r="B205" s="296"/>
      <c r="C205" s="273"/>
      <c r="D205" s="273"/>
      <c r="E205" s="273"/>
      <c r="F205" s="294" t="s">
        <v>45</v>
      </c>
      <c r="G205" s="273"/>
      <c r="H205" s="399" t="s">
        <v>1277</v>
      </c>
      <c r="I205" s="399"/>
      <c r="J205" s="399"/>
      <c r="K205" s="319"/>
    </row>
    <row r="206" spans="2:11" s="1" customFormat="1" ht="15" customHeight="1">
      <c r="B206" s="296"/>
      <c r="C206" s="273"/>
      <c r="D206" s="273"/>
      <c r="E206" s="273"/>
      <c r="F206" s="294" t="s">
        <v>46</v>
      </c>
      <c r="G206" s="273"/>
      <c r="H206" s="399" t="s">
        <v>1278</v>
      </c>
      <c r="I206" s="399"/>
      <c r="J206" s="399"/>
      <c r="K206" s="319"/>
    </row>
    <row r="207" spans="2:11" s="1" customFormat="1" ht="15" customHeight="1">
      <c r="B207" s="296"/>
      <c r="C207" s="273"/>
      <c r="D207" s="273"/>
      <c r="E207" s="273"/>
      <c r="F207" s="294"/>
      <c r="G207" s="273"/>
      <c r="H207" s="273"/>
      <c r="I207" s="273"/>
      <c r="J207" s="273"/>
      <c r="K207" s="319"/>
    </row>
    <row r="208" spans="2:11" s="1" customFormat="1" ht="15" customHeight="1">
      <c r="B208" s="296"/>
      <c r="C208" s="273" t="s">
        <v>1219</v>
      </c>
      <c r="D208" s="273"/>
      <c r="E208" s="273"/>
      <c r="F208" s="294" t="s">
        <v>78</v>
      </c>
      <c r="G208" s="273"/>
      <c r="H208" s="399" t="s">
        <v>1279</v>
      </c>
      <c r="I208" s="399"/>
      <c r="J208" s="399"/>
      <c r="K208" s="319"/>
    </row>
    <row r="209" spans="2:11" s="1" customFormat="1" ht="15" customHeight="1">
      <c r="B209" s="296"/>
      <c r="C209" s="273"/>
      <c r="D209" s="273"/>
      <c r="E209" s="273"/>
      <c r="F209" s="294" t="s">
        <v>1115</v>
      </c>
      <c r="G209" s="273"/>
      <c r="H209" s="399" t="s">
        <v>1116</v>
      </c>
      <c r="I209" s="399"/>
      <c r="J209" s="399"/>
      <c r="K209" s="319"/>
    </row>
    <row r="210" spans="2:11" s="1" customFormat="1" ht="15" customHeight="1">
      <c r="B210" s="296"/>
      <c r="C210" s="273"/>
      <c r="D210" s="273"/>
      <c r="E210" s="273"/>
      <c r="F210" s="294" t="s">
        <v>1113</v>
      </c>
      <c r="G210" s="273"/>
      <c r="H210" s="399" t="s">
        <v>1280</v>
      </c>
      <c r="I210" s="399"/>
      <c r="J210" s="399"/>
      <c r="K210" s="319"/>
    </row>
    <row r="211" spans="2:11" s="1" customFormat="1" ht="15" customHeight="1">
      <c r="B211" s="337"/>
      <c r="C211" s="273"/>
      <c r="D211" s="273"/>
      <c r="E211" s="273"/>
      <c r="F211" s="294" t="s">
        <v>1117</v>
      </c>
      <c r="G211" s="332"/>
      <c r="H211" s="400" t="s">
        <v>1118</v>
      </c>
      <c r="I211" s="400"/>
      <c r="J211" s="400"/>
      <c r="K211" s="338"/>
    </row>
    <row r="212" spans="2:11" s="1" customFormat="1" ht="15" customHeight="1">
      <c r="B212" s="337"/>
      <c r="C212" s="273"/>
      <c r="D212" s="273"/>
      <c r="E212" s="273"/>
      <c r="F212" s="294" t="s">
        <v>1119</v>
      </c>
      <c r="G212" s="332"/>
      <c r="H212" s="400" t="s">
        <v>1281</v>
      </c>
      <c r="I212" s="400"/>
      <c r="J212" s="400"/>
      <c r="K212" s="338"/>
    </row>
    <row r="213" spans="2:11" s="1" customFormat="1" ht="15" customHeight="1">
      <c r="B213" s="337"/>
      <c r="C213" s="273"/>
      <c r="D213" s="273"/>
      <c r="E213" s="273"/>
      <c r="F213" s="294"/>
      <c r="G213" s="332"/>
      <c r="H213" s="323"/>
      <c r="I213" s="323"/>
      <c r="J213" s="323"/>
      <c r="K213" s="338"/>
    </row>
    <row r="214" spans="2:11" s="1" customFormat="1" ht="15" customHeight="1">
      <c r="B214" s="337"/>
      <c r="C214" s="273" t="s">
        <v>1243</v>
      </c>
      <c r="D214" s="273"/>
      <c r="E214" s="273"/>
      <c r="F214" s="294">
        <v>1</v>
      </c>
      <c r="G214" s="332"/>
      <c r="H214" s="400" t="s">
        <v>1282</v>
      </c>
      <c r="I214" s="400"/>
      <c r="J214" s="400"/>
      <c r="K214" s="338"/>
    </row>
    <row r="215" spans="2:11" s="1" customFormat="1" ht="15" customHeight="1">
      <c r="B215" s="337"/>
      <c r="C215" s="273"/>
      <c r="D215" s="273"/>
      <c r="E215" s="273"/>
      <c r="F215" s="294">
        <v>2</v>
      </c>
      <c r="G215" s="332"/>
      <c r="H215" s="400" t="s">
        <v>1283</v>
      </c>
      <c r="I215" s="400"/>
      <c r="J215" s="400"/>
      <c r="K215" s="338"/>
    </row>
    <row r="216" spans="2:11" s="1" customFormat="1" ht="15" customHeight="1">
      <c r="B216" s="337"/>
      <c r="C216" s="273"/>
      <c r="D216" s="273"/>
      <c r="E216" s="273"/>
      <c r="F216" s="294">
        <v>3</v>
      </c>
      <c r="G216" s="332"/>
      <c r="H216" s="400" t="s">
        <v>1284</v>
      </c>
      <c r="I216" s="400"/>
      <c r="J216" s="400"/>
      <c r="K216" s="338"/>
    </row>
    <row r="217" spans="2:11" s="1" customFormat="1" ht="15" customHeight="1">
      <c r="B217" s="337"/>
      <c r="C217" s="273"/>
      <c r="D217" s="273"/>
      <c r="E217" s="273"/>
      <c r="F217" s="294">
        <v>4</v>
      </c>
      <c r="G217" s="332"/>
      <c r="H217" s="400" t="s">
        <v>1285</v>
      </c>
      <c r="I217" s="400"/>
      <c r="J217" s="400"/>
      <c r="K217" s="338"/>
    </row>
    <row r="218" spans="2:11" s="1" customFormat="1" ht="12.75" customHeight="1">
      <c r="B218" s="339"/>
      <c r="C218" s="340"/>
      <c r="D218" s="340"/>
      <c r="E218" s="340"/>
      <c r="F218" s="340"/>
      <c r="G218" s="340"/>
      <c r="H218" s="340"/>
      <c r="I218" s="340"/>
      <c r="J218" s="340"/>
      <c r="K218" s="341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09F9DF-A1D1-4625-9DE9-CA3CA7F7312E}"/>
</file>

<file path=customXml/itemProps2.xml><?xml version="1.0" encoding="utf-8"?>
<ds:datastoreItem xmlns:ds="http://schemas.openxmlformats.org/officeDocument/2006/customXml" ds:itemID="{52DF1FB0-DD8F-4D6F-AAF9-2FD40D2277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DESKTOP-UF80NQF\Ferenc</dc:creator>
  <cp:keywords/>
  <dc:description/>
  <cp:lastModifiedBy>42073</cp:lastModifiedBy>
  <dcterms:created xsi:type="dcterms:W3CDTF">2022-09-30T13:09:19Z</dcterms:created>
  <dcterms:modified xsi:type="dcterms:W3CDTF">2022-10-09T18:23:30Z</dcterms:modified>
  <cp:category/>
  <cp:version/>
  <cp:contentType/>
  <cp:contentStatus/>
</cp:coreProperties>
</file>