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bookViews>
    <workbookView xWindow="0" yWindow="0" windowWidth="0" windowHeight="0"/>
  </bookViews>
  <sheets>
    <sheet name="Rekapitulace stavby" sheetId="1" r:id="rId1"/>
    <sheet name="01 - VRN" sheetId="2" r:id="rId2"/>
    <sheet name="02 - Bourací práce" sheetId="3" r:id="rId3"/>
    <sheet name="03 - Stavební práce" sheetId="4" r:id="rId4"/>
    <sheet name="04 - Fasáda" sheetId="5" r:id="rId5"/>
    <sheet name="05 - Výrobky" sheetId="6" r:id="rId6"/>
    <sheet name="06 - Zpevněné plochy" sheetId="7" r:id="rId7"/>
    <sheet name="07-1 - ZTI" sheetId="8" r:id="rId8"/>
    <sheet name="07-2 - ÚT a VZT" sheetId="9" r:id="rId9"/>
    <sheet name="07-3 - Elektroinstalace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VRN'!$C$83:$K$97</definedName>
    <definedName name="_xlnm.Print_Area" localSheetId="1">'01 - VRN'!$C$4:$J$39,'01 - VRN'!$C$45:$J$65,'01 - VRN'!$C$71:$K$97</definedName>
    <definedName name="_xlnm.Print_Titles" localSheetId="1">'01 - VRN'!$83:$83</definedName>
    <definedName name="_xlnm._FilterDatabase" localSheetId="2" hidden="1">'02 - Bourací práce'!$C$96:$K$503</definedName>
    <definedName name="_xlnm.Print_Area" localSheetId="2">'02 - Bourací práce'!$C$4:$J$39,'02 - Bourací práce'!$C$45:$J$78,'02 - Bourací práce'!$C$84:$K$503</definedName>
    <definedName name="_xlnm.Print_Titles" localSheetId="2">'02 - Bourací práce'!$96:$96</definedName>
    <definedName name="_xlnm._FilterDatabase" localSheetId="3" hidden="1">'03 - Stavební práce'!$C$98:$K$934</definedName>
    <definedName name="_xlnm.Print_Area" localSheetId="3">'03 - Stavební práce'!$C$4:$J$39,'03 - Stavební práce'!$C$45:$J$80,'03 - Stavební práce'!$C$86:$K$934</definedName>
    <definedName name="_xlnm.Print_Titles" localSheetId="3">'03 - Stavební práce'!$98:$98</definedName>
    <definedName name="_xlnm._FilterDatabase" localSheetId="4" hidden="1">'04 - Fasáda'!$C$87:$K$417</definedName>
    <definedName name="_xlnm.Print_Area" localSheetId="4">'04 - Fasáda'!$C$4:$J$39,'04 - Fasáda'!$C$45:$J$69,'04 - Fasáda'!$C$75:$K$417</definedName>
    <definedName name="_xlnm.Print_Titles" localSheetId="4">'04 - Fasáda'!$87:$87</definedName>
    <definedName name="_xlnm._FilterDatabase" localSheetId="5" hidden="1">'05 - Výrobky'!$C$89:$K$369</definedName>
    <definedName name="_xlnm.Print_Area" localSheetId="5">'05 - Výrobky'!$C$4:$J$39,'05 - Výrobky'!$C$45:$J$71,'05 - Výrobky'!$C$77:$K$369</definedName>
    <definedName name="_xlnm.Print_Titles" localSheetId="5">'05 - Výrobky'!$89:$89</definedName>
    <definedName name="_xlnm._FilterDatabase" localSheetId="6" hidden="1">'06 - Zpevněné plochy'!$C$83:$K$198</definedName>
    <definedName name="_xlnm.Print_Area" localSheetId="6">'06 - Zpevněné plochy'!$C$4:$J$39,'06 - Zpevněné plochy'!$C$45:$J$65,'06 - Zpevněné plochy'!$C$71:$K$198</definedName>
    <definedName name="_xlnm.Print_Titles" localSheetId="6">'06 - Zpevněné plochy'!$83:$83</definedName>
    <definedName name="_xlnm._FilterDatabase" localSheetId="7" hidden="1">'07-1 - ZTI'!$C$86:$K$252</definedName>
    <definedName name="_xlnm.Print_Area" localSheetId="7">'07-1 - ZTI'!$C$4:$J$39,'07-1 - ZTI'!$C$45:$J$68,'07-1 - ZTI'!$C$74:$K$252</definedName>
    <definedName name="_xlnm.Print_Titles" localSheetId="7">'07-1 - ZTI'!$86:$86</definedName>
    <definedName name="_xlnm._FilterDatabase" localSheetId="8" hidden="1">'07-2 - ÚT a VZT'!$C$86:$K$272</definedName>
    <definedName name="_xlnm.Print_Area" localSheetId="8">'07-2 - ÚT a VZT'!$C$4:$J$39,'07-2 - ÚT a VZT'!$C$45:$J$68,'07-2 - ÚT a VZT'!$C$74:$K$272</definedName>
    <definedName name="_xlnm.Print_Titles" localSheetId="8">'07-2 - ÚT a VZT'!$86:$86</definedName>
    <definedName name="_xlnm._FilterDatabase" localSheetId="9" hidden="1">'07-3 - Elektroinstalace'!$C$84:$K$150</definedName>
    <definedName name="_xlnm.Print_Area" localSheetId="9">'07-3 - Elektroinstalace'!$C$4:$J$39,'07-3 - Elektroinstalace'!$C$45:$J$66,'07-3 - Elektroinstalace'!$C$72:$K$150</definedName>
    <definedName name="_xlnm.Print_Titles" localSheetId="9">'07-3 - Elektroinstalace'!$84:$84</definedName>
    <definedName name="_xlnm.Print_Area" localSheetId="10">'Seznam figur'!$C$4:$G$366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63"/>
  <c i="10" r="J35"/>
  <c i="1" r="AX63"/>
  <c i="10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9" r="J37"/>
  <c r="J36"/>
  <c i="1" r="AY62"/>
  <c i="9" r="J35"/>
  <c i="1" r="AX62"/>
  <c i="9"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81"/>
  <c r="E7"/>
  <c r="E48"/>
  <c i="8" r="J37"/>
  <c r="J36"/>
  <c i="1" r="AY61"/>
  <c i="8" r="J35"/>
  <c i="1" r="AX61"/>
  <c i="8"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48"/>
  <c i="7" r="J37"/>
  <c r="J36"/>
  <c i="1" r="AY60"/>
  <c i="7" r="J35"/>
  <c i="1" r="AX60"/>
  <c i="7"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1"/>
  <c r="BH101"/>
  <c r="BG101"/>
  <c r="BF101"/>
  <c r="T101"/>
  <c r="R101"/>
  <c r="P101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74"/>
  <c i="6" r="J37"/>
  <c r="J36"/>
  <c i="1" r="AY59"/>
  <c i="6" r="J35"/>
  <c i="1" r="AX59"/>
  <c i="6"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3"/>
  <c r="BH343"/>
  <c r="BG343"/>
  <c r="BF343"/>
  <c r="T343"/>
  <c r="R343"/>
  <c r="P343"/>
  <c r="BI334"/>
  <c r="BH334"/>
  <c r="BG334"/>
  <c r="BF334"/>
  <c r="T334"/>
  <c r="R334"/>
  <c r="P334"/>
  <c r="BI332"/>
  <c r="BH332"/>
  <c r="BG332"/>
  <c r="BF332"/>
  <c r="T332"/>
  <c r="R332"/>
  <c r="P332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6"/>
  <c r="BH226"/>
  <c r="BG226"/>
  <c r="BF226"/>
  <c r="T226"/>
  <c r="R226"/>
  <c r="P226"/>
  <c r="BI215"/>
  <c r="BH215"/>
  <c r="BG215"/>
  <c r="BF215"/>
  <c r="T215"/>
  <c r="R215"/>
  <c r="P215"/>
  <c r="BI210"/>
  <c r="BH210"/>
  <c r="BG210"/>
  <c r="BF210"/>
  <c r="T210"/>
  <c r="R210"/>
  <c r="P210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52"/>
  <c r="E7"/>
  <c r="E80"/>
  <c i="5" r="J37"/>
  <c r="J36"/>
  <c i="1" r="AY58"/>
  <c i="5" r="J35"/>
  <c i="1" r="AX58"/>
  <c i="5" r="BI414"/>
  <c r="BH414"/>
  <c r="BG414"/>
  <c r="BF414"/>
  <c r="T414"/>
  <c r="R414"/>
  <c r="P414"/>
  <c r="BI413"/>
  <c r="BH413"/>
  <c r="BG413"/>
  <c r="BF413"/>
  <c r="T413"/>
  <c r="R413"/>
  <c r="P413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2"/>
  <c r="BH382"/>
  <c r="BG382"/>
  <c r="BF382"/>
  <c r="T382"/>
  <c r="R382"/>
  <c r="P382"/>
  <c r="BI379"/>
  <c r="BH379"/>
  <c r="BG379"/>
  <c r="BF379"/>
  <c r="T379"/>
  <c r="T378"/>
  <c r="R379"/>
  <c r="R378"/>
  <c r="P379"/>
  <c r="P378"/>
  <c r="BI377"/>
  <c r="BH377"/>
  <c r="BG377"/>
  <c r="BF377"/>
  <c r="T377"/>
  <c r="R377"/>
  <c r="P377"/>
  <c r="BI376"/>
  <c r="BH376"/>
  <c r="BG376"/>
  <c r="BF376"/>
  <c r="T376"/>
  <c r="R376"/>
  <c r="P376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53"/>
  <c r="BH353"/>
  <c r="BG353"/>
  <c r="BF353"/>
  <c r="T353"/>
  <c r="R353"/>
  <c r="P353"/>
  <c r="BI340"/>
  <c r="BH340"/>
  <c r="BG340"/>
  <c r="BF340"/>
  <c r="T340"/>
  <c r="R340"/>
  <c r="P340"/>
  <c r="BI325"/>
  <c r="BH325"/>
  <c r="BG325"/>
  <c r="BF325"/>
  <c r="T325"/>
  <c r="R325"/>
  <c r="P325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291"/>
  <c r="BH291"/>
  <c r="BG291"/>
  <c r="BF291"/>
  <c r="T291"/>
  <c r="R291"/>
  <c r="P291"/>
  <c r="BI278"/>
  <c r="BH278"/>
  <c r="BG278"/>
  <c r="BF278"/>
  <c r="T278"/>
  <c r="R278"/>
  <c r="P278"/>
  <c r="BI265"/>
  <c r="BH265"/>
  <c r="BG265"/>
  <c r="BF265"/>
  <c r="T265"/>
  <c r="R265"/>
  <c r="P265"/>
  <c r="BI249"/>
  <c r="BH249"/>
  <c r="BG249"/>
  <c r="BF249"/>
  <c r="T249"/>
  <c r="R249"/>
  <c r="P249"/>
  <c r="BI236"/>
  <c r="BH236"/>
  <c r="BG236"/>
  <c r="BF236"/>
  <c r="T236"/>
  <c r="R236"/>
  <c r="P236"/>
  <c r="BI220"/>
  <c r="BH220"/>
  <c r="BG220"/>
  <c r="BF220"/>
  <c r="T220"/>
  <c r="R220"/>
  <c r="P220"/>
  <c r="BI203"/>
  <c r="BH203"/>
  <c r="BG203"/>
  <c r="BF203"/>
  <c r="T203"/>
  <c r="R203"/>
  <c r="P203"/>
  <c r="BI186"/>
  <c r="BH186"/>
  <c r="BG186"/>
  <c r="BF186"/>
  <c r="T186"/>
  <c r="R186"/>
  <c r="P186"/>
  <c r="BI171"/>
  <c r="BH171"/>
  <c r="BG171"/>
  <c r="BF171"/>
  <c r="T171"/>
  <c r="R171"/>
  <c r="P171"/>
  <c r="BI168"/>
  <c r="BH168"/>
  <c r="BG168"/>
  <c r="BF168"/>
  <c r="T168"/>
  <c r="R168"/>
  <c r="P168"/>
  <c r="BI161"/>
  <c r="BH161"/>
  <c r="BG161"/>
  <c r="BF161"/>
  <c r="T161"/>
  <c r="R161"/>
  <c r="P161"/>
  <c r="BI145"/>
  <c r="BH145"/>
  <c r="BG145"/>
  <c r="BF145"/>
  <c r="T145"/>
  <c r="R145"/>
  <c r="P145"/>
  <c r="BI129"/>
  <c r="BH129"/>
  <c r="BG129"/>
  <c r="BF129"/>
  <c r="T129"/>
  <c r="R129"/>
  <c r="P129"/>
  <c r="BI112"/>
  <c r="BH112"/>
  <c r="BG112"/>
  <c r="BF112"/>
  <c r="T112"/>
  <c r="R112"/>
  <c r="P112"/>
  <c r="BI91"/>
  <c r="BH91"/>
  <c r="BG91"/>
  <c r="BF91"/>
  <c r="T91"/>
  <c r="T90"/>
  <c r="R91"/>
  <c r="R90"/>
  <c r="P91"/>
  <c r="P90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78"/>
  <c i="4" r="J37"/>
  <c r="J36"/>
  <c i="1" r="AY57"/>
  <c i="4" r="J35"/>
  <c i="1" r="AX57"/>
  <c i="4" r="BI933"/>
  <c r="BH933"/>
  <c r="BG933"/>
  <c r="BF933"/>
  <c r="T933"/>
  <c r="T932"/>
  <c r="T931"/>
  <c r="R933"/>
  <c r="R932"/>
  <c r="R931"/>
  <c r="P933"/>
  <c r="P932"/>
  <c r="P931"/>
  <c r="BI923"/>
  <c r="BH923"/>
  <c r="BG923"/>
  <c r="BF923"/>
  <c r="T923"/>
  <c r="R923"/>
  <c r="P923"/>
  <c r="BI912"/>
  <c r="BH912"/>
  <c r="BG912"/>
  <c r="BF912"/>
  <c r="T912"/>
  <c r="R912"/>
  <c r="P912"/>
  <c r="BI908"/>
  <c r="BH908"/>
  <c r="BG908"/>
  <c r="BF908"/>
  <c r="T908"/>
  <c r="R908"/>
  <c r="P908"/>
  <c r="BI901"/>
  <c r="BH901"/>
  <c r="BG901"/>
  <c r="BF901"/>
  <c r="T901"/>
  <c r="R901"/>
  <c r="P901"/>
  <c r="BI897"/>
  <c r="BH897"/>
  <c r="BG897"/>
  <c r="BF897"/>
  <c r="T897"/>
  <c r="R897"/>
  <c r="P897"/>
  <c r="BI891"/>
  <c r="BH891"/>
  <c r="BG891"/>
  <c r="BF891"/>
  <c r="T891"/>
  <c r="R891"/>
  <c r="P891"/>
  <c r="BI883"/>
  <c r="BH883"/>
  <c r="BG883"/>
  <c r="BF883"/>
  <c r="T883"/>
  <c r="R883"/>
  <c r="P883"/>
  <c r="BI868"/>
  <c r="BH868"/>
  <c r="BG868"/>
  <c r="BF868"/>
  <c r="T868"/>
  <c r="R868"/>
  <c r="P868"/>
  <c r="BI854"/>
  <c r="BH854"/>
  <c r="BG854"/>
  <c r="BF854"/>
  <c r="T854"/>
  <c r="R854"/>
  <c r="P854"/>
  <c r="BI847"/>
  <c r="BH847"/>
  <c r="BG847"/>
  <c r="BF847"/>
  <c r="T847"/>
  <c r="R847"/>
  <c r="P847"/>
  <c r="BI842"/>
  <c r="BH842"/>
  <c r="BG842"/>
  <c r="BF842"/>
  <c r="T842"/>
  <c r="R842"/>
  <c r="P842"/>
  <c r="BI840"/>
  <c r="BH840"/>
  <c r="BG840"/>
  <c r="BF840"/>
  <c r="T840"/>
  <c r="R840"/>
  <c r="P840"/>
  <c r="BI837"/>
  <c r="BH837"/>
  <c r="BG837"/>
  <c r="BF837"/>
  <c r="T837"/>
  <c r="R837"/>
  <c r="P837"/>
  <c r="BI833"/>
  <c r="BH833"/>
  <c r="BG833"/>
  <c r="BF833"/>
  <c r="T833"/>
  <c r="R833"/>
  <c r="P833"/>
  <c r="BI827"/>
  <c r="BH827"/>
  <c r="BG827"/>
  <c r="BF827"/>
  <c r="T827"/>
  <c r="R827"/>
  <c r="P827"/>
  <c r="BI824"/>
  <c r="BH824"/>
  <c r="BG824"/>
  <c r="BF824"/>
  <c r="T824"/>
  <c r="R824"/>
  <c r="P824"/>
  <c r="BI817"/>
  <c r="BH817"/>
  <c r="BG817"/>
  <c r="BF817"/>
  <c r="T817"/>
  <c r="R817"/>
  <c r="P817"/>
  <c r="BI814"/>
  <c r="BH814"/>
  <c r="BG814"/>
  <c r="BF814"/>
  <c r="T814"/>
  <c r="R814"/>
  <c r="P814"/>
  <c r="BI809"/>
  <c r="BH809"/>
  <c r="BG809"/>
  <c r="BF809"/>
  <c r="T809"/>
  <c r="R809"/>
  <c r="P809"/>
  <c r="BI807"/>
  <c r="BH807"/>
  <c r="BG807"/>
  <c r="BF807"/>
  <c r="T807"/>
  <c r="R807"/>
  <c r="P807"/>
  <c r="BI802"/>
  <c r="BH802"/>
  <c r="BG802"/>
  <c r="BF802"/>
  <c r="T802"/>
  <c r="R802"/>
  <c r="P802"/>
  <c r="BI799"/>
  <c r="BH799"/>
  <c r="BG799"/>
  <c r="BF799"/>
  <c r="T799"/>
  <c r="R799"/>
  <c r="P799"/>
  <c r="BI788"/>
  <c r="BH788"/>
  <c r="BG788"/>
  <c r="BF788"/>
  <c r="T788"/>
  <c r="R788"/>
  <c r="P788"/>
  <c r="BI777"/>
  <c r="BH777"/>
  <c r="BG777"/>
  <c r="BF777"/>
  <c r="T777"/>
  <c r="R777"/>
  <c r="P777"/>
  <c r="BI772"/>
  <c r="BH772"/>
  <c r="BG772"/>
  <c r="BF772"/>
  <c r="T772"/>
  <c r="R772"/>
  <c r="P772"/>
  <c r="BI762"/>
  <c r="BH762"/>
  <c r="BG762"/>
  <c r="BF762"/>
  <c r="T762"/>
  <c r="R762"/>
  <c r="P762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7"/>
  <c r="BH747"/>
  <c r="BG747"/>
  <c r="BF747"/>
  <c r="T747"/>
  <c r="R747"/>
  <c r="P747"/>
  <c r="BI745"/>
  <c r="BH745"/>
  <c r="BG745"/>
  <c r="BF745"/>
  <c r="T745"/>
  <c r="R745"/>
  <c r="P745"/>
  <c r="BI740"/>
  <c r="BH740"/>
  <c r="BG740"/>
  <c r="BF740"/>
  <c r="T740"/>
  <c r="R740"/>
  <c r="P740"/>
  <c r="BI735"/>
  <c r="BH735"/>
  <c r="BG735"/>
  <c r="BF735"/>
  <c r="T735"/>
  <c r="R735"/>
  <c r="P735"/>
  <c r="BI730"/>
  <c r="BH730"/>
  <c r="BG730"/>
  <c r="BF730"/>
  <c r="T730"/>
  <c r="R730"/>
  <c r="P730"/>
  <c r="BI721"/>
  <c r="BH721"/>
  <c r="BG721"/>
  <c r="BF721"/>
  <c r="T721"/>
  <c r="R721"/>
  <c r="P721"/>
  <c r="BI716"/>
  <c r="BH716"/>
  <c r="BG716"/>
  <c r="BF716"/>
  <c r="T716"/>
  <c r="R716"/>
  <c r="P716"/>
  <c r="BI708"/>
  <c r="BH708"/>
  <c r="BG708"/>
  <c r="BF708"/>
  <c r="T708"/>
  <c r="R708"/>
  <c r="P708"/>
  <c r="BI700"/>
  <c r="BH700"/>
  <c r="BG700"/>
  <c r="BF700"/>
  <c r="T700"/>
  <c r="R700"/>
  <c r="P700"/>
  <c r="BI687"/>
  <c r="BH687"/>
  <c r="BG687"/>
  <c r="BF687"/>
  <c r="T687"/>
  <c r="R687"/>
  <c r="P687"/>
  <c r="BI681"/>
  <c r="BH681"/>
  <c r="BG681"/>
  <c r="BF681"/>
  <c r="T681"/>
  <c r="R681"/>
  <c r="P681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60"/>
  <c r="BH660"/>
  <c r="BG660"/>
  <c r="BF660"/>
  <c r="T660"/>
  <c r="R660"/>
  <c r="P660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4"/>
  <c r="BH654"/>
  <c r="BG654"/>
  <c r="BF654"/>
  <c r="T654"/>
  <c r="R654"/>
  <c r="P654"/>
  <c r="BI648"/>
  <c r="BH648"/>
  <c r="BG648"/>
  <c r="BF648"/>
  <c r="T648"/>
  <c r="R648"/>
  <c r="P648"/>
  <c r="BI643"/>
  <c r="BH643"/>
  <c r="BG643"/>
  <c r="BF643"/>
  <c r="T643"/>
  <c r="R643"/>
  <c r="P643"/>
  <c r="BI639"/>
  <c r="BH639"/>
  <c r="BG639"/>
  <c r="BF639"/>
  <c r="T639"/>
  <c r="R639"/>
  <c r="P639"/>
  <c r="BI637"/>
  <c r="BH637"/>
  <c r="BG637"/>
  <c r="BF637"/>
  <c r="T637"/>
  <c r="R637"/>
  <c r="P637"/>
  <c r="BI634"/>
  <c r="BH634"/>
  <c r="BG634"/>
  <c r="BF634"/>
  <c r="T634"/>
  <c r="R634"/>
  <c r="P634"/>
  <c r="BI630"/>
  <c r="BH630"/>
  <c r="BG630"/>
  <c r="BF630"/>
  <c r="T630"/>
  <c r="R630"/>
  <c r="P630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0"/>
  <c r="BH610"/>
  <c r="BG610"/>
  <c r="BF610"/>
  <c r="T610"/>
  <c r="R610"/>
  <c r="P610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7"/>
  <c r="BH597"/>
  <c r="BG597"/>
  <c r="BF597"/>
  <c r="T597"/>
  <c r="R597"/>
  <c r="P597"/>
  <c r="BI593"/>
  <c r="BH593"/>
  <c r="BG593"/>
  <c r="BF593"/>
  <c r="T593"/>
  <c r="R593"/>
  <c r="P593"/>
  <c r="BI589"/>
  <c r="BH589"/>
  <c r="BG589"/>
  <c r="BF589"/>
  <c r="T589"/>
  <c r="R589"/>
  <c r="P589"/>
  <c r="BI581"/>
  <c r="BH581"/>
  <c r="BG581"/>
  <c r="BF581"/>
  <c r="T581"/>
  <c r="R581"/>
  <c r="P581"/>
  <c r="BI573"/>
  <c r="BH573"/>
  <c r="BG573"/>
  <c r="BF573"/>
  <c r="T573"/>
  <c r="R573"/>
  <c r="P573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2"/>
  <c r="BH552"/>
  <c r="BG552"/>
  <c r="BF552"/>
  <c r="T552"/>
  <c r="R552"/>
  <c r="P552"/>
  <c r="BI548"/>
  <c r="BH548"/>
  <c r="BG548"/>
  <c r="BF548"/>
  <c r="T548"/>
  <c r="R548"/>
  <c r="P548"/>
  <c r="BI546"/>
  <c r="BH546"/>
  <c r="BG546"/>
  <c r="BF546"/>
  <c r="T546"/>
  <c r="R546"/>
  <c r="P546"/>
  <c r="BI540"/>
  <c r="BH540"/>
  <c r="BG540"/>
  <c r="BF540"/>
  <c r="T540"/>
  <c r="R540"/>
  <c r="P540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4"/>
  <c r="BH524"/>
  <c r="BG524"/>
  <c r="BF524"/>
  <c r="T524"/>
  <c r="R524"/>
  <c r="P524"/>
  <c r="BI522"/>
  <c r="BH522"/>
  <c r="BG522"/>
  <c r="BF522"/>
  <c r="T522"/>
  <c r="R522"/>
  <c r="P522"/>
  <c r="BI515"/>
  <c r="BH515"/>
  <c r="BG515"/>
  <c r="BF515"/>
  <c r="T515"/>
  <c r="R515"/>
  <c r="P515"/>
  <c r="BI507"/>
  <c r="BH507"/>
  <c r="BG507"/>
  <c r="BF507"/>
  <c r="T507"/>
  <c r="R507"/>
  <c r="P507"/>
  <c r="BI502"/>
  <c r="BH502"/>
  <c r="BG502"/>
  <c r="BF502"/>
  <c r="T502"/>
  <c r="R502"/>
  <c r="P502"/>
  <c r="BI498"/>
  <c r="BH498"/>
  <c r="BG498"/>
  <c r="BF498"/>
  <c r="T498"/>
  <c r="R498"/>
  <c r="P498"/>
  <c r="BI490"/>
  <c r="BH490"/>
  <c r="BG490"/>
  <c r="BF490"/>
  <c r="T490"/>
  <c r="R490"/>
  <c r="P490"/>
  <c r="BI489"/>
  <c r="BH489"/>
  <c r="BG489"/>
  <c r="BF489"/>
  <c r="T489"/>
  <c r="R489"/>
  <c r="P489"/>
  <c r="BI482"/>
  <c r="BH482"/>
  <c r="BG482"/>
  <c r="BF482"/>
  <c r="T482"/>
  <c r="R482"/>
  <c r="P482"/>
  <c r="BI478"/>
  <c r="BH478"/>
  <c r="BG478"/>
  <c r="BF478"/>
  <c r="T478"/>
  <c r="R478"/>
  <c r="P478"/>
  <c r="BI476"/>
  <c r="BH476"/>
  <c r="BG476"/>
  <c r="BF476"/>
  <c r="T476"/>
  <c r="R476"/>
  <c r="P476"/>
  <c r="BI470"/>
  <c r="BH470"/>
  <c r="BG470"/>
  <c r="BF470"/>
  <c r="T470"/>
  <c r="R470"/>
  <c r="P470"/>
  <c r="BI466"/>
  <c r="BH466"/>
  <c r="BG466"/>
  <c r="BF466"/>
  <c r="T466"/>
  <c r="R466"/>
  <c r="P466"/>
  <c r="BI460"/>
  <c r="BH460"/>
  <c r="BG460"/>
  <c r="BF460"/>
  <c r="T460"/>
  <c r="R460"/>
  <c r="P460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T370"/>
  <c r="R371"/>
  <c r="R370"/>
  <c r="P371"/>
  <c r="P370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37"/>
  <c r="BH337"/>
  <c r="BG337"/>
  <c r="BF337"/>
  <c r="T337"/>
  <c r="R337"/>
  <c r="P337"/>
  <c r="BI334"/>
  <c r="BH334"/>
  <c r="BG334"/>
  <c r="BF334"/>
  <c r="T334"/>
  <c r="R334"/>
  <c r="P334"/>
  <c r="BI328"/>
  <c r="BH328"/>
  <c r="BG328"/>
  <c r="BF328"/>
  <c r="T328"/>
  <c r="R328"/>
  <c r="P328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298"/>
  <c r="BH298"/>
  <c r="BG298"/>
  <c r="BF298"/>
  <c r="T298"/>
  <c r="R298"/>
  <c r="P298"/>
  <c r="BI275"/>
  <c r="BH275"/>
  <c r="BG275"/>
  <c r="BF275"/>
  <c r="T275"/>
  <c r="R275"/>
  <c r="P275"/>
  <c r="BI267"/>
  <c r="BH267"/>
  <c r="BG267"/>
  <c r="BF267"/>
  <c r="T267"/>
  <c r="R267"/>
  <c r="P267"/>
  <c r="BI259"/>
  <c r="BH259"/>
  <c r="BG259"/>
  <c r="BF259"/>
  <c r="T259"/>
  <c r="R259"/>
  <c r="P259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9"/>
  <c r="BH209"/>
  <c r="BG209"/>
  <c r="BF209"/>
  <c r="T209"/>
  <c r="R209"/>
  <c r="P209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5"/>
  <c r="BH155"/>
  <c r="BG155"/>
  <c r="BF155"/>
  <c r="T155"/>
  <c r="R155"/>
  <c r="P15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J95"/>
  <c r="F95"/>
  <c r="F93"/>
  <c r="E91"/>
  <c r="J54"/>
  <c r="F54"/>
  <c r="F52"/>
  <c r="E50"/>
  <c r="J24"/>
  <c r="E24"/>
  <c r="J96"/>
  <c r="J23"/>
  <c r="J18"/>
  <c r="E18"/>
  <c r="F96"/>
  <c r="J17"/>
  <c r="J12"/>
  <c r="J93"/>
  <c r="E7"/>
  <c r="E89"/>
  <c i="3" r="T192"/>
  <c r="R192"/>
  <c r="P192"/>
  <c r="BK192"/>
  <c r="J37"/>
  <c r="J36"/>
  <c i="1" r="AY56"/>
  <c i="3" r="J35"/>
  <c i="1" r="AX56"/>
  <c i="3" r="BI488"/>
  <c r="BH488"/>
  <c r="BG488"/>
  <c r="BF488"/>
  <c r="T488"/>
  <c r="R488"/>
  <c r="P488"/>
  <c r="BI473"/>
  <c r="BH473"/>
  <c r="BG473"/>
  <c r="BF473"/>
  <c r="T473"/>
  <c r="R473"/>
  <c r="P473"/>
  <c r="BI468"/>
  <c r="BH468"/>
  <c r="BG468"/>
  <c r="BF468"/>
  <c r="T468"/>
  <c r="R468"/>
  <c r="P468"/>
  <c r="BI464"/>
  <c r="BH464"/>
  <c r="BG464"/>
  <c r="BF464"/>
  <c r="T464"/>
  <c r="R464"/>
  <c r="P464"/>
  <c r="BI458"/>
  <c r="BH458"/>
  <c r="BG458"/>
  <c r="BF458"/>
  <c r="T458"/>
  <c r="R458"/>
  <c r="P458"/>
  <c r="BI450"/>
  <c r="BH450"/>
  <c r="BG450"/>
  <c r="BF450"/>
  <c r="T450"/>
  <c r="R450"/>
  <c r="P450"/>
  <c r="BI445"/>
  <c r="BH445"/>
  <c r="BG445"/>
  <c r="BF445"/>
  <c r="T445"/>
  <c r="R445"/>
  <c r="P445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4"/>
  <c r="BH404"/>
  <c r="BG404"/>
  <c r="BF404"/>
  <c r="T404"/>
  <c r="T403"/>
  <c r="R404"/>
  <c r="R403"/>
  <c r="P404"/>
  <c r="P403"/>
  <c r="BI399"/>
  <c r="BH399"/>
  <c r="BG399"/>
  <c r="BF399"/>
  <c r="T399"/>
  <c r="R399"/>
  <c r="P399"/>
  <c r="BI394"/>
  <c r="BH394"/>
  <c r="BG394"/>
  <c r="BF394"/>
  <c r="T394"/>
  <c r="R394"/>
  <c r="P394"/>
  <c r="BI392"/>
  <c r="BH392"/>
  <c r="BG392"/>
  <c r="BF392"/>
  <c r="T392"/>
  <c r="T391"/>
  <c r="R392"/>
  <c r="R391"/>
  <c r="P392"/>
  <c r="P391"/>
  <c r="BI389"/>
  <c r="BH389"/>
  <c r="BG389"/>
  <c r="BF389"/>
  <c r="T389"/>
  <c r="T388"/>
  <c r="R389"/>
  <c r="R388"/>
  <c r="P389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66"/>
  <c r="BH366"/>
  <c r="BG366"/>
  <c r="BF366"/>
  <c r="T366"/>
  <c r="R366"/>
  <c r="P366"/>
  <c r="BI356"/>
  <c r="BH356"/>
  <c r="BG356"/>
  <c r="BF356"/>
  <c r="T356"/>
  <c r="R356"/>
  <c r="P356"/>
  <c r="BI350"/>
  <c r="BH350"/>
  <c r="BG350"/>
  <c r="BF350"/>
  <c r="T350"/>
  <c r="R350"/>
  <c r="P350"/>
  <c r="BI344"/>
  <c r="BH344"/>
  <c r="BG344"/>
  <c r="BF344"/>
  <c r="T344"/>
  <c r="R344"/>
  <c r="P344"/>
  <c r="BI339"/>
  <c r="BH339"/>
  <c r="BG339"/>
  <c r="BF339"/>
  <c r="T339"/>
  <c r="R339"/>
  <c r="P339"/>
  <c r="BI333"/>
  <c r="BH333"/>
  <c r="BG333"/>
  <c r="BF333"/>
  <c r="T333"/>
  <c r="R333"/>
  <c r="P333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3"/>
  <c r="BH243"/>
  <c r="BG243"/>
  <c r="BF243"/>
  <c r="T243"/>
  <c r="R243"/>
  <c r="P243"/>
  <c r="BI233"/>
  <c r="BH233"/>
  <c r="BG233"/>
  <c r="BF233"/>
  <c r="T233"/>
  <c r="R233"/>
  <c r="P233"/>
  <c r="BI229"/>
  <c r="BH229"/>
  <c r="BG229"/>
  <c r="BF229"/>
  <c r="T229"/>
  <c r="R229"/>
  <c r="P229"/>
  <c r="BI215"/>
  <c r="BH215"/>
  <c r="BG215"/>
  <c r="BF215"/>
  <c r="T215"/>
  <c r="R215"/>
  <c r="P215"/>
  <c r="BI209"/>
  <c r="BH209"/>
  <c r="BG209"/>
  <c r="BF209"/>
  <c r="T209"/>
  <c r="R209"/>
  <c r="P209"/>
  <c r="BI193"/>
  <c r="BH193"/>
  <c r="BG193"/>
  <c r="BF193"/>
  <c r="T193"/>
  <c r="R193"/>
  <c r="P193"/>
  <c r="BI177"/>
  <c r="BH177"/>
  <c r="BG177"/>
  <c r="BF177"/>
  <c r="T177"/>
  <c r="R177"/>
  <c r="P177"/>
  <c r="BI162"/>
  <c r="BH162"/>
  <c r="BG162"/>
  <c r="BF162"/>
  <c r="T162"/>
  <c r="R162"/>
  <c r="P162"/>
  <c r="BI157"/>
  <c r="BH157"/>
  <c r="BG157"/>
  <c r="BF157"/>
  <c r="T157"/>
  <c r="R157"/>
  <c r="P157"/>
  <c r="BI149"/>
  <c r="BH149"/>
  <c r="BG149"/>
  <c r="BF149"/>
  <c r="T149"/>
  <c r="R149"/>
  <c r="P149"/>
  <c r="BI141"/>
  <c r="BH141"/>
  <c r="BG141"/>
  <c r="BF141"/>
  <c r="T141"/>
  <c r="R141"/>
  <c r="P141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0"/>
  <c r="BH100"/>
  <c r="BG100"/>
  <c r="BF100"/>
  <c r="T100"/>
  <c r="R100"/>
  <c r="P100"/>
  <c r="J93"/>
  <c r="F93"/>
  <c r="F91"/>
  <c r="E89"/>
  <c r="J54"/>
  <c r="F54"/>
  <c r="F52"/>
  <c r="E50"/>
  <c r="J24"/>
  <c r="E24"/>
  <c r="J55"/>
  <c r="J23"/>
  <c r="J18"/>
  <c r="E18"/>
  <c r="F94"/>
  <c r="J17"/>
  <c r="J12"/>
  <c r="J91"/>
  <c r="E7"/>
  <c r="E48"/>
  <c i="2" r="J37"/>
  <c r="J36"/>
  <c i="1" r="AY55"/>
  <c i="2" r="J35"/>
  <c i="1" r="AX55"/>
  <c i="2"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7"/>
  <c r="BH87"/>
  <c r="BG87"/>
  <c r="BF87"/>
  <c r="T87"/>
  <c r="T86"/>
  <c r="T85"/>
  <c r="T84"/>
  <c r="R87"/>
  <c r="R86"/>
  <c r="R85"/>
  <c r="R84"/>
  <c r="P87"/>
  <c r="P86"/>
  <c r="P85"/>
  <c r="P84"/>
  <c i="1" r="AU55"/>
  <c i="2" r="J80"/>
  <c r="F80"/>
  <c r="F78"/>
  <c r="E76"/>
  <c r="J54"/>
  <c r="F54"/>
  <c r="F52"/>
  <c r="E50"/>
  <c r="J24"/>
  <c r="E24"/>
  <c r="J55"/>
  <c r="J23"/>
  <c r="J18"/>
  <c r="E18"/>
  <c r="F55"/>
  <c r="J17"/>
  <c r="J12"/>
  <c r="J52"/>
  <c r="E7"/>
  <c r="E74"/>
  <c i="1" r="L50"/>
  <c r="AM50"/>
  <c r="AM49"/>
  <c r="L49"/>
  <c r="AM47"/>
  <c r="L47"/>
  <c r="L45"/>
  <c r="L44"/>
  <c i="10" r="J149"/>
  <c r="J139"/>
  <c r="BK132"/>
  <c r="J126"/>
  <c r="BK122"/>
  <c r="J110"/>
  <c r="J100"/>
  <c r="BK93"/>
  <c i="9" r="J272"/>
  <c r="BK268"/>
  <c r="J256"/>
  <c r="BK237"/>
  <c r="BK231"/>
  <c r="BK225"/>
  <c r="J198"/>
  <c r="J191"/>
  <c r="BK181"/>
  <c r="BK167"/>
  <c r="J149"/>
  <c r="BK115"/>
  <c r="J101"/>
  <c i="8" r="BK251"/>
  <c r="J220"/>
  <c r="J209"/>
  <c r="BK194"/>
  <c r="J176"/>
  <c r="BK159"/>
  <c r="BK131"/>
  <c r="BK118"/>
  <c r="J108"/>
  <c r="BK96"/>
  <c i="7" r="J194"/>
  <c r="J174"/>
  <c r="J158"/>
  <c r="BK150"/>
  <c r="BK122"/>
  <c i="6" r="BK365"/>
  <c r="J327"/>
  <c r="BK319"/>
  <c r="J290"/>
  <c r="BK273"/>
  <c r="BK260"/>
  <c r="J257"/>
  <c r="J253"/>
  <c r="J245"/>
  <c r="J195"/>
  <c r="J171"/>
  <c r="BK135"/>
  <c r="J129"/>
  <c r="BK125"/>
  <c r="J122"/>
  <c r="J105"/>
  <c i="5" r="J401"/>
  <c r="J376"/>
  <c r="BK353"/>
  <c r="J291"/>
  <c r="J249"/>
  <c r="BK220"/>
  <c r="J161"/>
  <c i="4" r="BK847"/>
  <c r="J809"/>
  <c r="BK788"/>
  <c r="BK754"/>
  <c r="J735"/>
  <c r="J700"/>
  <c r="J673"/>
  <c r="J654"/>
  <c r="BK601"/>
  <c r="BK581"/>
  <c r="J546"/>
  <c r="J529"/>
  <c r="BK515"/>
  <c r="J478"/>
  <c r="BK438"/>
  <c r="BK389"/>
  <c r="J365"/>
  <c r="J322"/>
  <c r="J298"/>
  <c r="J209"/>
  <c r="BK180"/>
  <c r="BK164"/>
  <c i="3" r="BK445"/>
  <c r="BK428"/>
  <c r="BK409"/>
  <c r="J379"/>
  <c r="BK350"/>
  <c r="BK299"/>
  <c r="J261"/>
  <c r="J249"/>
  <c r="J229"/>
  <c r="BK124"/>
  <c r="J117"/>
  <c r="BK110"/>
  <c i="10" r="BK141"/>
  <c r="J134"/>
  <c r="BK113"/>
  <c r="J108"/>
  <c r="J102"/>
  <c r="J88"/>
  <c i="9" r="J253"/>
  <c r="J240"/>
  <c r="J221"/>
  <c i="4" r="J110"/>
  <c i="3" r="J440"/>
  <c r="BK423"/>
  <c r="BK399"/>
  <c r="BK383"/>
  <c r="BK339"/>
  <c r="J299"/>
  <c r="J209"/>
  <c r="J149"/>
  <c i="2" r="BK96"/>
  <c i="10" r="BK149"/>
  <c r="BK134"/>
  <c r="BK129"/>
  <c r="J122"/>
  <c r="J116"/>
  <c r="J109"/>
  <c r="J99"/>
  <c r="BK97"/>
  <c r="J93"/>
  <c i="9" r="J251"/>
  <c r="BK240"/>
  <c r="BK234"/>
  <c r="J229"/>
  <c r="J218"/>
  <c r="BK202"/>
  <c r="J181"/>
  <c r="J167"/>
  <c r="BK151"/>
  <c r="BK118"/>
  <c r="BK106"/>
  <c i="8" r="BK252"/>
  <c r="BK250"/>
  <c r="BK235"/>
  <c r="J225"/>
  <c r="J219"/>
  <c r="BK211"/>
  <c r="BK201"/>
  <c r="BK176"/>
  <c r="BK161"/>
  <c r="J135"/>
  <c r="J123"/>
  <c r="BK117"/>
  <c i="7" r="J198"/>
  <c r="BK167"/>
  <c r="J138"/>
  <c r="BK126"/>
  <c r="J87"/>
  <c i="6" r="J305"/>
  <c r="BK290"/>
  <c r="J237"/>
  <c r="J183"/>
  <c r="J141"/>
  <c r="BK122"/>
  <c r="J99"/>
  <c i="5" r="J382"/>
  <c r="J353"/>
  <c r="J265"/>
  <c r="BK145"/>
  <c i="4" r="J854"/>
  <c r="BK837"/>
  <c r="BK817"/>
  <c r="BK762"/>
  <c r="BK735"/>
  <c r="BK716"/>
  <c r="J670"/>
  <c r="BK656"/>
  <c r="J624"/>
  <c r="BK607"/>
  <c r="J555"/>
  <c r="BK502"/>
  <c r="BK470"/>
  <c r="BK434"/>
  <c r="BK403"/>
  <c r="BK382"/>
  <c r="BK364"/>
  <c r="BK304"/>
  <c r="BK184"/>
  <c r="BK168"/>
  <c r="J135"/>
  <c i="3" r="BK458"/>
  <c r="J428"/>
  <c r="BK394"/>
  <c r="BK379"/>
  <c r="BK366"/>
  <c r="BK316"/>
  <c r="BK177"/>
  <c r="J110"/>
  <c i="10" r="BK150"/>
  <c r="BK139"/>
  <c r="J121"/>
  <c r="BK114"/>
  <c r="BK107"/>
  <c r="BK96"/>
  <c r="BK90"/>
  <c i="9" r="J271"/>
  <c r="BK266"/>
  <c r="J237"/>
  <c r="J224"/>
  <c r="BK214"/>
  <c r="BK206"/>
  <c r="BK191"/>
  <c r="J183"/>
  <c r="J165"/>
  <c r="BK159"/>
  <c r="BK145"/>
  <c r="J127"/>
  <c r="BK116"/>
  <c r="BK101"/>
  <c r="BK93"/>
  <c i="8" r="J234"/>
  <c r="BK222"/>
  <c r="BK207"/>
  <c r="BK191"/>
  <c r="J182"/>
  <c r="BK166"/>
  <c r="J146"/>
  <c r="BK123"/>
  <c r="J106"/>
  <c r="BK100"/>
  <c i="6" r="BK358"/>
  <c r="J348"/>
  <c r="BK320"/>
  <c r="J304"/>
  <c r="BK282"/>
  <c r="BK264"/>
  <c r="BK243"/>
  <c r="BK187"/>
  <c r="J169"/>
  <c r="J135"/>
  <c r="BK120"/>
  <c r="J97"/>
  <c i="5" r="J393"/>
  <c r="J302"/>
  <c r="J112"/>
  <c i="4" r="BK923"/>
  <c r="BK912"/>
  <c r="J868"/>
  <c r="J833"/>
  <c r="BK807"/>
  <c r="BK751"/>
  <c r="J730"/>
  <c r="BK681"/>
  <c r="BK639"/>
  <c r="BK624"/>
  <c r="BK605"/>
  <c r="BK565"/>
  <c r="BK489"/>
  <c r="J460"/>
  <c r="J417"/>
  <c r="BK392"/>
  <c r="BK369"/>
  <c r="BK313"/>
  <c r="BK259"/>
  <c r="J180"/>
  <c r="BK126"/>
  <c r="J113"/>
  <c i="3" r="J464"/>
  <c r="BK432"/>
  <c r="J413"/>
  <c r="BK373"/>
  <c r="BK312"/>
  <c r="BK261"/>
  <c r="BK233"/>
  <c r="J124"/>
  <c i="2" r="J90"/>
  <c i="10" r="BK144"/>
  <c r="BK140"/>
  <c r="J136"/>
  <c r="BK130"/>
  <c r="BK124"/>
  <c r="BK116"/>
  <c r="BK106"/>
  <c r="J97"/>
  <c r="BK88"/>
  <c i="9" r="BK267"/>
  <c r="BK258"/>
  <c r="BK242"/>
  <c r="J235"/>
  <c r="BK208"/>
  <c r="J193"/>
  <c r="BK184"/>
  <c r="J175"/>
  <c r="J155"/>
  <c r="J117"/>
  <c r="BK105"/>
  <c r="BK92"/>
  <c i="8" r="J227"/>
  <c r="BK210"/>
  <c r="J196"/>
  <c r="J178"/>
  <c r="J161"/>
  <c r="BK141"/>
  <c r="BK135"/>
  <c r="J119"/>
  <c r="BK106"/>
  <c r="BK94"/>
  <c i="7" r="BK190"/>
  <c r="J163"/>
  <c r="J156"/>
  <c r="BK147"/>
  <c r="J114"/>
  <c i="6" r="BK367"/>
  <c r="J343"/>
  <c r="BK323"/>
  <c r="BK294"/>
  <c i="4" r="BK507"/>
  <c r="BK476"/>
  <c r="J434"/>
  <c r="J364"/>
  <c r="BK309"/>
  <c r="J259"/>
  <c r="J191"/>
  <c r="BK172"/>
  <c i="3" r="BK464"/>
  <c r="J444"/>
  <c r="BK416"/>
  <c r="BK404"/>
  <c r="J366"/>
  <c r="J322"/>
  <c r="J283"/>
  <c r="J253"/>
  <c r="J233"/>
  <c r="J193"/>
  <c r="BK149"/>
  <c r="BK115"/>
  <c i="10" r="BK146"/>
  <c r="J137"/>
  <c r="J125"/>
  <c r="J115"/>
  <c r="BK109"/>
  <c r="BK92"/>
  <c r="BK87"/>
  <c i="9" r="BK251"/>
  <c r="BK238"/>
  <c r="J225"/>
  <c r="J217"/>
  <c r="BK204"/>
  <c r="BK185"/>
  <c r="J171"/>
  <c r="BK155"/>
  <c r="J137"/>
  <c r="J115"/>
  <c r="J103"/>
  <c r="BK90"/>
  <c i="8" r="BK230"/>
  <c r="BK225"/>
  <c r="J216"/>
  <c r="J211"/>
  <c r="J203"/>
  <c r="J198"/>
  <c r="J190"/>
  <c r="J181"/>
  <c r="BK175"/>
  <c r="BK162"/>
  <c r="BK146"/>
  <c r="J111"/>
  <c r="BK92"/>
  <c i="7" r="BK187"/>
  <c r="BK174"/>
  <c r="BK138"/>
  <c r="J126"/>
  <c i="6" r="BK369"/>
  <c r="J363"/>
  <c r="J353"/>
  <c r="BK327"/>
  <c r="BK313"/>
  <c r="BK304"/>
  <c r="BK265"/>
  <c r="J256"/>
  <c r="BK193"/>
  <c r="BK171"/>
  <c r="BK151"/>
  <c r="J132"/>
  <c r="J120"/>
  <c r="BK102"/>
  <c i="5" r="J414"/>
  <c r="BK401"/>
  <c r="BK377"/>
  <c r="J371"/>
  <c r="J305"/>
  <c r="J220"/>
  <c r="J168"/>
  <c r="BK112"/>
  <c i="4" r="BK868"/>
  <c r="J817"/>
  <c r="BK760"/>
  <c r="BK657"/>
  <c r="BK643"/>
  <c r="BK610"/>
  <c r="J601"/>
  <c r="J581"/>
  <c r="BK555"/>
  <c r="J548"/>
  <c r="BK534"/>
  <c r="J515"/>
  <c r="J466"/>
  <c r="J448"/>
  <c r="BK420"/>
  <c r="BK365"/>
  <c r="J334"/>
  <c r="J267"/>
  <c r="J228"/>
  <c r="J197"/>
  <c r="BK141"/>
  <c r="J134"/>
  <c r="BK121"/>
  <c r="BK107"/>
  <c i="3" r="J450"/>
  <c r="BK425"/>
  <c r="J404"/>
  <c r="J392"/>
  <c r="J380"/>
  <c r="J328"/>
  <c r="J265"/>
  <c r="J177"/>
  <c r="J120"/>
  <c i="2" r="J87"/>
  <c i="10" r="BK135"/>
  <c r="BK131"/>
  <c r="J124"/>
  <c r="BK117"/>
  <c r="BK110"/>
  <c r="BK101"/>
  <c r="BK98"/>
  <c r="BK94"/>
  <c i="9" r="J255"/>
  <c r="BK247"/>
  <c r="BK235"/>
  <c r="BK230"/>
  <c r="BK221"/>
  <c r="J214"/>
  <c r="J184"/>
  <c r="BK171"/>
  <c r="J163"/>
  <c r="BK127"/>
  <c r="J110"/>
  <c r="BK99"/>
  <c i="8" r="J251"/>
  <c r="J237"/>
  <c r="BK227"/>
  <c r="BK220"/>
  <c r="J212"/>
  <c r="BK203"/>
  <c r="J192"/>
  <c r="J175"/>
  <c r="J159"/>
  <c r="BK129"/>
  <c r="BK119"/>
  <c r="J92"/>
  <c i="7" r="BK171"/>
  <c r="BK160"/>
  <c r="J150"/>
  <c r="J118"/>
  <c i="6" r="BK363"/>
  <c r="J326"/>
  <c r="J260"/>
  <c r="J226"/>
  <c r="BK189"/>
  <c r="J175"/>
  <c r="BK129"/>
  <c r="BK105"/>
  <c i="5" r="BK397"/>
  <c r="BK371"/>
  <c r="BK278"/>
  <c i="4" r="BK908"/>
  <c r="J847"/>
  <c r="BK827"/>
  <c r="BK799"/>
  <c r="J757"/>
  <c r="BK730"/>
  <c r="BK700"/>
  <c r="J657"/>
  <c r="BK630"/>
  <c r="J610"/>
  <c r="J565"/>
  <c r="J534"/>
  <c r="J498"/>
  <c r="BK454"/>
  <c r="J413"/>
  <c r="J399"/>
  <c r="J378"/>
  <c r="J361"/>
  <c r="J237"/>
  <c r="J176"/>
  <c r="BK155"/>
  <c r="BK110"/>
  <c i="3" r="J445"/>
  <c r="J423"/>
  <c r="BK411"/>
  <c r="J383"/>
  <c r="J350"/>
  <c r="J312"/>
  <c r="J215"/>
  <c r="J115"/>
  <c i="2" r="BK90"/>
  <c i="10" r="J144"/>
  <c r="J135"/>
  <c r="J120"/>
  <c r="J113"/>
  <c r="J101"/>
  <c r="BK91"/>
  <c i="9" r="BK272"/>
  <c r="J267"/>
  <c r="BK245"/>
  <c r="BK233"/>
  <c r="J227"/>
  <c r="BK217"/>
  <c r="J208"/>
  <c r="BK193"/>
  <c r="J186"/>
  <c r="BK163"/>
  <c r="J157"/>
  <c r="BK137"/>
  <c r="J118"/>
  <c r="BK112"/>
  <c r="J97"/>
  <c i="8" r="BK246"/>
  <c r="J223"/>
  <c r="J215"/>
  <c r="J202"/>
  <c r="BK195"/>
  <c r="BK181"/>
  <c r="BK163"/>
  <c r="J141"/>
  <c r="J118"/>
  <c r="BK104"/>
  <c r="J90"/>
  <c i="6" r="J350"/>
  <c r="J323"/>
  <c r="J319"/>
  <c r="J298"/>
  <c r="J280"/>
  <c r="BK257"/>
  <c r="BK245"/>
  <c r="BK179"/>
  <c r="BK149"/>
  <c r="BK130"/>
  <c r="J116"/>
  <c r="BK95"/>
  <c i="5" r="BK305"/>
  <c r="BK168"/>
  <c i="4" r="J933"/>
  <c r="J908"/>
  <c r="J891"/>
  <c r="J837"/>
  <c r="BK809"/>
  <c r="BK757"/>
  <c r="J716"/>
  <c r="J664"/>
  <c r="J637"/>
  <c r="BK618"/>
  <c r="J603"/>
  <c r="BK561"/>
  <c r="BK490"/>
  <c r="J470"/>
  <c r="J438"/>
  <c r="BK411"/>
  <c r="J374"/>
  <c r="BK322"/>
  <c r="BK275"/>
  <c r="BK209"/>
  <c r="J130"/>
  <c r="J121"/>
  <c i="3" r="BK488"/>
  <c r="BK444"/>
  <c r="BK419"/>
  <c r="J399"/>
  <c r="BK344"/>
  <c r="J307"/>
  <c r="BK253"/>
  <c r="BK126"/>
  <c r="BK111"/>
  <c i="2" r="BK87"/>
  <c i="10" r="BK148"/>
  <c r="J141"/>
  <c r="BK137"/>
  <c r="J131"/>
  <c r="BK120"/>
  <c r="J107"/>
  <c r="BK99"/>
  <c r="J92"/>
  <c i="9" r="BK271"/>
  <c r="J266"/>
  <c r="J254"/>
  <c r="J236"/>
  <c r="BK227"/>
  <c r="BK222"/>
  <c r="J206"/>
  <c r="J188"/>
  <c r="J179"/>
  <c r="BK161"/>
  <c r="BK143"/>
  <c r="J112"/>
  <c r="BK103"/>
  <c i="8" r="J235"/>
  <c r="J218"/>
  <c r="J197"/>
  <c r="J184"/>
  <c r="J172"/>
  <c r="J155"/>
  <c r="J137"/>
  <c r="BK128"/>
  <c r="BK110"/>
  <c r="BK93"/>
  <c i="7" r="BK181"/>
  <c r="BK165"/>
  <c r="BK154"/>
  <c r="BK135"/>
  <c r="BK118"/>
  <c i="6" r="J369"/>
  <c r="BK348"/>
  <c r="BK326"/>
  <c r="BK280"/>
  <c r="BK268"/>
  <c r="J259"/>
  <c r="J254"/>
  <c r="J251"/>
  <c r="J247"/>
  <c r="BK239"/>
  <c r="J193"/>
  <c r="J156"/>
  <c r="BK132"/>
  <c r="BK124"/>
  <c r="BK109"/>
  <c r="J95"/>
  <c i="5" r="J379"/>
  <c r="BK373"/>
  <c r="BK302"/>
  <c r="BK236"/>
  <c r="J186"/>
  <c r="BK91"/>
  <c i="4" r="J827"/>
  <c r="J807"/>
  <c r="J777"/>
  <c r="J745"/>
  <c r="BK708"/>
  <c r="J681"/>
  <c r="BK667"/>
  <c r="J648"/>
  <c r="BK589"/>
  <c r="BK548"/>
  <c r="BK529"/>
  <c r="J522"/>
  <c r="BK482"/>
  <c r="J450"/>
  <c r="J403"/>
  <c r="BK374"/>
  <c r="BK334"/>
  <c r="J304"/>
  <c r="BK237"/>
  <c r="J184"/>
  <c r="J168"/>
  <c i="3" r="J458"/>
  <c r="BK436"/>
  <c r="J425"/>
  <c r="J394"/>
  <c r="BK356"/>
  <c r="BK328"/>
  <c r="J288"/>
  <c r="BK257"/>
  <c r="J243"/>
  <c r="J162"/>
  <c r="BK141"/>
  <c r="J111"/>
  <c i="10" r="J150"/>
  <c r="J138"/>
  <c r="BK126"/>
  <c r="BK112"/>
  <c r="J105"/>
  <c r="BK89"/>
  <c i="9" r="BK254"/>
  <c r="J247"/>
  <c r="J234"/>
  <c r="J220"/>
  <c r="J215"/>
  <c r="J200"/>
  <c r="J177"/>
  <c r="J169"/>
  <c r="J151"/>
  <c r="J147"/>
  <c r="J122"/>
  <c r="J105"/>
  <c i="8" r="BK248"/>
  <c r="BK244"/>
  <c r="BK209"/>
  <c r="J201"/>
  <c r="BK192"/>
  <c r="BK182"/>
  <c r="BK178"/>
  <c r="J164"/>
  <c r="J149"/>
  <c r="BK133"/>
  <c r="J128"/>
  <c r="BK121"/>
  <c r="J110"/>
  <c r="J100"/>
  <c r="J96"/>
  <c i="7" r="J190"/>
  <c r="J177"/>
  <c r="J167"/>
  <c r="BK156"/>
  <c r="BK152"/>
  <c r="J133"/>
  <c r="J122"/>
  <c r="J101"/>
  <c i="6" r="J367"/>
  <c r="BK361"/>
  <c r="J358"/>
  <c r="BK343"/>
  <c r="BK321"/>
  <c r="BK309"/>
  <c r="BK300"/>
  <c r="J285"/>
  <c r="BK251"/>
  <c r="BK247"/>
  <c r="BK226"/>
  <c r="BK195"/>
  <c r="J179"/>
  <c r="BK156"/>
  <c r="J145"/>
  <c r="J124"/>
  <c r="J109"/>
  <c r="BK93"/>
  <c i="5" r="J407"/>
  <c r="BK382"/>
  <c r="J373"/>
  <c r="BK265"/>
  <c r="BK186"/>
  <c r="J145"/>
  <c i="4" r="BK891"/>
  <c r="BK854"/>
  <c r="BK802"/>
  <c r="J747"/>
  <c r="J667"/>
  <c r="BK648"/>
  <c r="BK634"/>
  <c r="J605"/>
  <c r="J597"/>
  <c r="BK573"/>
  <c r="J557"/>
  <c r="BK552"/>
  <c r="BK540"/>
  <c r="J531"/>
  <c r="BK498"/>
  <c r="BK460"/>
  <c r="BK445"/>
  <c r="BK417"/>
  <c r="J382"/>
  <c r="BK361"/>
  <c r="J313"/>
  <c r="J221"/>
  <c r="BK191"/>
  <c r="BK139"/>
  <c r="J126"/>
  <c r="BK117"/>
  <c r="J102"/>
  <c i="3" r="J434"/>
  <c r="J419"/>
  <c r="BK389"/>
  <c r="J356"/>
  <c r="J316"/>
  <c r="BK288"/>
  <c r="BK193"/>
  <c r="J126"/>
  <c i="2" r="J93"/>
  <c i="10" r="BK136"/>
  <c r="J132"/>
  <c r="BK125"/>
  <c r="J118"/>
  <c r="J111"/>
  <c r="J104"/>
  <c r="J95"/>
  <c i="9" r="J258"/>
  <c r="J250"/>
  <c r="BK236"/>
  <c r="BK229"/>
  <c r="BK220"/>
  <c r="J212"/>
  <c r="BK183"/>
  <c r="BK169"/>
  <c r="BK157"/>
  <c r="J145"/>
  <c r="BK114"/>
  <c r="BK97"/>
  <c i="8" r="J252"/>
  <c r="J244"/>
  <c r="J230"/>
  <c r="BK223"/>
  <c r="J214"/>
  <c r="J207"/>
  <c r="J191"/>
  <c r="J163"/>
  <c r="BK137"/>
  <c r="J121"/>
  <c r="J93"/>
  <c i="7" r="J187"/>
  <c r="BK158"/>
  <c r="BK133"/>
  <c r="J110"/>
  <c i="6" r="BK350"/>
  <c r="BK325"/>
  <c r="J268"/>
  <c r="J239"/>
  <c r="J187"/>
  <c r="BK169"/>
  <c r="J133"/>
  <c r="BK116"/>
  <c i="5" r="BK414"/>
  <c r="BK372"/>
  <c r="BK325"/>
  <c r="J203"/>
  <c i="4" r="J897"/>
  <c r="BK842"/>
  <c r="BK824"/>
  <c r="BK777"/>
  <c r="J754"/>
  <c r="J721"/>
  <c r="BK673"/>
  <c r="J660"/>
  <c r="J643"/>
  <c r="J615"/>
  <c r="J573"/>
  <c r="J552"/>
  <c r="J490"/>
  <c r="BK466"/>
  <c r="J420"/>
  <c r="BK395"/>
  <c r="J369"/>
  <c r="J337"/>
  <c r="J232"/>
  <c r="J172"/>
  <c r="J139"/>
  <c r="BK102"/>
  <c i="3" r="BK440"/>
  <c r="BK413"/>
  <c r="J386"/>
  <c r="BK378"/>
  <c r="J333"/>
  <c r="BK244"/>
  <c r="BK162"/>
  <c i="2" r="BK93"/>
  <c i="10" r="J145"/>
  <c r="J130"/>
  <c r="BK119"/>
  <c r="J112"/>
  <c r="BK105"/>
  <c r="J94"/>
  <c r="J87"/>
  <c i="9" r="J268"/>
  <c r="BK256"/>
  <c r="BK232"/>
  <c r="BK223"/>
  <c r="BK212"/>
  <c r="BK200"/>
  <c r="J190"/>
  <c r="BK177"/>
  <c r="J161"/>
  <c r="BK147"/>
  <c r="J133"/>
  <c r="BK122"/>
  <c r="J114"/>
  <c r="BK108"/>
  <c r="J92"/>
  <c i="8" r="BK224"/>
  <c r="BK218"/>
  <c r="BK214"/>
  <c r="BK197"/>
  <c r="BK190"/>
  <c r="J168"/>
  <c r="J162"/>
  <c r="BK139"/>
  <c r="J117"/>
  <c r="BK102"/>
  <c r="J94"/>
  <c i="6" r="BK352"/>
  <c r="J325"/>
  <c r="J313"/>
  <c r="J292"/>
  <c r="J273"/>
  <c r="BK254"/>
  <c r="J231"/>
  <c r="BK175"/>
  <c r="J137"/>
  <c r="J127"/>
  <c r="BK111"/>
  <c i="5" r="BK407"/>
  <c r="J340"/>
  <c r="J236"/>
  <c r="J91"/>
  <c i="4" r="J923"/>
  <c r="J901"/>
  <c r="J842"/>
  <c r="J824"/>
  <c r="BK772"/>
  <c r="BK747"/>
  <c r="BK687"/>
  <c r="BK660"/>
  <c r="J634"/>
  <c r="BK621"/>
  <c r="J607"/>
  <c r="BK531"/>
  <c r="J482"/>
  <c r="J454"/>
  <c r="BK413"/>
  <c r="BK371"/>
  <c r="BK317"/>
  <c r="BK267"/>
  <c r="BK213"/>
  <c r="BK134"/>
  <c r="J117"/>
  <c i="3" r="J488"/>
  <c r="J436"/>
  <c r="J416"/>
  <c r="J389"/>
  <c r="J339"/>
  <c r="BK293"/>
  <c r="BK243"/>
  <c r="J141"/>
  <c r="J113"/>
  <c i="1" r="AS54"/>
  <c i="10" r="J146"/>
  <c r="BK142"/>
  <c r="BK138"/>
  <c r="BK127"/>
  <c r="BK121"/>
  <c r="J114"/>
  <c r="BK102"/>
  <c r="J98"/>
  <c r="J91"/>
  <c i="9" r="J270"/>
  <c r="J265"/>
  <c r="J245"/>
  <c r="J230"/>
  <c r="BK224"/>
  <c r="J204"/>
  <c r="J185"/>
  <c r="J173"/>
  <c r="BK153"/>
  <c r="J119"/>
  <c r="J106"/>
  <c r="J99"/>
  <c i="8" r="BK237"/>
  <c r="BK219"/>
  <c r="BK198"/>
  <c r="BK185"/>
  <c r="BK168"/>
  <c r="BK149"/>
  <c r="J129"/>
  <c r="BK111"/>
  <c r="J104"/>
  <c i="7" r="BK198"/>
  <c r="BK177"/>
  <c r="J160"/>
  <c r="J152"/>
  <c r="BK130"/>
  <c r="BK101"/>
  <c i="6" r="J359"/>
  <c r="J334"/>
  <c r="BK298"/>
  <c r="J282"/>
  <c r="J275"/>
  <c r="J264"/>
  <c r="BK256"/>
  <c r="BK249"/>
  <c r="J241"/>
  <c r="J215"/>
  <c r="BK163"/>
  <c r="BK141"/>
  <c r="J130"/>
  <c r="BK127"/>
  <c r="J111"/>
  <c r="BK99"/>
  <c i="5" r="J413"/>
  <c r="J377"/>
  <c r="J372"/>
  <c r="J325"/>
  <c r="J278"/>
  <c r="BK203"/>
  <c r="J171"/>
  <c i="4" r="BK901"/>
  <c r="J814"/>
  <c r="J799"/>
  <c r="J772"/>
  <c r="BK740"/>
  <c r="BK721"/>
  <c r="J687"/>
  <c r="J656"/>
  <c r="J639"/>
  <c r="BK597"/>
  <c r="BK557"/>
  <c r="J540"/>
  <c r="BK524"/>
  <c r="J502"/>
  <c r="BK448"/>
  <c r="J392"/>
  <c r="BK366"/>
  <c r="J328"/>
  <c r="J275"/>
  <c r="BK197"/>
  <c r="BK176"/>
  <c i="3" r="J473"/>
  <c r="BK450"/>
  <c r="J430"/>
  <c r="J411"/>
  <c r="BK392"/>
  <c r="BK333"/>
  <c r="J293"/>
  <c r="BK265"/>
  <c r="J244"/>
  <c r="BK215"/>
  <c r="J157"/>
  <c r="BK120"/>
  <c i="2" r="J96"/>
  <c i="10" r="J140"/>
  <c r="J133"/>
  <c r="J117"/>
  <c r="BK111"/>
  <c r="BK104"/>
  <c i="9" r="BK255"/>
  <c r="BK250"/>
  <c r="J233"/>
  <c r="BK218"/>
  <c r="BK210"/>
  <c r="J202"/>
  <c r="BK186"/>
  <c r="BK173"/>
  <c r="J159"/>
  <c r="BK133"/>
  <c r="J116"/>
  <c r="J93"/>
  <c i="8" r="J250"/>
  <c r="J246"/>
  <c r="BK228"/>
  <c r="J222"/>
  <c r="BK213"/>
  <c r="BK212"/>
  <c r="J210"/>
  <c r="J208"/>
  <c r="BK202"/>
  <c r="J194"/>
  <c r="J185"/>
  <c r="BK180"/>
  <c r="J166"/>
  <c r="BK155"/>
  <c r="J139"/>
  <c r="J131"/>
  <c r="J124"/>
  <c r="BK113"/>
  <c r="J102"/>
  <c r="BK99"/>
  <c r="BK90"/>
  <c i="7" r="J181"/>
  <c r="J171"/>
  <c r="BK163"/>
  <c r="J154"/>
  <c r="J147"/>
  <c r="J130"/>
  <c r="BK110"/>
  <c r="BK87"/>
  <c i="6" r="J365"/>
  <c r="BK359"/>
  <c r="J352"/>
  <c r="J332"/>
  <c r="J320"/>
  <c r="BK305"/>
  <c r="J294"/>
  <c r="BK292"/>
  <c r="BK275"/>
  <c r="BK259"/>
  <c r="J249"/>
  <c r="BK241"/>
  <c r="BK237"/>
  <c r="BK231"/>
  <c r="BK215"/>
  <c r="J210"/>
  <c r="J189"/>
  <c r="J163"/>
  <c r="J149"/>
  <c r="BK137"/>
  <c r="BK118"/>
  <c r="BK97"/>
  <c i="5" r="BK413"/>
  <c r="J397"/>
  <c r="BK376"/>
  <c r="J306"/>
  <c r="BK249"/>
  <c r="BK171"/>
  <c r="J129"/>
  <c i="4" r="J883"/>
  <c r="BK840"/>
  <c r="J788"/>
  <c r="BK745"/>
  <c r="BK659"/>
  <c r="BK637"/>
  <c r="J621"/>
  <c r="BK603"/>
  <c r="J589"/>
  <c r="J561"/>
  <c r="J553"/>
  <c r="BK546"/>
  <c r="J524"/>
  <c r="BK478"/>
  <c r="BK450"/>
  <c r="J441"/>
  <c r="BK399"/>
  <c r="BK378"/>
  <c r="J371"/>
  <c r="BK337"/>
  <c r="BK298"/>
  <c r="BK232"/>
  <c r="J213"/>
  <c r="J155"/>
  <c r="BK135"/>
  <c r="BK122"/>
  <c r="BK113"/>
  <c i="3" r="BK468"/>
  <c r="J432"/>
  <c r="J415"/>
  <c r="BK386"/>
  <c r="J344"/>
  <c r="BK307"/>
  <c r="BK249"/>
  <c r="BK157"/>
  <c r="BK113"/>
  <c i="10" r="BK145"/>
  <c r="BK133"/>
  <c r="J127"/>
  <c r="J119"/>
  <c r="BK115"/>
  <c r="BK108"/>
  <c r="BK100"/>
  <c r="J96"/>
  <c r="J90"/>
  <c i="9" r="BK253"/>
  <c r="J242"/>
  <c r="J232"/>
  <c r="J223"/>
  <c r="BK215"/>
  <c r="BK190"/>
  <c r="BK179"/>
  <c r="BK165"/>
  <c r="J153"/>
  <c r="BK119"/>
  <c r="J108"/>
  <c r="J95"/>
  <c i="8" r="J248"/>
  <c r="BK234"/>
  <c r="J224"/>
  <c r="BK215"/>
  <c r="BK208"/>
  <c r="J195"/>
  <c r="J180"/>
  <c r="BK172"/>
  <c r="J143"/>
  <c r="BK124"/>
  <c r="BK108"/>
  <c i="7" r="BK194"/>
  <c r="J165"/>
  <c r="J135"/>
  <c r="BK114"/>
  <c i="6" r="J361"/>
  <c r="BK334"/>
  <c r="J300"/>
  <c r="J243"/>
  <c r="BK210"/>
  <c r="BK145"/>
  <c r="J118"/>
  <c r="J93"/>
  <c i="5" r="BK393"/>
  <c r="BK340"/>
  <c r="BK306"/>
  <c r="BK161"/>
  <c i="4" r="BK883"/>
  <c r="BK833"/>
  <c r="J802"/>
  <c r="J760"/>
  <c r="J751"/>
  <c r="J708"/>
  <c r="BK664"/>
  <c r="BK654"/>
  <c r="J618"/>
  <c r="BK593"/>
  <c r="BK553"/>
  <c r="J507"/>
  <c r="J489"/>
  <c r="J445"/>
  <c r="J411"/>
  <c r="J389"/>
  <c r="J366"/>
  <c r="J317"/>
  <c r="BK228"/>
  <c r="J164"/>
  <c r="BK130"/>
  <c i="3" r="J468"/>
  <c r="BK430"/>
  <c r="J409"/>
  <c r="BK380"/>
  <c r="J373"/>
  <c r="BK283"/>
  <c r="BK209"/>
  <c r="BK100"/>
  <c i="10" r="J148"/>
  <c r="J142"/>
  <c r="J129"/>
  <c r="BK118"/>
  <c r="J106"/>
  <c r="BK95"/>
  <c r="J89"/>
  <c i="9" r="BK270"/>
  <c r="BK265"/>
  <c r="J238"/>
  <c r="J231"/>
  <c r="J222"/>
  <c r="J210"/>
  <c r="BK198"/>
  <c r="BK188"/>
  <c r="BK175"/>
  <c r="BK149"/>
  <c r="J143"/>
  <c r="BK117"/>
  <c r="BK110"/>
  <c r="BK95"/>
  <c r="J90"/>
  <c i="8" r="J228"/>
  <c r="BK216"/>
  <c r="J213"/>
  <c r="BK196"/>
  <c r="BK184"/>
  <c r="BK164"/>
  <c r="BK143"/>
  <c r="J133"/>
  <c r="J113"/>
  <c r="J99"/>
  <c i="6" r="BK353"/>
  <c r="BK332"/>
  <c r="J321"/>
  <c r="J309"/>
  <c r="BK285"/>
  <c r="J265"/>
  <c r="BK253"/>
  <c r="BK183"/>
  <c r="J151"/>
  <c r="BK133"/>
  <c r="J125"/>
  <c r="J102"/>
  <c i="5" r="BK379"/>
  <c r="BK291"/>
  <c r="BK129"/>
  <c i="4" r="BK933"/>
  <c r="J912"/>
  <c r="BK897"/>
  <c r="J840"/>
  <c r="BK814"/>
  <c r="J762"/>
  <c r="J740"/>
  <c r="BK670"/>
  <c r="J659"/>
  <c r="J630"/>
  <c r="BK615"/>
  <c r="J593"/>
  <c r="BK522"/>
  <c r="J476"/>
  <c r="BK441"/>
  <c r="J395"/>
  <c r="BK328"/>
  <c r="J309"/>
  <c r="BK221"/>
  <c r="J141"/>
  <c r="J122"/>
  <c r="J107"/>
  <c i="3" r="BK473"/>
  <c r="BK434"/>
  <c r="BK415"/>
  <c r="J378"/>
  <c r="BK322"/>
  <c r="J257"/>
  <c r="BK229"/>
  <c r="BK117"/>
  <c r="J100"/>
  <c i="7" l="1" r="R180"/>
  <c i="3" r="R99"/>
  <c r="P125"/>
  <c r="J192"/>
  <c r="J64"/>
  <c r="T208"/>
  <c r="R377"/>
  <c r="R393"/>
  <c r="BK408"/>
  <c r="J408"/>
  <c r="J72"/>
  <c r="R408"/>
  <c r="P427"/>
  <c r="R435"/>
  <c r="R449"/>
  <c r="P463"/>
  <c r="BK472"/>
  <c r="J472"/>
  <c r="J77"/>
  <c i="4" r="P101"/>
  <c r="T140"/>
  <c r="P208"/>
  <c r="R327"/>
  <c r="P363"/>
  <c r="P373"/>
  <c r="P412"/>
  <c r="T449"/>
  <c r="T547"/>
  <c r="R606"/>
  <c r="P638"/>
  <c r="T746"/>
  <c r="T761"/>
  <c r="R841"/>
  <c r="R900"/>
  <c i="5" r="BK111"/>
  <c r="J111"/>
  <c r="J62"/>
  <c r="R111"/>
  <c r="R290"/>
  <c r="R381"/>
  <c r="T396"/>
  <c i="6" r="BE363"/>
  <c i="8" r="BK89"/>
  <c r="BK98"/>
  <c r="BK132"/>
  <c r="J132"/>
  <c r="J65"/>
  <c r="BK179"/>
  <c r="J179"/>
  <c r="J66"/>
  <c r="BK247"/>
  <c r="J247"/>
  <c r="J67"/>
  <c i="9" r="R89"/>
  <c r="R94"/>
  <c i="10" r="BK103"/>
  <c r="J103"/>
  <c r="J61"/>
  <c r="R103"/>
  <c r="BK123"/>
  <c r="J123"/>
  <c r="J62"/>
  <c r="R123"/>
  <c r="R128"/>
  <c r="BK143"/>
  <c r="J143"/>
  <c r="J64"/>
  <c r="P143"/>
  <c r="T143"/>
  <c r="T147"/>
  <c i="3" r="BK99"/>
  <c r="BK125"/>
  <c r="J125"/>
  <c r="J63"/>
  <c r="BK208"/>
  <c r="J208"/>
  <c r="J65"/>
  <c r="BK377"/>
  <c r="J377"/>
  <c r="J66"/>
  <c r="BK393"/>
  <c r="J393"/>
  <c r="J70"/>
  <c r="T408"/>
  <c r="T427"/>
  <c r="P435"/>
  <c r="P449"/>
  <c r="R463"/>
  <c r="R472"/>
  <c i="4" r="BK101"/>
  <c r="P140"/>
  <c r="R208"/>
  <c r="T327"/>
  <c r="R363"/>
  <c r="R373"/>
  <c r="R412"/>
  <c r="R449"/>
  <c r="P547"/>
  <c r="T606"/>
  <c r="T638"/>
  <c r="R746"/>
  <c r="R761"/>
  <c r="T841"/>
  <c r="T900"/>
  <c i="5" r="BK381"/>
  <c r="P396"/>
  <c i="6" r="T92"/>
  <c r="T91"/>
  <c r="BK104"/>
  <c r="J104"/>
  <c r="J64"/>
  <c r="R104"/>
  <c r="P123"/>
  <c r="BK128"/>
  <c r="J128"/>
  <c r="J66"/>
  <c r="P136"/>
  <c r="T136"/>
  <c r="T194"/>
  <c r="T324"/>
  <c r="T362"/>
  <c i="7" r="P86"/>
  <c r="BK146"/>
  <c r="J146"/>
  <c r="J62"/>
  <c r="P180"/>
  <c i="8" r="P89"/>
  <c r="P88"/>
  <c r="R98"/>
  <c r="R132"/>
  <c r="R179"/>
  <c r="R247"/>
  <c i="9" r="BK89"/>
  <c r="J89"/>
  <c r="J61"/>
  <c r="P89"/>
  <c r="P94"/>
  <c r="P113"/>
  <c r="BK144"/>
  <c r="J144"/>
  <c r="J64"/>
  <c r="R144"/>
  <c r="BK182"/>
  <c r="J182"/>
  <c r="J65"/>
  <c r="T182"/>
  <c r="BK216"/>
  <c r="J216"/>
  <c r="J67"/>
  <c r="R216"/>
  <c i="10" r="T86"/>
  <c r="T103"/>
  <c r="P123"/>
  <c r="T123"/>
  <c r="BK128"/>
  <c r="J128"/>
  <c r="J63"/>
  <c r="R143"/>
  <c r="P147"/>
  <c i="3" r="T99"/>
  <c r="T125"/>
  <c r="P208"/>
  <c r="P377"/>
  <c r="T393"/>
  <c r="BK427"/>
  <c r="J427"/>
  <c r="J73"/>
  <c r="R427"/>
  <c r="T435"/>
  <c r="T449"/>
  <c r="T463"/>
  <c r="T472"/>
  <c i="4" r="T101"/>
  <c r="R140"/>
  <c r="T208"/>
  <c r="P327"/>
  <c r="T363"/>
  <c r="BK373"/>
  <c r="J373"/>
  <c r="J68"/>
  <c r="BK412"/>
  <c r="J412"/>
  <c r="J69"/>
  <c r="P449"/>
  <c r="R547"/>
  <c r="P606"/>
  <c r="R638"/>
  <c r="P746"/>
  <c r="P761"/>
  <c r="P841"/>
  <c r="P900"/>
  <c i="5" r="T111"/>
  <c r="P290"/>
  <c r="T381"/>
  <c r="T380"/>
  <c r="R396"/>
  <c i="6" r="BK92"/>
  <c r="P92"/>
  <c r="P91"/>
  <c r="T104"/>
  <c r="T123"/>
  <c r="P128"/>
  <c r="R128"/>
  <c r="T128"/>
  <c r="BK194"/>
  <c r="J194"/>
  <c r="J68"/>
  <c r="P194"/>
  <c r="BK324"/>
  <c r="J324"/>
  <c r="J69"/>
  <c r="R324"/>
  <c r="R362"/>
  <c i="7" r="T86"/>
  <c r="T146"/>
  <c r="T180"/>
  <c i="8" r="R89"/>
  <c r="R88"/>
  <c r="P98"/>
  <c r="P132"/>
  <c r="P179"/>
  <c r="P247"/>
  <c i="9" r="T89"/>
  <c r="T94"/>
  <c r="R113"/>
  <c r="T113"/>
  <c r="P144"/>
  <c r="T144"/>
  <c r="P182"/>
  <c r="R182"/>
  <c r="BK213"/>
  <c r="J213"/>
  <c r="J66"/>
  <c r="P213"/>
  <c r="R213"/>
  <c r="T213"/>
  <c r="P216"/>
  <c r="T216"/>
  <c i="10" r="BK86"/>
  <c r="J86"/>
  <c r="J60"/>
  <c r="P128"/>
  <c r="R147"/>
  <c i="3" r="P99"/>
  <c r="P98"/>
  <c r="R125"/>
  <c r="R208"/>
  <c r="T377"/>
  <c r="P393"/>
  <c r="P408"/>
  <c r="BK435"/>
  <c r="J435"/>
  <c r="J74"/>
  <c r="BK449"/>
  <c r="J449"/>
  <c r="J75"/>
  <c r="BK463"/>
  <c r="J463"/>
  <c r="J76"/>
  <c r="P472"/>
  <c i="4" r="R101"/>
  <c r="R100"/>
  <c r="BK140"/>
  <c r="J140"/>
  <c r="J62"/>
  <c r="BK208"/>
  <c r="J208"/>
  <c r="J63"/>
  <c r="BK327"/>
  <c r="J327"/>
  <c r="J64"/>
  <c r="BK363"/>
  <c r="J363"/>
  <c r="J65"/>
  <c r="T373"/>
  <c r="T412"/>
  <c r="BK449"/>
  <c r="J449"/>
  <c r="J70"/>
  <c r="BK547"/>
  <c r="J547"/>
  <c r="J71"/>
  <c r="BK606"/>
  <c r="J606"/>
  <c r="J72"/>
  <c r="BK638"/>
  <c r="J638"/>
  <c r="J73"/>
  <c r="BK746"/>
  <c r="J746"/>
  <c r="J74"/>
  <c r="BK761"/>
  <c r="J761"/>
  <c r="J75"/>
  <c r="BK841"/>
  <c r="J841"/>
  <c r="J76"/>
  <c r="BK900"/>
  <c r="J900"/>
  <c r="J77"/>
  <c i="5" r="P111"/>
  <c r="P89"/>
  <c r="BK290"/>
  <c r="J290"/>
  <c r="J63"/>
  <c r="T290"/>
  <c r="BK370"/>
  <c r="J370"/>
  <c r="J64"/>
  <c r="P370"/>
  <c r="R370"/>
  <c r="T370"/>
  <c r="P381"/>
  <c r="P380"/>
  <c r="BK396"/>
  <c r="J396"/>
  <c r="J68"/>
  <c i="6" r="R92"/>
  <c r="R91"/>
  <c r="P104"/>
  <c r="BK123"/>
  <c r="J123"/>
  <c r="J65"/>
  <c r="R123"/>
  <c r="BK136"/>
  <c r="J136"/>
  <c r="J67"/>
  <c r="R136"/>
  <c r="R194"/>
  <c r="P324"/>
  <c r="BK362"/>
  <c r="J362"/>
  <c r="J70"/>
  <c r="P362"/>
  <c i="7" r="BK86"/>
  <c r="J86"/>
  <c r="J61"/>
  <c r="R86"/>
  <c r="P146"/>
  <c r="R146"/>
  <c r="BK180"/>
  <c r="J180"/>
  <c r="J63"/>
  <c i="8" r="T89"/>
  <c r="T88"/>
  <c r="T98"/>
  <c r="T132"/>
  <c r="T179"/>
  <c r="T247"/>
  <c i="9" r="BK94"/>
  <c r="J94"/>
  <c r="J62"/>
  <c r="BK113"/>
  <c r="J113"/>
  <c r="J63"/>
  <c i="10" r="P86"/>
  <c r="R86"/>
  <c r="R85"/>
  <c r="P103"/>
  <c r="T128"/>
  <c r="BK147"/>
  <c r="J147"/>
  <c r="J65"/>
  <c i="2" r="E48"/>
  <c r="J81"/>
  <c r="BK92"/>
  <c r="J92"/>
  <c r="J63"/>
  <c i="3" r="E87"/>
  <c r="J94"/>
  <c r="BE110"/>
  <c r="BE113"/>
  <c r="BE141"/>
  <c r="BE157"/>
  <c r="BE177"/>
  <c r="BE193"/>
  <c r="BE209"/>
  <c r="BE244"/>
  <c r="BE265"/>
  <c r="BE283"/>
  <c r="BE316"/>
  <c r="BE328"/>
  <c r="BE350"/>
  <c r="BE356"/>
  <c r="BE379"/>
  <c r="BE383"/>
  <c r="BE409"/>
  <c r="BE423"/>
  <c r="BE425"/>
  <c r="BE428"/>
  <c r="BE436"/>
  <c r="BE445"/>
  <c r="BE450"/>
  <c r="BE464"/>
  <c r="BE468"/>
  <c r="BE473"/>
  <c r="BE488"/>
  <c r="BK123"/>
  <c r="J123"/>
  <c r="J62"/>
  <c i="4" r="J52"/>
  <c r="J55"/>
  <c r="BE107"/>
  <c r="BE135"/>
  <c r="BE141"/>
  <c r="BE164"/>
  <c r="BE168"/>
  <c r="BE184"/>
  <c r="BE228"/>
  <c r="BE232"/>
  <c r="BE298"/>
  <c r="BE334"/>
  <c r="BE361"/>
  <c r="BE364"/>
  <c r="BE365"/>
  <c r="BE374"/>
  <c r="BE382"/>
  <c r="BE399"/>
  <c r="BE420"/>
  <c r="BE445"/>
  <c r="BE448"/>
  <c r="BE498"/>
  <c r="BE507"/>
  <c r="BE534"/>
  <c r="BE548"/>
  <c r="BE555"/>
  <c r="BE573"/>
  <c r="BE589"/>
  <c r="BE643"/>
  <c r="BE648"/>
  <c r="BE656"/>
  <c r="BE664"/>
  <c r="BE667"/>
  <c r="BE687"/>
  <c r="BE716"/>
  <c r="BE777"/>
  <c r="BE788"/>
  <c r="BE814"/>
  <c r="BE908"/>
  <c r="BE912"/>
  <c r="BE923"/>
  <c r="BE933"/>
  <c i="5" r="E48"/>
  <c r="BE145"/>
  <c r="BE186"/>
  <c r="BE203"/>
  <c r="BE265"/>
  <c r="BE306"/>
  <c r="BE353"/>
  <c r="BE371"/>
  <c r="BE372"/>
  <c r="BE376"/>
  <c r="BE413"/>
  <c r="BE414"/>
  <c i="6" r="F55"/>
  <c r="J84"/>
  <c r="BE93"/>
  <c r="BE105"/>
  <c r="BE122"/>
  <c r="BE141"/>
  <c r="BE189"/>
  <c r="BE193"/>
  <c r="BE195"/>
  <c r="BE210"/>
  <c r="BE215"/>
  <c r="BE239"/>
  <c r="BE259"/>
  <c r="BE265"/>
  <c r="BE298"/>
  <c r="BE304"/>
  <c r="BE326"/>
  <c r="BE334"/>
  <c r="BE359"/>
  <c r="BE361"/>
  <c i="8" r="J52"/>
  <c r="E77"/>
  <c r="BE92"/>
  <c r="BE108"/>
  <c r="BE111"/>
  <c r="BE119"/>
  <c r="BE124"/>
  <c r="BE128"/>
  <c r="BE129"/>
  <c r="BE133"/>
  <c r="BE146"/>
  <c r="BE155"/>
  <c r="BE172"/>
  <c r="BE175"/>
  <c r="BE192"/>
  <c r="BE194"/>
  <c r="BE198"/>
  <c r="BE203"/>
  <c r="BE208"/>
  <c r="BE210"/>
  <c r="BE211"/>
  <c r="BE219"/>
  <c r="BE225"/>
  <c r="BE227"/>
  <c r="BE237"/>
  <c r="BE250"/>
  <c i="9" r="J52"/>
  <c r="J55"/>
  <c r="F84"/>
  <c r="BE97"/>
  <c r="BE103"/>
  <c r="BE118"/>
  <c r="BE153"/>
  <c r="BE155"/>
  <c r="BE165"/>
  <c r="BE167"/>
  <c r="BE171"/>
  <c r="BE177"/>
  <c r="BE184"/>
  <c r="BE202"/>
  <c r="BE218"/>
  <c r="BE220"/>
  <c r="BE234"/>
  <c r="BE235"/>
  <c r="BE236"/>
  <c r="BE240"/>
  <c r="BE247"/>
  <c r="BE250"/>
  <c r="BE253"/>
  <c r="BE258"/>
  <c r="BE265"/>
  <c r="BE270"/>
  <c r="BE271"/>
  <c r="BE272"/>
  <c i="10" r="J52"/>
  <c r="F55"/>
  <c r="BE92"/>
  <c r="BE97"/>
  <c r="BE99"/>
  <c r="BE101"/>
  <c r="BE102"/>
  <c r="BE104"/>
  <c r="BE108"/>
  <c r="BE110"/>
  <c r="BE115"/>
  <c r="BE116"/>
  <c r="BE122"/>
  <c r="BE124"/>
  <c r="BE125"/>
  <c r="BE126"/>
  <c r="BE131"/>
  <c r="BE132"/>
  <c r="BE136"/>
  <c r="BE140"/>
  <c r="BE146"/>
  <c r="BE148"/>
  <c i="2" r="J78"/>
  <c r="F81"/>
  <c r="BE96"/>
  <c r="BK89"/>
  <c r="J89"/>
  <c r="J62"/>
  <c r="BK95"/>
  <c r="J95"/>
  <c r="J64"/>
  <c i="3" r="F55"/>
  <c r="BE111"/>
  <c r="BE117"/>
  <c r="BE120"/>
  <c r="BE124"/>
  <c r="BE126"/>
  <c r="BE149"/>
  <c r="BE233"/>
  <c r="BE249"/>
  <c r="BE253"/>
  <c r="BE261"/>
  <c r="BE288"/>
  <c r="BE293"/>
  <c r="BE299"/>
  <c r="BE322"/>
  <c r="BE386"/>
  <c r="BE389"/>
  <c r="BE399"/>
  <c r="BE415"/>
  <c r="BE416"/>
  <c r="BE434"/>
  <c r="BK388"/>
  <c r="J388"/>
  <c r="J67"/>
  <c r="BK403"/>
  <c r="J403"/>
  <c r="J71"/>
  <c i="4" r="F55"/>
  <c r="BE113"/>
  <c r="BE122"/>
  <c r="BE176"/>
  <c r="BE191"/>
  <c r="BE197"/>
  <c r="BE209"/>
  <c r="BE267"/>
  <c r="BE275"/>
  <c r="BE309"/>
  <c r="BE322"/>
  <c r="BE328"/>
  <c r="BE438"/>
  <c r="BE450"/>
  <c r="BE454"/>
  <c r="BE478"/>
  <c r="BE515"/>
  <c r="BE529"/>
  <c r="BE540"/>
  <c r="BE546"/>
  <c r="BE557"/>
  <c r="BE581"/>
  <c r="BE597"/>
  <c r="BE603"/>
  <c r="BE610"/>
  <c r="BE634"/>
  <c r="BE637"/>
  <c r="BE681"/>
  <c r="BE740"/>
  <c r="BE802"/>
  <c r="BE837"/>
  <c r="BE891"/>
  <c r="BK370"/>
  <c r="J370"/>
  <c r="J66"/>
  <c r="BK932"/>
  <c r="BK931"/>
  <c r="J931"/>
  <c r="J78"/>
  <c i="5" r="J52"/>
  <c r="J55"/>
  <c r="BE91"/>
  <c r="BE112"/>
  <c r="BE168"/>
  <c r="BE171"/>
  <c r="BE220"/>
  <c r="BE236"/>
  <c r="BE373"/>
  <c r="BE377"/>
  <c r="BE401"/>
  <c r="BE407"/>
  <c i="6" r="BE95"/>
  <c r="BE97"/>
  <c r="BE102"/>
  <c r="BE109"/>
  <c r="BE118"/>
  <c r="BE124"/>
  <c r="BE127"/>
  <c r="BE130"/>
  <c r="BE135"/>
  <c r="BE151"/>
  <c r="BE156"/>
  <c r="BE175"/>
  <c r="BE245"/>
  <c r="BE247"/>
  <c r="BE249"/>
  <c r="BE251"/>
  <c r="BE254"/>
  <c r="BE256"/>
  <c r="BE257"/>
  <c r="BE264"/>
  <c r="BE273"/>
  <c r="BE275"/>
  <c r="BE282"/>
  <c r="BE292"/>
  <c r="BE294"/>
  <c r="BE309"/>
  <c r="BE313"/>
  <c r="BE319"/>
  <c r="BE321"/>
  <c r="BE327"/>
  <c r="BE343"/>
  <c r="BE352"/>
  <c r="BE358"/>
  <c i="7" r="E48"/>
  <c r="J52"/>
  <c r="F81"/>
  <c r="BE101"/>
  <c r="BE110"/>
  <c r="BE122"/>
  <c r="BE130"/>
  <c r="BE138"/>
  <c r="BE156"/>
  <c r="BE160"/>
  <c r="BE163"/>
  <c r="BE181"/>
  <c r="BE190"/>
  <c i="8" r="J55"/>
  <c r="BE94"/>
  <c r="BE96"/>
  <c r="BE100"/>
  <c r="BE102"/>
  <c r="BE110"/>
  <c r="BE131"/>
  <c r="BE139"/>
  <c r="BE149"/>
  <c r="BE163"/>
  <c r="BE166"/>
  <c r="BE178"/>
  <c r="BE180"/>
  <c r="BE182"/>
  <c r="BE184"/>
  <c r="BE185"/>
  <c r="BE195"/>
  <c r="BE197"/>
  <c r="BE209"/>
  <c r="BE216"/>
  <c r="BE252"/>
  <c r="BK95"/>
  <c r="J95"/>
  <c r="J62"/>
  <c i="9" r="E77"/>
  <c r="BE90"/>
  <c r="BE92"/>
  <c r="BE101"/>
  <c r="BE105"/>
  <c r="BE112"/>
  <c r="BE115"/>
  <c r="BE116"/>
  <c r="BE133"/>
  <c r="BE137"/>
  <c r="BE147"/>
  <c r="BE159"/>
  <c r="BE173"/>
  <c r="BE186"/>
  <c r="BE191"/>
  <c r="BE198"/>
  <c r="BE204"/>
  <c r="BE208"/>
  <c r="BE225"/>
  <c r="BE231"/>
  <c r="BE232"/>
  <c r="BE237"/>
  <c r="BE255"/>
  <c i="10" r="E75"/>
  <c r="BE87"/>
  <c r="BE88"/>
  <c r="BE91"/>
  <c r="BE105"/>
  <c r="BE106"/>
  <c r="BE109"/>
  <c r="BE111"/>
  <c r="BE112"/>
  <c r="BE113"/>
  <c r="BE120"/>
  <c r="BE121"/>
  <c r="BE137"/>
  <c r="BE138"/>
  <c r="BE139"/>
  <c r="BE141"/>
  <c r="BE150"/>
  <c i="3" r="J52"/>
  <c r="BE100"/>
  <c r="BE115"/>
  <c r="BE162"/>
  <c r="BE215"/>
  <c r="BE229"/>
  <c r="BE243"/>
  <c r="BE257"/>
  <c r="BE333"/>
  <c r="BE344"/>
  <c r="BE366"/>
  <c r="BE378"/>
  <c r="BE392"/>
  <c r="BE404"/>
  <c r="BE411"/>
  <c r="BE430"/>
  <c r="BE440"/>
  <c r="BE458"/>
  <c i="4" r="BE155"/>
  <c r="BE172"/>
  <c r="BE180"/>
  <c r="BE237"/>
  <c r="BE304"/>
  <c r="BE317"/>
  <c r="BE366"/>
  <c r="BE389"/>
  <c r="BE392"/>
  <c r="BE403"/>
  <c r="BE434"/>
  <c r="BE476"/>
  <c r="BE482"/>
  <c r="BE489"/>
  <c r="BE502"/>
  <c r="BE522"/>
  <c r="BE524"/>
  <c r="BE593"/>
  <c r="BE601"/>
  <c r="BE607"/>
  <c r="BE618"/>
  <c r="BE621"/>
  <c r="BE624"/>
  <c r="BE654"/>
  <c r="BE660"/>
  <c r="BE670"/>
  <c r="BE673"/>
  <c r="BE700"/>
  <c r="BE708"/>
  <c r="BE721"/>
  <c r="BE730"/>
  <c r="BE735"/>
  <c r="BE751"/>
  <c r="BE754"/>
  <c r="BE772"/>
  <c r="BE807"/>
  <c r="BE809"/>
  <c r="BE824"/>
  <c r="BE827"/>
  <c r="BE842"/>
  <c r="BE901"/>
  <c i="5" r="F85"/>
  <c r="BE278"/>
  <c r="BE291"/>
  <c r="BE302"/>
  <c r="BE325"/>
  <c r="BE340"/>
  <c r="BE379"/>
  <c r="BE382"/>
  <c i="6" r="J55"/>
  <c r="BE99"/>
  <c r="BE111"/>
  <c r="BE120"/>
  <c r="BE125"/>
  <c r="BE129"/>
  <c r="BE133"/>
  <c r="BE137"/>
  <c r="BE163"/>
  <c r="BE183"/>
  <c r="BE243"/>
  <c r="BE253"/>
  <c r="BE260"/>
  <c r="BE268"/>
  <c r="BE280"/>
  <c r="BE285"/>
  <c r="BE323"/>
  <c r="BE325"/>
  <c r="BE348"/>
  <c r="BE365"/>
  <c r="BE367"/>
  <c i="7" r="J81"/>
  <c r="BE118"/>
  <c r="BE135"/>
  <c r="BE150"/>
  <c r="BE154"/>
  <c r="BE165"/>
  <c r="BE171"/>
  <c r="BE177"/>
  <c r="BE198"/>
  <c i="8" r="BE93"/>
  <c r="BE104"/>
  <c r="BE106"/>
  <c r="BE118"/>
  <c r="BE135"/>
  <c r="BE141"/>
  <c r="BE159"/>
  <c r="BE168"/>
  <c r="BE196"/>
  <c r="BE213"/>
  <c r="BE218"/>
  <c r="BE220"/>
  <c r="BE223"/>
  <c r="BE234"/>
  <c r="BE235"/>
  <c r="BE251"/>
  <c i="9" r="BE99"/>
  <c r="BE106"/>
  <c r="BE110"/>
  <c r="BE117"/>
  <c r="BE119"/>
  <c r="BE143"/>
  <c r="BE149"/>
  <c r="BE151"/>
  <c r="BE161"/>
  <c r="BE179"/>
  <c r="BE181"/>
  <c r="BE183"/>
  <c r="BE188"/>
  <c r="BE190"/>
  <c r="BE193"/>
  <c r="BE206"/>
  <c r="BE212"/>
  <c r="BE214"/>
  <c r="BE222"/>
  <c r="BE224"/>
  <c r="BE227"/>
  <c r="BE229"/>
  <c r="BE230"/>
  <c r="BE242"/>
  <c i="10" r="BE90"/>
  <c r="BE93"/>
  <c r="BE94"/>
  <c r="BE98"/>
  <c r="BE100"/>
  <c r="BE118"/>
  <c r="BE119"/>
  <c r="BE127"/>
  <c r="BE129"/>
  <c r="BE130"/>
  <c r="BE135"/>
  <c r="BE142"/>
  <c r="BE144"/>
  <c r="BE145"/>
  <c i="2" r="BE87"/>
  <c r="BE90"/>
  <c r="BE93"/>
  <c r="BK86"/>
  <c r="BK85"/>
  <c r="BK84"/>
  <c r="J84"/>
  <c r="J59"/>
  <c i="3" r="BE307"/>
  <c r="BE312"/>
  <c r="BE339"/>
  <c r="BE373"/>
  <c r="BE380"/>
  <c r="BE394"/>
  <c r="BE413"/>
  <c r="BE419"/>
  <c r="BE432"/>
  <c r="BE444"/>
  <c r="BK391"/>
  <c r="J391"/>
  <c r="J69"/>
  <c i="4" r="E48"/>
  <c r="BE102"/>
  <c r="BE110"/>
  <c r="BE117"/>
  <c r="BE121"/>
  <c r="BE126"/>
  <c r="BE130"/>
  <c r="BE134"/>
  <c r="BE139"/>
  <c r="BE213"/>
  <c r="BE221"/>
  <c r="BE259"/>
  <c r="BE313"/>
  <c r="BE337"/>
  <c r="BE369"/>
  <c r="BE371"/>
  <c r="BE378"/>
  <c r="BE395"/>
  <c r="BE411"/>
  <c r="BE413"/>
  <c r="BE417"/>
  <c r="BE441"/>
  <c r="BE460"/>
  <c r="BE466"/>
  <c r="BE470"/>
  <c r="BE490"/>
  <c r="BE531"/>
  <c r="BE552"/>
  <c r="BE553"/>
  <c r="BE561"/>
  <c r="BE565"/>
  <c r="BE605"/>
  <c r="BE615"/>
  <c r="BE630"/>
  <c r="BE639"/>
  <c r="BE657"/>
  <c r="BE659"/>
  <c r="BE745"/>
  <c r="BE747"/>
  <c r="BE757"/>
  <c r="BE760"/>
  <c r="BE762"/>
  <c r="BE799"/>
  <c r="BE817"/>
  <c r="BE833"/>
  <c r="BE840"/>
  <c r="BE847"/>
  <c r="BE854"/>
  <c r="BE868"/>
  <c r="BE883"/>
  <c r="BE897"/>
  <c i="5" r="BE129"/>
  <c r="BE161"/>
  <c r="BE249"/>
  <c r="BE305"/>
  <c r="BE393"/>
  <c r="BE397"/>
  <c r="BK90"/>
  <c r="J90"/>
  <c r="J61"/>
  <c r="BK378"/>
  <c r="J378"/>
  <c r="J65"/>
  <c i="6" r="E48"/>
  <c r="BE116"/>
  <c r="BE132"/>
  <c r="BE145"/>
  <c r="BE149"/>
  <c r="BE169"/>
  <c r="BE171"/>
  <c r="BE179"/>
  <c r="BE187"/>
  <c r="BE226"/>
  <c r="BE231"/>
  <c r="BE237"/>
  <c r="BE241"/>
  <c r="BE290"/>
  <c r="BE300"/>
  <c r="BE305"/>
  <c r="BE320"/>
  <c r="BE332"/>
  <c r="BE350"/>
  <c r="BE353"/>
  <c r="BE369"/>
  <c r="BK101"/>
  <c r="J101"/>
  <c r="J62"/>
  <c i="7" r="BE87"/>
  <c r="BE114"/>
  <c r="BE126"/>
  <c r="BE133"/>
  <c r="BE147"/>
  <c r="BE152"/>
  <c r="BE158"/>
  <c r="BE167"/>
  <c r="BE174"/>
  <c r="BE187"/>
  <c r="BE194"/>
  <c r="BK197"/>
  <c r="J197"/>
  <c r="J64"/>
  <c i="8" r="F55"/>
  <c r="BE90"/>
  <c r="BE99"/>
  <c r="BE113"/>
  <c r="BE117"/>
  <c r="BE121"/>
  <c r="BE123"/>
  <c r="BE137"/>
  <c r="BE143"/>
  <c r="BE161"/>
  <c r="BE162"/>
  <c r="BE164"/>
  <c r="BE176"/>
  <c r="BE181"/>
  <c r="BE190"/>
  <c r="BE191"/>
  <c r="BE201"/>
  <c r="BE202"/>
  <c r="BE207"/>
  <c r="BE212"/>
  <c r="BE214"/>
  <c r="BE215"/>
  <c r="BE222"/>
  <c r="BE224"/>
  <c r="BE228"/>
  <c r="BE230"/>
  <c r="BE244"/>
  <c r="BE246"/>
  <c r="BE248"/>
  <c i="9" r="BE93"/>
  <c r="BE95"/>
  <c r="BE108"/>
  <c r="BE114"/>
  <c r="BE122"/>
  <c r="BE127"/>
  <c r="BE145"/>
  <c r="BE157"/>
  <c r="BE163"/>
  <c r="BE169"/>
  <c r="BE175"/>
  <c r="BE185"/>
  <c r="BE200"/>
  <c r="BE210"/>
  <c r="BE215"/>
  <c r="BE217"/>
  <c r="BE221"/>
  <c r="BE223"/>
  <c r="BE233"/>
  <c r="BE238"/>
  <c r="BE245"/>
  <c r="BE251"/>
  <c r="BE254"/>
  <c r="BE256"/>
  <c r="BE266"/>
  <c r="BE267"/>
  <c r="BE268"/>
  <c i="10" r="J55"/>
  <c r="BE89"/>
  <c r="BE95"/>
  <c r="BE96"/>
  <c r="BE107"/>
  <c r="BE114"/>
  <c r="BE117"/>
  <c r="BE133"/>
  <c r="BE134"/>
  <c r="BE149"/>
  <c i="2" r="F37"/>
  <c i="1" r="BD55"/>
  <c i="10" r="J34"/>
  <c i="1" r="AW63"/>
  <c i="6" r="F35"/>
  <c i="1" r="BB59"/>
  <c i="6" r="F34"/>
  <c i="1" r="BA59"/>
  <c i="8" r="F34"/>
  <c i="1" r="BA61"/>
  <c i="7" r="J34"/>
  <c i="1" r="AW60"/>
  <c i="5" r="F36"/>
  <c i="1" r="BC58"/>
  <c i="9" r="F35"/>
  <c i="1" r="BB62"/>
  <c i="6" r="F36"/>
  <c i="1" r="BC59"/>
  <c i="9" r="F36"/>
  <c i="1" r="BC62"/>
  <c i="4" r="F34"/>
  <c i="1" r="BA57"/>
  <c i="10" r="F37"/>
  <c i="1" r="BD63"/>
  <c i="3" r="F35"/>
  <c i="1" r="BB56"/>
  <c i="8" r="J34"/>
  <c i="1" r="AW61"/>
  <c i="5" r="J34"/>
  <c i="1" r="AW58"/>
  <c i="10" r="F36"/>
  <c i="1" r="BC63"/>
  <c i="2" r="F35"/>
  <c i="1" r="BB55"/>
  <c i="2" r="F34"/>
  <c i="1" r="BA55"/>
  <c i="2" r="J34"/>
  <c i="1" r="AW55"/>
  <c i="9" r="F37"/>
  <c i="1" r="BD62"/>
  <c i="3" r="F36"/>
  <c i="1" r="BC56"/>
  <c i="3" r="F37"/>
  <c i="1" r="BD56"/>
  <c i="6" r="F37"/>
  <c i="1" r="BD59"/>
  <c i="8" r="F36"/>
  <c i="1" r="BC61"/>
  <c i="7" r="F36"/>
  <c i="1" r="BC60"/>
  <c i="4" r="J34"/>
  <c i="1" r="AW57"/>
  <c i="3" r="F34"/>
  <c i="1" r="BA56"/>
  <c i="7" r="F37"/>
  <c i="1" r="BD60"/>
  <c i="8" r="F37"/>
  <c i="1" r="BD61"/>
  <c i="4" r="F36"/>
  <c i="1" r="BC57"/>
  <c i="5" r="F34"/>
  <c i="1" r="BA58"/>
  <c i="6" r="J34"/>
  <c i="1" r="AW59"/>
  <c i="2" r="F36"/>
  <c i="1" r="BC55"/>
  <c i="8" r="F35"/>
  <c i="1" r="BB61"/>
  <c i="10" r="F35"/>
  <c i="1" r="BB63"/>
  <c i="3" r="J34"/>
  <c i="1" r="AW56"/>
  <c i="9" r="J34"/>
  <c i="1" r="AW62"/>
  <c i="5" r="F37"/>
  <c i="1" r="BD58"/>
  <c i="7" r="F34"/>
  <c i="1" r="BA60"/>
  <c i="5" r="F35"/>
  <c i="1" r="BB58"/>
  <c i="7" r="F35"/>
  <c i="1" r="BB60"/>
  <c i="9" r="F34"/>
  <c i="1" r="BA62"/>
  <c i="4" r="F37"/>
  <c i="1" r="BD57"/>
  <c i="10" r="F34"/>
  <c i="1" r="BA63"/>
  <c i="4" r="F35"/>
  <c i="1" r="BB57"/>
  <c i="5" l="1" r="P88"/>
  <c i="1" r="AU58"/>
  <c i="7" r="T85"/>
  <c r="T84"/>
  <c i="5" r="T89"/>
  <c r="T88"/>
  <c i="3" r="R390"/>
  <c r="P390"/>
  <c i="5" r="R89"/>
  <c i="3" r="T390"/>
  <c r="T98"/>
  <c r="T97"/>
  <c i="7" r="P85"/>
  <c r="P84"/>
  <c i="1" r="AU60"/>
  <c i="5" r="BK380"/>
  <c r="J380"/>
  <c r="J66"/>
  <c i="4" r="R372"/>
  <c i="3" r="BK98"/>
  <c r="J98"/>
  <c r="J60"/>
  <c i="9" r="R88"/>
  <c r="R87"/>
  <c i="8" r="BK97"/>
  <c r="J97"/>
  <c r="J63"/>
  <c i="4" r="P100"/>
  <c i="3" r="R98"/>
  <c r="R97"/>
  <c i="8" r="T97"/>
  <c i="9" r="T88"/>
  <c r="T87"/>
  <c i="8" r="R97"/>
  <c r="R87"/>
  <c r="BK88"/>
  <c r="BK87"/>
  <c r="J87"/>
  <c r="J59"/>
  <c i="5" r="R380"/>
  <c r="R88"/>
  <c i="4" r="P372"/>
  <c i="10" r="P85"/>
  <c i="1" r="AU63"/>
  <c i="7" r="R85"/>
  <c r="R84"/>
  <c i="4" r="R99"/>
  <c i="3" r="P97"/>
  <c i="1" r="AU56"/>
  <c i="6" r="T103"/>
  <c r="T90"/>
  <c r="BK91"/>
  <c r="R103"/>
  <c r="R90"/>
  <c i="4" r="BK100"/>
  <c r="J100"/>
  <c r="J60"/>
  <c i="8" r="T87"/>
  <c i="6" r="P103"/>
  <c r="P90"/>
  <c i="1" r="AU59"/>
  <c i="4" r="T372"/>
  <c i="8" r="P97"/>
  <c r="P87"/>
  <c i="1" r="AU61"/>
  <c i="4" r="T100"/>
  <c r="T99"/>
  <c i="10" r="T85"/>
  <c i="9" r="P88"/>
  <c r="P87"/>
  <c i="1" r="AU62"/>
  <c i="3" r="BK390"/>
  <c r="J390"/>
  <c r="J68"/>
  <c i="4" r="BK372"/>
  <c r="J372"/>
  <c r="J67"/>
  <c i="8" r="J89"/>
  <c r="J61"/>
  <c r="J98"/>
  <c r="J64"/>
  <c i="9" r="BK88"/>
  <c r="J88"/>
  <c r="J60"/>
  <c i="2" r="J85"/>
  <c r="J60"/>
  <c r="J86"/>
  <c r="J61"/>
  <c i="3" r="J99"/>
  <c r="J61"/>
  <c i="4" r="J101"/>
  <c r="J61"/>
  <c r="J932"/>
  <c r="J79"/>
  <c i="5" r="J381"/>
  <c r="J67"/>
  <c i="6" r="J92"/>
  <c r="J61"/>
  <c i="5" r="BK89"/>
  <c r="J89"/>
  <c r="J60"/>
  <c i="6" r="BK103"/>
  <c r="J103"/>
  <c r="J63"/>
  <c i="7" r="BK85"/>
  <c r="BK84"/>
  <c r="J84"/>
  <c r="J59"/>
  <c i="10" r="BK85"/>
  <c r="J85"/>
  <c r="J59"/>
  <c i="1" r="BC54"/>
  <c r="W32"/>
  <c r="BA54"/>
  <c r="AW54"/>
  <c r="AK30"/>
  <c i="5" r="J33"/>
  <c i="1" r="AV58"/>
  <c r="AT58"/>
  <c i="9" r="J33"/>
  <c i="1" r="AV62"/>
  <c r="AT62"/>
  <c i="6" r="F33"/>
  <c i="1" r="AZ59"/>
  <c i="2" r="F33"/>
  <c i="1" r="AZ55"/>
  <c i="3" r="J33"/>
  <c i="1" r="AV56"/>
  <c r="AT56"/>
  <c i="10" r="F33"/>
  <c i="1" r="AZ63"/>
  <c i="9" r="F33"/>
  <c i="1" r="AZ62"/>
  <c i="3" r="F33"/>
  <c i="1" r="AZ56"/>
  <c i="10" r="J33"/>
  <c i="1" r="AV63"/>
  <c r="AT63"/>
  <c i="6" r="J33"/>
  <c i="1" r="AV59"/>
  <c r="AT59"/>
  <c i="7" r="F33"/>
  <c i="1" r="AZ60"/>
  <c i="8" r="F33"/>
  <c i="1" r="AZ61"/>
  <c i="4" r="J33"/>
  <c i="1" r="AV57"/>
  <c r="AT57"/>
  <c i="7" r="J33"/>
  <c i="1" r="AV60"/>
  <c r="AT60"/>
  <c i="8" r="J33"/>
  <c i="1" r="AV61"/>
  <c r="AT61"/>
  <c i="2" r="J30"/>
  <c i="1" r="AG55"/>
  <c r="BD54"/>
  <c r="W33"/>
  <c i="5" r="F33"/>
  <c i="1" r="AZ58"/>
  <c i="2" r="J33"/>
  <c i="1" r="AV55"/>
  <c r="AT55"/>
  <c r="BB54"/>
  <c r="W31"/>
  <c i="4" r="F33"/>
  <c i="1" r="AZ57"/>
  <c i="6" l="1" r="BK90"/>
  <c r="J90"/>
  <c r="J59"/>
  <c i="4" r="P99"/>
  <c i="1" r="AU57"/>
  <c i="2" r="J39"/>
  <c i="4" r="BK99"/>
  <c r="J99"/>
  <c r="J59"/>
  <c i="3" r="BK97"/>
  <c r="J97"/>
  <c i="6" r="J91"/>
  <c r="J60"/>
  <c i="7" r="J85"/>
  <c r="J60"/>
  <c i="8" r="J88"/>
  <c r="J60"/>
  <c i="5" r="BK88"/>
  <c r="J88"/>
  <c r="J59"/>
  <c i="9" r="BK87"/>
  <c r="J87"/>
  <c r="J59"/>
  <c i="1" r="AN55"/>
  <c r="AY54"/>
  <c r="AZ54"/>
  <c r="W29"/>
  <c r="W30"/>
  <c r="AX54"/>
  <c i="7" r="J30"/>
  <c i="1" r="AG60"/>
  <c r="AN60"/>
  <c r="AU54"/>
  <c i="8" r="J30"/>
  <c i="1" r="AG61"/>
  <c r="AN61"/>
  <c i="3" r="J30"/>
  <c i="1" r="AG56"/>
  <c r="AN56"/>
  <c i="10" r="J30"/>
  <c i="1" r="AG63"/>
  <c r="AN63"/>
  <c i="3" l="1" r="J39"/>
  <c i="8" r="J39"/>
  <c i="3" r="J59"/>
  <c i="10" r="J39"/>
  <c i="7" r="J39"/>
  <c i="1" r="AV54"/>
  <c r="AK29"/>
  <c i="9" r="J30"/>
  <c i="1" r="AG62"/>
  <c r="AN62"/>
  <c i="4" r="J30"/>
  <c i="1" r="AG57"/>
  <c r="AN57"/>
  <c i="6" r="J30"/>
  <c i="1" r="AG59"/>
  <c r="AN59"/>
  <c i="5" r="J30"/>
  <c i="1" r="AG58"/>
  <c r="AN58"/>
  <c i="4" l="1" r="J39"/>
  <c i="9" r="J39"/>
  <c i="6" r="J39"/>
  <c i="5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<sst xmlns="http://schemas.openxmlformats.org/spreadsheetml/2006/main">
  <si>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</si>
  <si>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</si>
  <si>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</si>
  <si>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</si>
  <si>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</si>
  <si>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{97d51825-371d-436d-81e3-c3e0842abfa6}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</si>
  <si>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</si>
  <si>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</si>
  <si>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</si>
  <si>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</si>
  <si>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</si>
  <si>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</si>
  <si>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</si>
  <si>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</si>
  <si>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</si>
  <si>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</si>
  <si>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</si>
  <si>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</si>
  <si>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domu č.p. 76 - hájovna</t>
  </si>
  <si>
    <t>KSO:</t>
  </si>
  <si>
    <t>CC-CZ:</t>
  </si>
  <si>
    <t>Místo:</t>
  </si>
  <si>
    <t>č.p. 76, Vyžlovka</t>
  </si>
  <si>
    <t>Datum:</t>
  </si>
  <si>
    <t>19.9.2022</t>
  </si>
  <si>
    <t>Zadavatel:</t>
  </si>
  <si>
    <t>IČ:</t>
  </si>
  <si>
    <t>60760409</t>
  </si>
  <si>
    <t>ČZU v Praze, ŠLP v Kostelci n. Č. l.</t>
  </si>
  <si>
    <t>DIČ:</t>
  </si>
  <si>
    <t>CZ60760409</t>
  </si>
  <si>
    <t>Uchazeč:</t>
  </si>
  <si>
    <t>Vyplň údaj</t>
  </si>
  <si>
    <t>Projektant:</t>
  </si>
  <si>
    <t>Ing. arch. Tomáš Kužel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</si>
  <si>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</si>
  <si>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</si>
  <si>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</si>
  <si>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</si>
  <si>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 Ceny cenové soustavy pro reflektování aktuálního stavu upraveny indexem na základě https://www.urs.cz/software-a-data/vybrane-novinky-v-sw-kros-4-a-cs-urs-2022-i, https://www.urs.cz/ a https://www.czso.cz/csu/czso/sta_cr a vlastní databáze rozpočtáře.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</si>
  <si>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</si>
  <si>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</si>
  <si>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</si>
  <si>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</si>
  <si>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</si>
  <si>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</si>
  <si>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</si>
  <si>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</si>
  <si>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</si>
  <si>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</si>
  <si>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</si>
  <si>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</si>
  <si>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</si>
  <si>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</si>
  <si>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</si>
  <si>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</si>
  <si>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</si>
  <si>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</si>
  <si>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</si>
  <si>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</si>
  <si>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</si>
  <si>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</si>
  <si>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</si>
  <si>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</si>
  <si>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</si>
  <si>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</si>
  <si>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</si>
  <si>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</si>
  <si>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</si>
  <si>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</si>
  <si>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</si>
  <si>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</si>
  <si>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</si>
  <si>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</si>
  <si>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</si>
  <si>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</si>
  <si>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</si>
  <si>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</si>
  <si>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</si>
  <si>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</si>
  <si>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VRN</t>
  </si>
  <si>
    <t>VON</t>
  </si>
  <si>
    <t>1</t>
  </si>
  <si>
    <t>{83959b4c-94e5-456d-b0d3-fbac85fa4114}</t>
  </si>
  <si>
    <t>2</t>
  </si>
  <si>
    <t>02</t>
  </si>
  <si>
    <t>Bourací práce</t>
  </si>
  <si>
    <t>STA</t>
  </si>
  <si>
    <t>{bdb9c9eb-6a76-42b2-a0b3-4a2b4b43203e}</t>
  </si>
  <si>
    <t>03</t>
  </si>
  <si>
    <t>Stavební práce</t>
  </si>
  <si>
    <t>{86388afd-c236-4647-8bbe-c2cc1d3cc891}</t>
  </si>
  <si>
    <t>04</t>
  </si>
  <si>
    <t>Fasáda</t>
  </si>
  <si>
    <t>{bc58e1b3-5a29-4bce-a834-62c850675c52}</t>
  </si>
  <si>
    <t>05</t>
  </si>
  <si>
    <t>Výrobky</t>
  </si>
  <si>
    <t>{2d009527-4d93-4c39-87ab-90e6058ffcff}</t>
  </si>
  <si>
    <t>06</t>
  </si>
  <si>
    <t>Zpevněné plochy</t>
  </si>
  <si>
    <t>{d1ed9a63-3d5b-4227-a10d-58844b5858e9}</t>
  </si>
  <si>
    <t>07-1</t>
  </si>
  <si>
    <t>ZTI</t>
  </si>
  <si>
    <t>{73baf351-aafb-449c-b4b8-f8aa7db309e7}</t>
  </si>
  <si>
    <t>07-2</t>
  </si>
  <si>
    <t>ÚT a VZT</t>
  </si>
  <si>
    <t>ING</t>
  </si>
  <si>
    <t>{09dd23f2-b33e-4a30-9211-a4a2a247cc4c}</t>
  </si>
  <si>
    <t>07-3</t>
  </si>
  <si>
    <t>Elektroinstalace</t>
  </si>
  <si>
    <t>{73a92505-fbdd-4faa-922a-4785d0f177bc}</t>
  </si>
  <si>
    <t>KRYCÍ LIST SOUPISU PRACÍ</t>
  </si>
  <si>
    <t>Objekt:</t>
  </si>
  <si>
    <t>01 -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</si>
  <si>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</si>
  <si>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</si>
  <si>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</si>
  <si>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</si>
  <si>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</si>
  <si>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</si>
  <si>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</si>
  <si>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</si>
  <si>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</si>
  <si>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</si>
  <si>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</si>
  <si>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</si>
  <si>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</si>
  <si>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</si>
  <si>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</si>
  <si>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</si>
  <si>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</si>
  <si>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</si>
  <si>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</si>
  <si>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</si>
  <si>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</si>
  <si>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</si>
  <si>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</si>
  <si>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</si>
  <si>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</si>
  <si>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VRN2</t>
  </si>
  <si>
    <t>Příprava staveniště</t>
  </si>
  <si>
    <t>K</t>
  </si>
  <si>
    <t>020001000</t>
  </si>
  <si>
    <t>Kč</t>
  </si>
  <si>
    <t>CS ÚRS 2021 01</t>
  </si>
  <si>
    <t>1024</t>
  </si>
  <si>
    <t>-522980824</t>
  </si>
  <si>
    <t>P</t>
  </si>
  <si>
    <t>Poznámka k položce:_x000d_
Trvalé vytyčení, odpojení a zajištění sítí (včetně trvalé ochrany stávají vod. sestavy a vod. přípojky před zamrznutím), odstranění nevhodných a popínavých rostlin a dřevin, ostatní práce související s přípravou staveniště. Napojení staveništního rozvaděče.</t>
  </si>
  <si>
    <t>VRN3</t>
  </si>
  <si>
    <t>Zařízení staveniště</t>
  </si>
  <si>
    <t>030001000</t>
  </si>
  <si>
    <t>-1515949082</t>
  </si>
  <si>
    <t>Poznámka k položce:_x000d_
Včetně lešení aj. konstrukcí nezbytných pro provedení bouracích a jiných prací - dle dodavatele, jinde neuvedených a neoceněných.</t>
  </si>
  <si>
    <t>VRN4</t>
  </si>
  <si>
    <t>Inženýrská činnost</t>
  </si>
  <si>
    <t>3</t>
  </si>
  <si>
    <t>040001000</t>
  </si>
  <si>
    <t>145616727</t>
  </si>
  <si>
    <t>Poznámka k položce:_x000d_
Vč. kompletační a koordinační činnosti. Posudky a revize jinde neuvedené.</t>
  </si>
  <si>
    <t>VRN9</t>
  </si>
  <si>
    <t>Ostatní náklady</t>
  </si>
  <si>
    <t>4</t>
  </si>
  <si>
    <t>090001000</t>
  </si>
  <si>
    <t>-1487145102</t>
  </si>
  <si>
    <t>Poznámka k položce:_x000d_
Vzorkování, výrobní dokumentace aj. - pouze pokud nejsou uvedeny v samostatných položkách HSV, PSV, M.</t>
  </si>
  <si>
    <t>S1</t>
  </si>
  <si>
    <t>Skladba S1</t>
  </si>
  <si>
    <t>m2</t>
  </si>
  <si>
    <t>277,978</t>
  </si>
  <si>
    <t>výkopek</t>
  </si>
  <si>
    <t>Objem výkopku</t>
  </si>
  <si>
    <t>m3</t>
  </si>
  <si>
    <t>24,532</t>
  </si>
  <si>
    <t>02 - Bourací práce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</si>
  <si>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</si>
  <si>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</si>
  <si>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</si>
  <si>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</si>
  <si>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</si>
  <si>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</si>
  <si>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</si>
  <si>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</si>
  <si>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</si>
  <si>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</si>
  <si>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</si>
  <si>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</si>
  <si>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</si>
  <si>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</si>
  <si>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</si>
  <si>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</si>
  <si>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</si>
  <si>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783 - Dokončovací práce - nátěry</t>
  </si>
  <si>
    <t>HSV</t>
  </si>
  <si>
    <t>Práce a dodávky HSV</t>
  </si>
  <si>
    <t>Zemní práce</t>
  </si>
  <si>
    <t>139751101</t>
  </si>
  <si>
    <t>Vykopávka v uzavřených prostorech ručně v hornině třídy těžitelnosti I skupiny 1 až 3</t>
  </si>
  <si>
    <t>138299316</t>
  </si>
  <si>
    <t>VV</t>
  </si>
  <si>
    <t>m1.1, 1.5, 1.6 - odhad 3 cm</t>
  </si>
  <si>
    <t>(9,88+10,92+3,34)*0,03</t>
  </si>
  <si>
    <t>m1.2, 1.3, 1.4 - odhad 35 cm</t>
  </si>
  <si>
    <t>(17,06+19,96+15,92)*0,35</t>
  </si>
  <si>
    <t>m1.7, 1.8, 1.9 - odhad 32 cm</t>
  </si>
  <si>
    <t>(8,54+1,16+4,47)*0,32</t>
  </si>
  <si>
    <t>m1.10, 1.11, 1.12 - odhad 5 cm</t>
  </si>
  <si>
    <t>(2,21+1,25+11,43)*0,05</t>
  </si>
  <si>
    <t>Součet</t>
  </si>
  <si>
    <t>139759900R</t>
  </si>
  <si>
    <t>Ostatní zemní práce - nezbytné pro provedení sklepních světlíků, vč. zpětného upravení terénu</t>
  </si>
  <si>
    <t>kus</t>
  </si>
  <si>
    <t>514514024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</si>
  <si>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</si>
  <si>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</si>
  <si>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-1089452185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</si>
  <si>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</si>
  <si>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</si>
  <si>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-915608291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</si>
  <si>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</si>
  <si>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</si>
  <si>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-718424933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</si>
  <si>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</si>
  <si>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</si>
  <si>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</si>
  <si>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-2065871755</t>
  </si>
  <si>
    <t>předp. vzdál. skládky 23 km = 13x příplatek</t>
  </si>
  <si>
    <t>výkopek*13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</si>
  <si>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</si>
  <si>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</si>
  <si>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</si>
  <si>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</si>
  <si>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-459531204</t>
  </si>
  <si>
    <t>předp. 1 m3 = 1,7 t</t>
  </si>
  <si>
    <t>výkopek*1,7</t>
  </si>
  <si>
    <t>Zakládání</t>
  </si>
  <si>
    <t>8</t>
  </si>
  <si>
    <t>27921299R</t>
  </si>
  <si>
    <t>Prostupy základy pro odvětrávací potrubí</t>
  </si>
  <si>
    <t>1591686333</t>
  </si>
  <si>
    <t>Svislé a kompletní konstrukce</t>
  </si>
  <si>
    <t>9</t>
  </si>
  <si>
    <t>317944321</t>
  </si>
  <si>
    <t>Válcované nosníky dodatečně osazované do připravených otvorů bez zazdění hlav do č. 12</t>
  </si>
  <si>
    <t>14351614</t>
  </si>
  <si>
    <t>překlad IPN 100</t>
  </si>
  <si>
    <t>nová m1.3</t>
  </si>
  <si>
    <t>1,5*4*8,34/1000</t>
  </si>
  <si>
    <t>Mezisoučet</t>
  </si>
  <si>
    <t>překlad IPN 120</t>
  </si>
  <si>
    <t>1,3*2*11,1/1000</t>
  </si>
  <si>
    <t>nová m1.5</t>
  </si>
  <si>
    <t>2,2*4*11,1/1000</t>
  </si>
  <si>
    <t>nová m1.8</t>
  </si>
  <si>
    <t>1,3*3*11,1/1000</t>
  </si>
  <si>
    <t>10</t>
  </si>
  <si>
    <t>319201252</t>
  </si>
  <si>
    <t>Dodatečná izolace zdiva zarážením nerezových chrom-niklových plechů do zdiva s průběžnou spárou, tloušťky do 300 mm</t>
  </si>
  <si>
    <t>-85842189</t>
  </si>
  <si>
    <t>pozn.: předběžná výměra</t>
  </si>
  <si>
    <t>vnitřní stěny</t>
  </si>
  <si>
    <t>"orientačně mezi m1.3 a m1.4" (8,71-0,95)*0,28</t>
  </si>
  <si>
    <t>"orientačně mezi m1.5 a m1.6" (2,225+2,61+0,15)*0,3</t>
  </si>
  <si>
    <t xml:space="preserve">"orientačně příčka m1.6"  1,28*0,15</t>
  </si>
  <si>
    <t>"orientačně mezi m1.1 a m1.2" 1,455*0,3</t>
  </si>
  <si>
    <t>11</t>
  </si>
  <si>
    <t>319201253</t>
  </si>
  <si>
    <t>Dodatečná izolace zdiva zarážením nerezových chrom-niklových plechů do zdiva s průběžnou spárou, tloušťky přes 300 do 600 mm</t>
  </si>
  <si>
    <t>-217567058</t>
  </si>
  <si>
    <t>vnější stěny</t>
  </si>
  <si>
    <t>"orientačně za schodištěm" 2,72*0,55</t>
  </si>
  <si>
    <t>"orientačně u vstupu"2,54*0,58</t>
  </si>
  <si>
    <t>"orientačně mezi 1.1 a 1.7" 5,515*0,31</t>
  </si>
  <si>
    <t>12</t>
  </si>
  <si>
    <t>319201254</t>
  </si>
  <si>
    <t>Dodatečná izolace zdiva zarážením nerezových chrom-niklových plechů do zdiva s průběžnou spárou, tloušťky přes 600 do 800 mm</t>
  </si>
  <si>
    <t>-1980650526</t>
  </si>
  <si>
    <t>"orientačně m1.2-1.6" (9,36*2+8,88+4,61-1,455)*0,65</t>
  </si>
  <si>
    <t>13</t>
  </si>
  <si>
    <t>346244381</t>
  </si>
  <si>
    <t>Plentování ocelových válcovaných nosníků jednostranné cihlami na maltu, výška stojiny do 200 mm</t>
  </si>
  <si>
    <t>-1086987406</t>
  </si>
  <si>
    <t>1,5*2*0,1</t>
  </si>
  <si>
    <t>1,3*2*0,12</t>
  </si>
  <si>
    <t>2,2*2*0,12</t>
  </si>
  <si>
    <t>14</t>
  </si>
  <si>
    <t>346481112</t>
  </si>
  <si>
    <t>Zaplentování rýh, potrubí, válcovaných nosníků, výklenků nebo nik jakéhokoliv tvaru, na maltu ve stěnách nebo před stěnami keramickým a funkčně podobným pletivem</t>
  </si>
  <si>
    <t>455813277</t>
  </si>
  <si>
    <t>1,5*2*0,1+1,1*0,65</t>
  </si>
  <si>
    <t>1,3*2*0,12+0,95*0,28</t>
  </si>
  <si>
    <t>2,2*2*0,12+1,64*0,65</t>
  </si>
  <si>
    <t>1,3*2*0,12+0,95*0,31</t>
  </si>
  <si>
    <t>1,3*2*0,12+0,95*0,49</t>
  </si>
  <si>
    <t>Vodorovné konstrukce</t>
  </si>
  <si>
    <t>413232211</t>
  </si>
  <si>
    <t>Zazdívka zhlaví stropních trámů nebo válcovaných nosníků pálenými cihlami válcovaných nosníků, výšky do 150 mm</t>
  </si>
  <si>
    <t>2097102960</t>
  </si>
  <si>
    <t>4,0*2</t>
  </si>
  <si>
    <t>2,0*2</t>
  </si>
  <si>
    <t>3,0*2</t>
  </si>
  <si>
    <t>Ostatní konstrukce a práce, bourání</t>
  </si>
  <si>
    <t>16</t>
  </si>
  <si>
    <t>962031132</t>
  </si>
  <si>
    <t>Bourání příček z cihel, tvárnic nebo příčkovek z cihel pálených, plných nebo dutých na maltu vápennou nebo vápenocementovou, tl. do 100 mm</t>
  </si>
  <si>
    <t>-1500681947</t>
  </si>
  <si>
    <t>m1.8, 1.9</t>
  </si>
  <si>
    <t>(2,71+2,68)*2,94-(0,6+0,8)*2,0</t>
  </si>
  <si>
    <t>m1.11</t>
  </si>
  <si>
    <t>1,035*3,11-0,7*2,0</t>
  </si>
  <si>
    <t>17</t>
  </si>
  <si>
    <t>962032231</t>
  </si>
  <si>
    <t>Bourání zdiva nadzákladového z cihel nebo tvárnic z cihel pálených nebo vápenopískových, na maltu vápennou nebo vápenocementovou, objemu přes 1 m3</t>
  </si>
  <si>
    <t>1740865868</t>
  </si>
  <si>
    <t>příčky</t>
  </si>
  <si>
    <t>m1.2</t>
  </si>
  <si>
    <t>(4,61*2,8-0,8*2,0)*0,17</t>
  </si>
  <si>
    <t>m1.4</t>
  </si>
  <si>
    <t>((3,99-0,62)*2,8-0,8*2,0)*0,17+0,51*0,62*2,8</t>
  </si>
  <si>
    <t>m1.12</t>
  </si>
  <si>
    <t>(2,78*3,11-0,93*2,4)*0,18</t>
  </si>
  <si>
    <t>(0,51*2+0,96)*1,16*0,2+0,31*0,96*0,2+1,12*0,96*0,49</t>
  </si>
  <si>
    <t>komín</t>
  </si>
  <si>
    <t>0,49*0,59*7,7</t>
  </si>
  <si>
    <t>schodiště do zázemí</t>
  </si>
  <si>
    <t>1,48*0,242*0,166*9</t>
  </si>
  <si>
    <t>18</t>
  </si>
  <si>
    <t>962081141</t>
  </si>
  <si>
    <t>Bourání zdiva příček nebo vybourání otvorů ze skleněných tvárnic, tl. do 150 mm</t>
  </si>
  <si>
    <t>1707759921</t>
  </si>
  <si>
    <t>světlík nad vstupními dveřmi</t>
  </si>
  <si>
    <t>1,28*0,25</t>
  </si>
  <si>
    <t>19</t>
  </si>
  <si>
    <t>965043441</t>
  </si>
  <si>
    <t>Bourání mazanin betonových s potěrem nebo teracem tl. do 150 mm, plochy přes 4 m2</t>
  </si>
  <si>
    <t>573785073</t>
  </si>
  <si>
    <t>m1.1, 1.5, 1.6 - odhad 15 cm</t>
  </si>
  <si>
    <t>(9,88+10,92+3,34)*0,15</t>
  </si>
  <si>
    <t>m1.2, 1.3, 1.4 - odhad 15 cm</t>
  </si>
  <si>
    <t>(17,06+19,96+15,92)*0,15</t>
  </si>
  <si>
    <t>m1.7, 1.8, 1.9 - odhad 15 cm</t>
  </si>
  <si>
    <t>(8,54+1,16+4,47)*0,15</t>
  </si>
  <si>
    <t>m1.10, 1.11, 1.12 - odhad 15 cm</t>
  </si>
  <si>
    <t>(2,21+1,25+11,43)*0,15</t>
  </si>
  <si>
    <t>20</t>
  </si>
  <si>
    <t>965049112</t>
  </si>
  <si>
    <t>Bourání mazanin Příplatek k cenám za bourání mazanin betonových se svařovanou sítí, tl. přes 100 mm</t>
  </si>
  <si>
    <t>-466622419</t>
  </si>
  <si>
    <t>965081113</t>
  </si>
  <si>
    <t>Bourání podlah z dlaždic bez podkladního lože nebo mazaniny, s jakoukoliv výplní spár půdních, plochy přes 1 m2</t>
  </si>
  <si>
    <t>-1564814656</t>
  </si>
  <si>
    <t>Poznámka k položce:_x000d_
Pro opětovné použití.</t>
  </si>
  <si>
    <t>půdní dlažba pro opětovné použití</t>
  </si>
  <si>
    <t>96,58</t>
  </si>
  <si>
    <t>22</t>
  </si>
  <si>
    <t>965081213</t>
  </si>
  <si>
    <t>Bourání podlah z dlaždic bez podkladního lože nebo mazaniny, s jakoukoliv výplní spár keramických nebo xylolitových tl. do 10 mm, plochy přes 1 m2</t>
  </si>
  <si>
    <t>-744340676</t>
  </si>
  <si>
    <t>m1.6, 1.8, 1.9</t>
  </si>
  <si>
    <t>3,34+1,16+4,47</t>
  </si>
  <si>
    <t>23</t>
  </si>
  <si>
    <t>965081313</t>
  </si>
  <si>
    <t>Bourání podlah z dlaždic bez podkladního lože nebo mazaniny, s jakoukoliv výplní spár betonových, teracových nebo čedičových tl. do 20 mm, plochy přes 1 m2</t>
  </si>
  <si>
    <t>-2018621680</t>
  </si>
  <si>
    <t>kotelna m1.7</t>
  </si>
  <si>
    <t>8,54</t>
  </si>
  <si>
    <t>24</t>
  </si>
  <si>
    <t>965081611</t>
  </si>
  <si>
    <t>Odsekání soklíků včetně otlučení podkladní omítky až na zdivo rovných</t>
  </si>
  <si>
    <t>m</t>
  </si>
  <si>
    <t>27179763</t>
  </si>
  <si>
    <t>předp. m1.6</t>
  </si>
  <si>
    <t>(2,61+1,28)*2-0,6</t>
  </si>
  <si>
    <t>25</t>
  </si>
  <si>
    <t>965082923</t>
  </si>
  <si>
    <t>Odstranění násypu pod podlahami nebo ochranného násypu na střechách tl. do 100 mm, plochy přes 2 m2</t>
  </si>
  <si>
    <t>218974843</t>
  </si>
  <si>
    <t>m2.1 půda - odhad 30 mm</t>
  </si>
  <si>
    <t>96,58*0,03</t>
  </si>
  <si>
    <t>26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</si>
  <si>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</si>
  <si>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</si>
  <si>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-1830156171</t>
  </si>
  <si>
    <t>po hrubém vybourání otvorů</t>
  </si>
  <si>
    <t>m1.1</t>
  </si>
  <si>
    <t>(2,0*2)*0,31</t>
  </si>
  <si>
    <t>(1,38*2)*0,65</t>
  </si>
  <si>
    <t>m1.5</t>
  </si>
  <si>
    <t>(2,8*2)*0,3</t>
  </si>
  <si>
    <t>(2,05*2)*0,28</t>
  </si>
  <si>
    <t>(2,05*2)*0,49</t>
  </si>
  <si>
    <t>po vybourání příček a stěn</t>
  </si>
  <si>
    <t>2,8*0,17*3+0,51*2,8</t>
  </si>
  <si>
    <t>2,94*0,1*3</t>
  </si>
  <si>
    <t>(0,18*2+0,1)*3,11</t>
  </si>
  <si>
    <t>27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</si>
  <si>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</si>
  <si>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</si>
  <si>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770435623</t>
  </si>
  <si>
    <t>snížení parapetu</t>
  </si>
  <si>
    <t>"m1.2" 1,64*0,65</t>
  </si>
  <si>
    <t>"m1.3" 1,64*0,65</t>
  </si>
  <si>
    <t>28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</si>
  <si>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</si>
  <si>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</si>
  <si>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1334146035</t>
  </si>
  <si>
    <t>"m1.3" 1,655*0,65</t>
  </si>
  <si>
    <t>"m1.4" 1,655*0,65</t>
  </si>
  <si>
    <t>29</t>
  </si>
  <si>
    <t>968062356</t>
  </si>
  <si>
    <t>Vybourání dřevěných rámů oken s křídly, dveřních zárubní, vrat, stěn, ostění nebo obkladů rámů oken s křídly dvojitých, plochy do 4 m2</t>
  </si>
  <si>
    <t>-1253927210</t>
  </si>
  <si>
    <t>Poznámka k položce:_x000d_
V případě potřeby pro opětovné použití.</t>
  </si>
  <si>
    <t>m1.2, 1.3</t>
  </si>
  <si>
    <t>1,64*1,33</t>
  </si>
  <si>
    <t>1,64*1,3</t>
  </si>
  <si>
    <t>30</t>
  </si>
  <si>
    <t>968062374</t>
  </si>
  <si>
    <t>Vybourání dřevěných rámů oken s křídly, dveřních zárubní, vrat, stěn, ostění nebo obkladů rámů oken s křídly zdvojených, plochy do 1 m2</t>
  </si>
  <si>
    <t>2038508681</t>
  </si>
  <si>
    <t>0,45*1,65</t>
  </si>
  <si>
    <t>0,47*1,55</t>
  </si>
  <si>
    <t>0,33*0,63</t>
  </si>
  <si>
    <t>0,7*0,63</t>
  </si>
  <si>
    <t>31</t>
  </si>
  <si>
    <t>968062376</t>
  </si>
  <si>
    <t>Vybourání dřevěných rámů oken s křídly, dveřních zárubní, vrat, stěn, ostění nebo obkladů rámů oken s křídly zdvojených, plochy do 4 m2</t>
  </si>
  <si>
    <t>-1059604867</t>
  </si>
  <si>
    <t>1,79*1,33</t>
  </si>
  <si>
    <t>32</t>
  </si>
  <si>
    <t>968062455</t>
  </si>
  <si>
    <t>Vybourání dřevěných rámů oken s křídly, dveřních zárubní, vrat, stěn, ostění nebo obkladů dveřních zárubní, plochy do 2 m2</t>
  </si>
  <si>
    <t>-296603557</t>
  </si>
  <si>
    <t>dveře vstup m1.10</t>
  </si>
  <si>
    <t>0,9*2,1</t>
  </si>
  <si>
    <t>33</t>
  </si>
  <si>
    <t>968072244</t>
  </si>
  <si>
    <t>Vybourání kovových rámů oken s křídly, dveřních zárubní, vrat, stěn, ostění nebo obkladů okenních rámů s křídly jednoduchých, plochy do 1 m2</t>
  </si>
  <si>
    <t>1343727709</t>
  </si>
  <si>
    <t>předp. 1PP</t>
  </si>
  <si>
    <t>0,8*0,5</t>
  </si>
  <si>
    <t>0,6*0,5</t>
  </si>
  <si>
    <t>34</t>
  </si>
  <si>
    <t>968072455</t>
  </si>
  <si>
    <t>Vybourání kovových rámů oken s křídly, dveřních zárubní, vrat, stěn, ostění nebo obkladů dveřních zárubní, plochy do 2 m2</t>
  </si>
  <si>
    <t>-647778394</t>
  </si>
  <si>
    <t>vstupní dveře</t>
  </si>
  <si>
    <t>0,9*2,0</t>
  </si>
  <si>
    <t>vnitřní dveře</t>
  </si>
  <si>
    <t>(0,6+0,7+0,75+0,8*7)*2,0</t>
  </si>
  <si>
    <t>35</t>
  </si>
  <si>
    <t>968082015</t>
  </si>
  <si>
    <t>Vybourání plastových rámů oken s křídly, dveřních zárubní, vrat rámu oken s křídly, plochy do 1 m2</t>
  </si>
  <si>
    <t>1182729572</t>
  </si>
  <si>
    <t>m1.8/1.9</t>
  </si>
  <si>
    <t>0,66*0,75</t>
  </si>
  <si>
    <t>36</t>
  </si>
  <si>
    <t>968082017</t>
  </si>
  <si>
    <t>Vybourání plastových rámů oken s křídly, dveřních zárubní, vrat rámu oken s křídly, plochy přes 2 do 4 m2</t>
  </si>
  <si>
    <t>2134631509</t>
  </si>
  <si>
    <t>m1.3, 1.4</t>
  </si>
  <si>
    <t>1,655*1,23</t>
  </si>
  <si>
    <t>37</t>
  </si>
  <si>
    <t>971033641</t>
  </si>
  <si>
    <t>Vybourání otvorů ve zdivu základovém nebo nadzákladovém z cihel, tvárnic, příčkovek z cihel pálených na maltu vápennou nebo vápenocementovou plochy do 4 m2, tl. do 300 mm</t>
  </si>
  <si>
    <t>-1729677553</t>
  </si>
  <si>
    <t>(1,38*2,8-0,9*2,0)*0,3</t>
  </si>
  <si>
    <t>0,95*2,05*0,28</t>
  </si>
  <si>
    <t>38</t>
  </si>
  <si>
    <t>971033651</t>
  </si>
  <si>
    <t>Vybourání otvorů ve zdivu základovém nebo nadzákladovém z cihel, tvárnic, příčkovek z cihel pálených na maltu vápennou nebo vápenocementovou plochy do 4 m2, tl. do 600 mm</t>
  </si>
  <si>
    <t>-1244829221</t>
  </si>
  <si>
    <t>0,95*2,0*0,31</t>
  </si>
  <si>
    <t>0,95*2,05*0,49</t>
  </si>
  <si>
    <t>39</t>
  </si>
  <si>
    <t>971033681</t>
  </si>
  <si>
    <t>Vybourání otvorů ve zdivu základovém nebo nadzákladovém z cihel, tvárnic, příčkovek z cihel pálených na maltu vápennou nebo vápenocementovou plochy do 4 m2, tl. do 900 mm</t>
  </si>
  <si>
    <t>-375724242</t>
  </si>
  <si>
    <t>1,1*1,38*0,65</t>
  </si>
  <si>
    <t>1,64*1,38*0,65</t>
  </si>
  <si>
    <t>40</t>
  </si>
  <si>
    <t>974031664</t>
  </si>
  <si>
    <t>Vysekání rýh ve zdivu cihelném na maltu vápennou nebo vápenocementovou pro vtahování nosníků do zdí, před vybouráním otvoru do hl. 150 mm, při v. nosníku do 150 mm</t>
  </si>
  <si>
    <t>-1722223470</t>
  </si>
  <si>
    <t>1,5*4</t>
  </si>
  <si>
    <t>1,3*2</t>
  </si>
  <si>
    <t>2,2*4</t>
  </si>
  <si>
    <t>1,3*3</t>
  </si>
  <si>
    <t>41</t>
  </si>
  <si>
    <t>978059541</t>
  </si>
  <si>
    <t>Odsekání obkladů stěn včetně otlučení podkladní omítky až na zdivo z obkládaček vnitřních, z jakýchkoliv materiálů, plochy přes 1 m2</t>
  </si>
  <si>
    <t>1847186422</t>
  </si>
  <si>
    <t>pozn.: pouze na nebouraných stěnách</t>
  </si>
  <si>
    <t>m1.8 a m1.9</t>
  </si>
  <si>
    <t>(2,71+1,65+0,93+1,25)*2,0</t>
  </si>
  <si>
    <t>m1.2 - kuch. linka</t>
  </si>
  <si>
    <t>(3,59-0,95)*1,45</t>
  </si>
  <si>
    <t>42</t>
  </si>
  <si>
    <t>981011316</t>
  </si>
  <si>
    <t>Demolice budov postupným rozebíráním z cihel, kamene, smíšeného nebo hrázděného zdiva, tvárnic na maltu vápennou nebo vápenocementovou s podílem konstrukcí přes 30 do 35 %</t>
  </si>
  <si>
    <t>249739821</t>
  </si>
  <si>
    <t>přístavek</t>
  </si>
  <si>
    <t>2,265*2,978*(3,1+2,19)/2</t>
  </si>
  <si>
    <t>997</t>
  </si>
  <si>
    <t>Přesun sutě</t>
  </si>
  <si>
    <t>43</t>
  </si>
  <si>
    <t>997013111</t>
  </si>
  <si>
    <t>Vnitrostaveništní doprava suti a vybouraných hmot vodorovně do 50 m svisle s použitím mechanizace pro budovy a haly výšky do 6 m</t>
  </si>
  <si>
    <t>215779606</t>
  </si>
  <si>
    <t>44</t>
  </si>
  <si>
    <t>997013501</t>
  </si>
  <si>
    <t>Odvoz suti a vybouraných hmot na skládku nebo meziskládku se složením, na vzdálenost do 1 km</t>
  </si>
  <si>
    <t>-2094808796</t>
  </si>
  <si>
    <t>45</t>
  </si>
  <si>
    <t>997013509</t>
  </si>
  <si>
    <t>Odvoz suti a vybouraných hmot na skládku nebo meziskládku se složením, na vzdálenost Příplatek k ceně za každý další i započatý 1 km přes 1 km</t>
  </si>
  <si>
    <t>-881900894</t>
  </si>
  <si>
    <t>Poznámka k položce:_x000d_
Předp. vzdál. skládky 23 km = 22x příplatek.</t>
  </si>
  <si>
    <t>106,854*22 'Přepočtené koeficientem množství</t>
  </si>
  <si>
    <t>46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</si>
  <si>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</si>
  <si>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</si>
  <si>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2097875182</t>
  </si>
  <si>
    <t>s odečtem suti půdních dlaždic a střešních tašek (opětovné použití)</t>
  </si>
  <si>
    <t>44,154+37,154</t>
  </si>
  <si>
    <t>47</t>
  </si>
  <si>
    <t>997013871</t>
  </si>
  <si>
    <t>Poplatek za uložení stavebního odpadu na recyklační skládce (skládkovné) směsného stavebního a demoličního zatříděného do Katalogu odpadů pod kódem 17 09 04</t>
  </si>
  <si>
    <t>2060163071</t>
  </si>
  <si>
    <t>8,404</t>
  </si>
  <si>
    <t>998</t>
  </si>
  <si>
    <t>Přesun hmot</t>
  </si>
  <si>
    <t>48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</si>
  <si>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</si>
  <si>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</si>
  <si>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473790125</t>
  </si>
  <si>
    <t>PSV</t>
  </si>
  <si>
    <t>Práce a dodávky PSV</t>
  </si>
  <si>
    <t>741</t>
  </si>
  <si>
    <t>Elektroinstalace - silnoproud</t>
  </si>
  <si>
    <t>49</t>
  </si>
  <si>
    <t>74142183R</t>
  </si>
  <si>
    <t>Demontáž hromosvodného vedení</t>
  </si>
  <si>
    <t>-252471331</t>
  </si>
  <si>
    <t>762</t>
  </si>
  <si>
    <t>Konstrukce tesařské</t>
  </si>
  <si>
    <t>50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</si>
  <si>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</si>
  <si>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</si>
  <si>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240255453</t>
  </si>
  <si>
    <t>Poznámka k položce:_x000d_
Včetně všech ostatních (nezbytně k demontáži) dřevěných prvků v podkroví jinde neuvedených.</t>
  </si>
  <si>
    <t>111,4/Cos(45)+89,5/Cos(42)</t>
  </si>
  <si>
    <t>51</t>
  </si>
  <si>
    <t>762811811</t>
  </si>
  <si>
    <t>Demontáž záklopů stropů vrchních a zapuštěných z hrubých prken, tl. do 32 mm</t>
  </si>
  <si>
    <t>1472181609</t>
  </si>
  <si>
    <t>m2.1 půda</t>
  </si>
  <si>
    <t>763</t>
  </si>
  <si>
    <t>Konstrukce suché výstavby</t>
  </si>
  <si>
    <t>52</t>
  </si>
  <si>
    <t>763131821</t>
  </si>
  <si>
    <t>Demontáž podhledu nebo samostatného požárního předělu ze sádrokartonových desek s nosnou konstrukcí dvouvrstvou z ocelových profilů, opláštění jednoduché</t>
  </si>
  <si>
    <t>-863146431</t>
  </si>
  <si>
    <t>2,67*2,71</t>
  </si>
  <si>
    <t>764</t>
  </si>
  <si>
    <t>Konstrukce klempířské</t>
  </si>
  <si>
    <t>53</t>
  </si>
  <si>
    <t>764001891</t>
  </si>
  <si>
    <t>Demontáž klempířských konstrukcí oplechování úžlabí do suti</t>
  </si>
  <si>
    <t>953714688</t>
  </si>
  <si>
    <t>6,8*2</t>
  </si>
  <si>
    <t>54</t>
  </si>
  <si>
    <t>764002801</t>
  </si>
  <si>
    <t>Demontáž klempířských konstrukcí závětrné lišty do suti</t>
  </si>
  <si>
    <t>879713173</t>
  </si>
  <si>
    <t>5,1*4+3,6*2</t>
  </si>
  <si>
    <t>55</t>
  </si>
  <si>
    <t>764002812</t>
  </si>
  <si>
    <t>Demontáž klempířských konstrukcí okapového plechu do suti, v krytině skládané</t>
  </si>
  <si>
    <t>1730800296</t>
  </si>
  <si>
    <t>11,8+11,7+9,5+4,0*2+3,3</t>
  </si>
  <si>
    <t>56</t>
  </si>
  <si>
    <t>764002821</t>
  </si>
  <si>
    <t>Demontáž klempířských konstrukcí střešního výlezu do suti</t>
  </si>
  <si>
    <t>-1928656649</t>
  </si>
  <si>
    <t>57</t>
  </si>
  <si>
    <t>764002851</t>
  </si>
  <si>
    <t>Demontáž klempířských konstrukcí oplechování parapetů do suti</t>
  </si>
  <si>
    <t>1746512260</t>
  </si>
  <si>
    <t>1,79+0,45+0,66+0,7+0,33+0,47+0,47+1,64+1,64+1,655+1,655</t>
  </si>
  <si>
    <t>58</t>
  </si>
  <si>
    <t>764002871</t>
  </si>
  <si>
    <t>Demontáž klempířských konstrukcí lemování zdí do suti</t>
  </si>
  <si>
    <t>953280978</t>
  </si>
  <si>
    <t>lemování komínu</t>
  </si>
  <si>
    <t>(0,49+0,8)*2</t>
  </si>
  <si>
    <t>59</t>
  </si>
  <si>
    <t>764004801</t>
  </si>
  <si>
    <t>Demontáž klempířských konstrukcí žlabu podokapního do suti</t>
  </si>
  <si>
    <t>563450661</t>
  </si>
  <si>
    <t>60</t>
  </si>
  <si>
    <t>764004861</t>
  </si>
  <si>
    <t>Demontáž klempířských konstrukcí svodu do suti</t>
  </si>
  <si>
    <t>990762267</t>
  </si>
  <si>
    <t>4,1*2+5,4</t>
  </si>
  <si>
    <t>765</t>
  </si>
  <si>
    <t>Krytina skládaná</t>
  </si>
  <si>
    <t>61</t>
  </si>
  <si>
    <t>765111803</t>
  </si>
  <si>
    <t>Demontáž krytiny keramické drážkové, sklonu do 30° na sucho k dalšímu použití</t>
  </si>
  <si>
    <t>1416371917</t>
  </si>
  <si>
    <t>62</t>
  </si>
  <si>
    <t>765111813</t>
  </si>
  <si>
    <t>Demontáž krytiny keramické Příplatek k cenám za sklon přes 30° k dalšímu použití</t>
  </si>
  <si>
    <t>-881729031</t>
  </si>
  <si>
    <t>63</t>
  </si>
  <si>
    <t>765111863</t>
  </si>
  <si>
    <t>Demontáž krytiny keramické hřebenů a nároží, sklonu do 30° z hřebenáčů na sucho k dalšímu použití</t>
  </si>
  <si>
    <t>-2016657633</t>
  </si>
  <si>
    <t>8,03+11,09+2,6*2+3,26*4</t>
  </si>
  <si>
    <t>64</t>
  </si>
  <si>
    <t>765111883</t>
  </si>
  <si>
    <t>1503387645</t>
  </si>
  <si>
    <t>766</t>
  </si>
  <si>
    <t>Konstrukce truhlářské</t>
  </si>
  <si>
    <t>65</t>
  </si>
  <si>
    <t>766111820</t>
  </si>
  <si>
    <t>Demontáž dřevěných stěn plných</t>
  </si>
  <si>
    <t>-327821429</t>
  </si>
  <si>
    <t>bednění sklepních oken</t>
  </si>
  <si>
    <t>0,8*1,0+0,6*1,0</t>
  </si>
  <si>
    <t>66</t>
  </si>
  <si>
    <t>766441812</t>
  </si>
  <si>
    <t>Demontáž parapetních desek dřevěných nebo plastových šířky přes 300 mm délky do 1 m</t>
  </si>
  <si>
    <t>-1425627766</t>
  </si>
  <si>
    <t>předp. m1.1, 1.6, 1.8/1.9</t>
  </si>
  <si>
    <t>3,0</t>
  </si>
  <si>
    <t>67</t>
  </si>
  <si>
    <t>766441822</t>
  </si>
  <si>
    <t>Demontáž parapetních desek dřevěných nebo plastových šířky přes 300 mm délky přes 1 m</t>
  </si>
  <si>
    <t>-725415770</t>
  </si>
  <si>
    <t>68</t>
  </si>
  <si>
    <t>766691914</t>
  </si>
  <si>
    <t>Ostatní práce vyvěšení nebo zavěšení křídel s případným uložením a opětovným zavěšením po provedení stavebních změn dřevěných dveřních, plochy do 2 m2</t>
  </si>
  <si>
    <t>-1569079817</t>
  </si>
  <si>
    <t>vyvěšení křídel do m1.6 a schodiště</t>
  </si>
  <si>
    <t>1,0+2,0</t>
  </si>
  <si>
    <t>775</t>
  </si>
  <si>
    <t>Podlahy skládané</t>
  </si>
  <si>
    <t>69</t>
  </si>
  <si>
    <t>775411810</t>
  </si>
  <si>
    <t>Demontáž soklíků nebo lišt dřevěných do suti přibíjených</t>
  </si>
  <si>
    <t>-1155429887</t>
  </si>
  <si>
    <t>Poznámka k položce:_x000d_
Popř. obvodových lišt lepených aj.</t>
  </si>
  <si>
    <t>předp. m1.1, 1.3, 1.4, 1.5</t>
  </si>
  <si>
    <t>(3,29+3,69+0,42+0,17+0,21+0,1)*2-(0,9+0,8*5+0,6)</t>
  </si>
  <si>
    <t>(4,3+4,61)*2-0,8</t>
  </si>
  <si>
    <t>3,99*4-0,8*2</t>
  </si>
  <si>
    <t>(2,79+3,99)*2-0,8*2</t>
  </si>
  <si>
    <t>70</t>
  </si>
  <si>
    <t>775541811</t>
  </si>
  <si>
    <t>Demontáž plovoucích podlah laminátových, dýhovaných, vinylových ap. lepených</t>
  </si>
  <si>
    <t>-1562141894</t>
  </si>
  <si>
    <t>Poznámka k položce:_x000d_
Popř. zaklapávacích - dle skutečnosti.</t>
  </si>
  <si>
    <t>m1.1, 1.3, 1.4, 1.5</t>
  </si>
  <si>
    <t>9,88+19,96+15,92+10,92</t>
  </si>
  <si>
    <t>776</t>
  </si>
  <si>
    <t>Podlahy povlakové</t>
  </si>
  <si>
    <t>71</t>
  </si>
  <si>
    <t>776201811</t>
  </si>
  <si>
    <t>Demontáž povlakových podlahovin lepených ručně bez podložky</t>
  </si>
  <si>
    <t>39519636</t>
  </si>
  <si>
    <t>17,06</t>
  </si>
  <si>
    <t>72</t>
  </si>
  <si>
    <t>776410811</t>
  </si>
  <si>
    <t>Demontáž soklíků nebo lišt pryžových nebo plastových</t>
  </si>
  <si>
    <t>-262544961</t>
  </si>
  <si>
    <t>předp. m1.2</t>
  </si>
  <si>
    <t>(3,59+4,61+0,35)*2-0,8*2</t>
  </si>
  <si>
    <t>783</t>
  </si>
  <si>
    <t>Dokončovací práce - nátěry</t>
  </si>
  <si>
    <t>73</t>
  </si>
  <si>
    <t>783301311</t>
  </si>
  <si>
    <t>Příprava podkladu zámečnických konstrukcí před provedením nátěru odmaštění odmašťovačem vodou ředitelným</t>
  </si>
  <si>
    <t>1255387255</t>
  </si>
  <si>
    <t>1,5*4*0,37</t>
  </si>
  <si>
    <t>1,3*2*0,439</t>
  </si>
  <si>
    <t>2,2*4*0,439</t>
  </si>
  <si>
    <t>1,3*3*0,439</t>
  </si>
  <si>
    <t>74</t>
  </si>
  <si>
    <t>783314203</t>
  </si>
  <si>
    <t>Základní antikorozní nátěr zámečnických konstrukcí jednonásobný syntetický samozákladující</t>
  </si>
  <si>
    <t>-1348682018</t>
  </si>
  <si>
    <t>předp. dvojnásobný</t>
  </si>
  <si>
    <t>1,5*4*0,37*2</t>
  </si>
  <si>
    <t>1,3*2*0,439*2</t>
  </si>
  <si>
    <t>2,2*4*0,439*2</t>
  </si>
  <si>
    <t>1,3*3*0,439*2</t>
  </si>
  <si>
    <t>P7</t>
  </si>
  <si>
    <t>Skladba P7</t>
  </si>
  <si>
    <t>95,32</t>
  </si>
  <si>
    <t>P9</t>
  </si>
  <si>
    <t>Skladba P9</t>
  </si>
  <si>
    <t>31,13</t>
  </si>
  <si>
    <t>P8</t>
  </si>
  <si>
    <t>Skladba P8</t>
  </si>
  <si>
    <t>16,34</t>
  </si>
  <si>
    <t>P1</t>
  </si>
  <si>
    <t>Skladba P1</t>
  </si>
  <si>
    <t>4,44</t>
  </si>
  <si>
    <t>P2</t>
  </si>
  <si>
    <t>Skladba P2</t>
  </si>
  <si>
    <t>35,89</t>
  </si>
  <si>
    <t>P3</t>
  </si>
  <si>
    <t>Skladba P3</t>
  </si>
  <si>
    <t>9,16</t>
  </si>
  <si>
    <t>P4</t>
  </si>
  <si>
    <t>Skladba P4</t>
  </si>
  <si>
    <t>9,52</t>
  </si>
  <si>
    <t>03 - Stavební práce</t>
  </si>
  <si>
    <t>P5</t>
  </si>
  <si>
    <t>Skladba P5</t>
  </si>
  <si>
    <t>7,13</t>
  </si>
  <si>
    <t>P6</t>
  </si>
  <si>
    <t>Skladba P6</t>
  </si>
  <si>
    <t>7,01</t>
  </si>
  <si>
    <t>obklady</t>
  </si>
  <si>
    <t>Plocha obkladů</t>
  </si>
  <si>
    <t>50,427</t>
  </si>
  <si>
    <t>štukoprava</t>
  </si>
  <si>
    <t>Plocha opravované štukové omítky stěn</t>
  </si>
  <si>
    <t>225,341</t>
  </si>
  <si>
    <t>štukstrop</t>
  </si>
  <si>
    <t>Oprava štukové omítky stropů</t>
  </si>
  <si>
    <t>94,174</t>
  </si>
  <si>
    <t>SDKpříčka</t>
  </si>
  <si>
    <t>Plocha SDK příčky</t>
  </si>
  <si>
    <t>8,603</t>
  </si>
  <si>
    <t>SdkA</t>
  </si>
  <si>
    <t>SDK podhled standardní deska</t>
  </si>
  <si>
    <t>5,24</t>
  </si>
  <si>
    <t>SdkH2</t>
  </si>
  <si>
    <t>SDK podhled impregn. deska</t>
  </si>
  <si>
    <t>štuknový</t>
  </si>
  <si>
    <t>Plocha štukové omítky na nových stěnách</t>
  </si>
  <si>
    <t>65,248</t>
  </si>
  <si>
    <t>P2a</t>
  </si>
  <si>
    <t>Skladba P2a</t>
  </si>
  <si>
    <t>17,92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</si>
  <si>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</si>
  <si>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</si>
  <si>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</si>
  <si>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</si>
  <si>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</si>
  <si>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</si>
  <si>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</si>
  <si>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46-M - Zemní práce při extr.mont.pracích</t>
  </si>
  <si>
    <t>212755213</t>
  </si>
  <si>
    <t>Trativody bez lože z drenážních trubek plastových flexibilních D 80 mm</t>
  </si>
  <si>
    <t>615382274</t>
  </si>
  <si>
    <t>Poznámka k položce:_x000d_
Včetně spojek a ostatního nezbytného materiálu a stavebních přípomocí jinde neuvedených.</t>
  </si>
  <si>
    <t>větrací kanálky</t>
  </si>
  <si>
    <t>(5,86*2+5,29)+(3,92*3+3,96*4+7,5)</t>
  </si>
  <si>
    <t>271532212</t>
  </si>
  <si>
    <t>Podsyp pod základové konstrukce se zhutněním a urovnáním povrchu z kameniva hrubého, frakce 16 - 32 mm</t>
  </si>
  <si>
    <t>-757155631</t>
  </si>
  <si>
    <t>(P1+P2+P2a+P5+P6+P8)*0,1</t>
  </si>
  <si>
    <t>271572211</t>
  </si>
  <si>
    <t>Podsyp pod základové konstrukce se zhutněním a urovnáním povrchu ze štěrkopísku netříděného</t>
  </si>
  <si>
    <t>-369996810</t>
  </si>
  <si>
    <t>(P3+P4)*(0,02+0,26)/2</t>
  </si>
  <si>
    <t>273321411</t>
  </si>
  <si>
    <t>Základy z betonu železového (bez výztuže) desky z betonu bez zvláštních nároků na prostředí tř. C 20/25</t>
  </si>
  <si>
    <t>1393447925</t>
  </si>
  <si>
    <t>(P3+P4)*0,05</t>
  </si>
  <si>
    <t>273351121</t>
  </si>
  <si>
    <t>Bednění základů desek zřízení</t>
  </si>
  <si>
    <t>-1682105270</t>
  </si>
  <si>
    <t>pozn.: hrubá výměra</t>
  </si>
  <si>
    <t>0,95*0,1+(3,99+0,95)*0,1+0,945*0,1</t>
  </si>
  <si>
    <t>273351122</t>
  </si>
  <si>
    <t>Bednění základů desek odstranění</t>
  </si>
  <si>
    <t>-1932168468</t>
  </si>
  <si>
    <t>273362021</t>
  </si>
  <si>
    <t>Výztuž základů desek ze svařovaných sítí z drátů typu KARI</t>
  </si>
  <si>
    <t>-1440593697</t>
  </si>
  <si>
    <t>Kari 100100/6, koef. překrytí 1,25</t>
  </si>
  <si>
    <t>(P1+P2+P2a+P3+P4+P5+P6+P8)*4,335*1,25/1000</t>
  </si>
  <si>
    <t>275321411</t>
  </si>
  <si>
    <t>Základy z betonu železového (bez výztuže) patky z betonu bez zvláštních nároků na prostředí tř. C 20/25</t>
  </si>
  <si>
    <t>-1030710462</t>
  </si>
  <si>
    <t>pod komín</t>
  </si>
  <si>
    <t>0,7*0,7*0,4</t>
  </si>
  <si>
    <t>275351121</t>
  </si>
  <si>
    <t>Bednění základů patek zřízení</t>
  </si>
  <si>
    <t>133463054</t>
  </si>
  <si>
    <t>základ komínu</t>
  </si>
  <si>
    <t>(0,7*4)*0,4</t>
  </si>
  <si>
    <t>275351122</t>
  </si>
  <si>
    <t>Bednění základů patek odstranění</t>
  </si>
  <si>
    <t>-405292545</t>
  </si>
  <si>
    <t>275361821</t>
  </si>
  <si>
    <t>Výztuž základů patek z betonářské oceli 10 505 (R)</t>
  </si>
  <si>
    <t>31686573</t>
  </si>
  <si>
    <t>základ komínu, odhad 120 kg/m3</t>
  </si>
  <si>
    <t>0,7*0,7*0,4*120,0/1000</t>
  </si>
  <si>
    <t>27536999R</t>
  </si>
  <si>
    <t>Základ pod tepelné čerpadlo, vč. šech souvisejících prací</t>
  </si>
  <si>
    <t>-1789920805</t>
  </si>
  <si>
    <t>31023921R</t>
  </si>
  <si>
    <t>Zazdívka otvorů ve zdivu nadzákladovém cihlami pálenými plochy přes 1 m2 do 4 m2 na maltu vápenocementovou - využití vybouraných očištěných cihel</t>
  </si>
  <si>
    <t>-1682923711</t>
  </si>
  <si>
    <t>0,47*1,55*0,45</t>
  </si>
  <si>
    <t>0,98*2,0*0,31</t>
  </si>
  <si>
    <t>0,98*2,0*0,28</t>
  </si>
  <si>
    <t>1,82*1,23*0,65</t>
  </si>
  <si>
    <t>m1.6</t>
  </si>
  <si>
    <t>(1,91*1,33-0,7*1,15)*0,65</t>
  </si>
  <si>
    <t>0,908*2,0*0,49</t>
  </si>
  <si>
    <t>nika po rozvaděči</t>
  </si>
  <si>
    <t>0,74*0,23*1,0</t>
  </si>
  <si>
    <t>311231116R</t>
  </si>
  <si>
    <t>Zdivo z cihel pálených nosné z cihel plných dl. 290 mm P 7 až 15, na maltu MC-5 nebo MC-10 - využití vybouraných očištěných cihel</t>
  </si>
  <si>
    <t>1995098048</t>
  </si>
  <si>
    <t>pro schodiště do zázemí</t>
  </si>
  <si>
    <t>0,583*1,154</t>
  </si>
  <si>
    <t>0,945*0,49*0,22</t>
  </si>
  <si>
    <t>podkroví - pilířek pro osazení rozvaděče</t>
  </si>
  <si>
    <t>0,8*0,4*0,9</t>
  </si>
  <si>
    <t>317168014</t>
  </si>
  <si>
    <t>Překlady keramické ploché osazené do maltového lože, výšky překladu 71 mm šířky 115 mm, délky 1750 mm</t>
  </si>
  <si>
    <t>-1328215638</t>
  </si>
  <si>
    <t>pro dveře L/D1</t>
  </si>
  <si>
    <t>1,0</t>
  </si>
  <si>
    <t>317168021</t>
  </si>
  <si>
    <t>Překlady keramické ploché osazené do maltového lože, výšky překladu 71 mm šířky 145 mm, délky 1000 mm</t>
  </si>
  <si>
    <t>-624375691</t>
  </si>
  <si>
    <t>pro dveře 700/1970</t>
  </si>
  <si>
    <t>317168022</t>
  </si>
  <si>
    <t>Překlady keramické ploché osazené do maltového lože, výšky překladu 71 mm šířky 145 mm, délky 1250 mm</t>
  </si>
  <si>
    <t>1528833737</t>
  </si>
  <si>
    <t>pro dveře 800/1970</t>
  </si>
  <si>
    <t>317238111</t>
  </si>
  <si>
    <t>Tlaková zóna plochých keramických překladů z cihel výšky 167 mm, na maltu vápenocementovou M5, z cihel děrovaných, šířky 115 mm</t>
  </si>
  <si>
    <t>3776815</t>
  </si>
  <si>
    <t>doplnění v. překladu do modulu</t>
  </si>
  <si>
    <t>1,75*1</t>
  </si>
  <si>
    <t>317238121</t>
  </si>
  <si>
    <t>Tlaková zóna plochých keramických překladů z cihel výšky 167 mm, na maltu vápenocementovou M5, z cihel plných pálených, šířky 145 mm</t>
  </si>
  <si>
    <t>-919345971</t>
  </si>
  <si>
    <t>1,0*3+1,25*1</t>
  </si>
  <si>
    <t>342244211</t>
  </si>
  <si>
    <t>Příčky jednoduché z cihel děrovaných broušených, na tenkovrstvou maltu, pevnost cihel do P15, tl. příčky 115 mm</t>
  </si>
  <si>
    <t>1916987675</t>
  </si>
  <si>
    <t>1,455*2,8</t>
  </si>
  <si>
    <t>2,53*2,8-1,45*2,2</t>
  </si>
  <si>
    <t>342244221</t>
  </si>
  <si>
    <t>Příčky jednoduché z cihel děrovaných broušených, na tenkovrstvou maltu, pevnost cihel do P15, tl. příčky 140 mm</t>
  </si>
  <si>
    <t>151761592</t>
  </si>
  <si>
    <t>m1.2/1.5</t>
  </si>
  <si>
    <t>(3,99+2,5)*2,8-(0,7*1,97+0,8*1,97)</t>
  </si>
  <si>
    <t>m1.8/1.10</t>
  </si>
  <si>
    <t>2,68*2*2,925+0,87*3,11-0,7*1,97*2</t>
  </si>
  <si>
    <t>342291121</t>
  </si>
  <si>
    <t>Ukotvení příček plochými kotvami, do konstrukce cihelné</t>
  </si>
  <si>
    <t>267938351</t>
  </si>
  <si>
    <t>ukotvení příček ke stávajícím stěnám</t>
  </si>
  <si>
    <t>tl. 100 mm</t>
  </si>
  <si>
    <t>2,8*4</t>
  </si>
  <si>
    <t>tl. 150 mm</t>
  </si>
  <si>
    <t>2,8*3</t>
  </si>
  <si>
    <t>2,925*4+3,11*2</t>
  </si>
  <si>
    <t>Úpravy povrchů, podlahy a osazování výplní</t>
  </si>
  <si>
    <t>611315412</t>
  </si>
  <si>
    <t>Oprava vápenné omítky vnitřních ploch hladké, tloušťky do 20 mm stropů, v rozsahu opravované plochy přes 10 do 30%</t>
  </si>
  <si>
    <t>-603512079</t>
  </si>
  <si>
    <t>1PP - klenby, koef. 1,05</t>
  </si>
  <si>
    <t>19,87*1,05</t>
  </si>
  <si>
    <t>611325422</t>
  </si>
  <si>
    <t>Oprava vápenocementové omítky vnitřních ploch štukové dvouvrstvé, tloušťky do 20 mm a tloušťky štuku do 3 mm stropů, v rozsahu opravované plochy přes 10 do 30%</t>
  </si>
  <si>
    <t>1395742003</t>
  </si>
  <si>
    <t>klenby - koef. 1,05</t>
  </si>
  <si>
    <t>m1.8, 1.9, 1.10, 1.11</t>
  </si>
  <si>
    <t>(3,26+7,13+3,75+16,34)*1,05</t>
  </si>
  <si>
    <t>rákosové stropy</t>
  </si>
  <si>
    <t>m1.1, 1.2 (část), 1.3, 1.4, 1.5</t>
  </si>
  <si>
    <t>4,44+(9,16-5,24)+17,92+18,73+17,16</t>
  </si>
  <si>
    <t>612315412</t>
  </si>
  <si>
    <t>Oprava vápenné omítky vnitřních ploch hladké, tloušťky do 20 mm stěn, v rozsahu opravované plochy přes 10 do 30%</t>
  </si>
  <si>
    <t>-503976270</t>
  </si>
  <si>
    <t xml:space="preserve">Poznámka k položce:_x000d_
Variantně (dle investora a projektanta):_x000d_
- sanační přednástřik (špritz)_x000d_
- sanova monotras H tl 20-25mm_x000d_
- sanační omítka štuková_x000d_
</t>
  </si>
  <si>
    <t>1PP - stěny, vč. ostění a schodišťového prostoru</t>
  </si>
  <si>
    <t>23,06*2,46-(0,86*2,0+0,8*0,5+0,6*0,5)</t>
  </si>
  <si>
    <t>(0,8+0,5*2)*0,51+(0,6+0,5*2)*1,455</t>
  </si>
  <si>
    <t>(6,81+3,26)*2,8/2+5,78*2,8-0,8*2,0</t>
  </si>
  <si>
    <t>612321121</t>
  </si>
  <si>
    <t>Omítka vápenocementová vnitřních ploch nanášená ručně jednovrstvá, tloušťky do 10 mm hladká svislých konstrukcí stěn</t>
  </si>
  <si>
    <t>-877607440</t>
  </si>
  <si>
    <t>omítka nových příček v místech pod obklady</t>
  </si>
  <si>
    <t>(1,455*0,6+0,6*0,6+0,9*2*2,0+((2,61+2,5)*2,45-0,7*1,97))</t>
  </si>
  <si>
    <t>612321141</t>
  </si>
  <si>
    <t>Omítka vápenocementová vnitřních ploch nanášená ručně dvouvrstvá, tloušťky jádrové omítky do 10 mm a tloušťky štuku do 3 mm štuková svislých konstrukcí stěn</t>
  </si>
  <si>
    <t>-1055056449</t>
  </si>
  <si>
    <t>nové příčky (výpočet viz ostatní položky) s odečtem obkládaných ploch (hladká omítka pod obklady)</t>
  </si>
  <si>
    <t>(9,768+30,843)*2</t>
  </si>
  <si>
    <t>-(1,455*0,6+0,6*0,6+0,9*2*2,0+((2,61+2,5)*2,45-0,7*1,97))</t>
  </si>
  <si>
    <t>612325422</t>
  </si>
  <si>
    <t>Oprava vápenocementové omítky vnitřních ploch štukové dvouvrstvé, tloušťky do 20 mm a tloušťky štuku do 3 mm stěn, v rozsahu opravované plochy přes 10 do 30%</t>
  </si>
  <si>
    <t>1506029788</t>
  </si>
  <si>
    <t>Poznámka k položce:_x000d_
Včetně omítnutí ostění po výměně oken, dozdívek a rýh po instalacích na stávajících stěnách.</t>
  </si>
  <si>
    <t>(9,33-2,23-1,455)*2,8-(0,9*2,1)+(1,2+2,55*2)*0,42</t>
  </si>
  <si>
    <t>(1,76+4,26)*2,4-(0,6*1,97+0,8*1,97)</t>
  </si>
  <si>
    <t>(2,23+1,67*2)*2,8-(1,3*2,4+0,8*1,97*3)</t>
  </si>
  <si>
    <t>m1.3</t>
  </si>
  <si>
    <t>(3,86*2+4,61-1,455)*2,8-(0,8*1,97+1,64*1,38+(3,155-1,1+0,6)*0,6+1,1*1,38)+(0,95+2,05*2)*0,18+(1,64+1,38*2)*0,43+(1,1+(1,38-0,6)*2)*0,43</t>
  </si>
  <si>
    <t>(4,05*2+4,61)*2,8-1,64*1,38*2+(1,64+1,38*2)*0,43*2</t>
  </si>
  <si>
    <t>(4,3*2+3,99)*2,8-1,64*1,38+(1,64+1,38*2)*0,43</t>
  </si>
  <si>
    <t>m1.8</t>
  </si>
  <si>
    <t>1,155*(1,965+2,895)-0,8*1,97*2+(0,95+2,05*2)*0,21</t>
  </si>
  <si>
    <t>m1.9</t>
  </si>
  <si>
    <t>(2,66*2+2,68)*2,925-0,66*1,1+(0,66+1,1*2)*0,33-(2,66+0,6)*0,6</t>
  </si>
  <si>
    <t>m1.10</t>
  </si>
  <si>
    <t>(1,4+2,68+0,53)*2,925-0,47*1,55+(0,47+1,55*2)*0,35</t>
  </si>
  <si>
    <t>(2,78+5,515)*2*3,11-(0,8*1,97+0,*0,52+0,33*0,52+0,93*1,9+0,87*2,0)+(0,95+2,05*2)*0,39+(0,87+2,05*2)*0,34+(0,7+0,33+0,52*4)*0,35+(0,93+1,9*2)*0,4</t>
  </si>
  <si>
    <t>622143003</t>
  </si>
  <si>
    <t>Montáž omítkových profilů plastových, pozinkovaných nebo dřevěných upevněných vtlačením do podkladní vrstvy nebo přibitím rohových s tkaninou</t>
  </si>
  <si>
    <t>1378219773</t>
  </si>
  <si>
    <t>pro vnitřní omítky</t>
  </si>
  <si>
    <t>vnitřní vyztužení rohů (hrubá výměra, dle potřeby), vyjma obkládaných ploch</t>
  </si>
  <si>
    <t>2,8*3+2,4*2+2,05*7+(0,87+0,95*3)+1,2+1,23+(0,93+1,9*2)</t>
  </si>
  <si>
    <t>ostění oken</t>
  </si>
  <si>
    <t>(1,1+0,78*2)+(1,64+1,38*2)*4+(0,66+1,1*2)+(0,7+0,33+0,52*4)+(0,47+1,55*2)</t>
  </si>
  <si>
    <t>M</t>
  </si>
  <si>
    <t>55343021</t>
  </si>
  <si>
    <t>profil rohový Pz s kulatou hlavou pro vnitřní omítky tl 12mm</t>
  </si>
  <si>
    <t>-1439691821</t>
  </si>
  <si>
    <t>Poznámka k položce:_x000d_
Přesný typ dle investora.</t>
  </si>
  <si>
    <t>68,23*1,05 'Přepočtené koeficientem množství</t>
  </si>
  <si>
    <t>632451234</t>
  </si>
  <si>
    <t>Potěr cementový samonivelační litý tř. C 25, tl. přes 45 do 50 mm</t>
  </si>
  <si>
    <t>-468255794</t>
  </si>
  <si>
    <t>skladba P1</t>
  </si>
  <si>
    <t>"m1.1" 4,44</t>
  </si>
  <si>
    <t>skladba P2</t>
  </si>
  <si>
    <t>"m1.4, 1.5" 18,73+17,16</t>
  </si>
  <si>
    <t>skladba P2a</t>
  </si>
  <si>
    <t>"m1.3" 17,92</t>
  </si>
  <si>
    <t>skladba P3</t>
  </si>
  <si>
    <t>"m1.2" 9,16</t>
  </si>
  <si>
    <t>skladba P4</t>
  </si>
  <si>
    <t>"m1.6, 1.7" 6,5+3,02</t>
  </si>
  <si>
    <t>skladba P5</t>
  </si>
  <si>
    <t>"m1.9" 7,13</t>
  </si>
  <si>
    <t>skladba P6</t>
  </si>
  <si>
    <t>"m1.8, 1.10" 3,26+3,75</t>
  </si>
  <si>
    <t>632451292</t>
  </si>
  <si>
    <t>Potěr cementový samonivelační litý Příplatek k cenám za každých dalších i započatých 5 mm tloušťky přes 50 mm tř. C 25</t>
  </si>
  <si>
    <t>-1246827448</t>
  </si>
  <si>
    <t>tl. 53 mm - příplatek 1x</t>
  </si>
  <si>
    <t>P1+P2a+P3+P6</t>
  </si>
  <si>
    <t>tl. 78 mm - příplatek 6x</t>
  </si>
  <si>
    <t>P2*6</t>
  </si>
  <si>
    <t>632451626</t>
  </si>
  <si>
    <t>Potěr pískocementový stupňů a schodnic tl. 20 mm tř. C 25</t>
  </si>
  <si>
    <t>-689278193</t>
  </si>
  <si>
    <t>zatření cihelného podkladu stupňů zázemí</t>
  </si>
  <si>
    <t>(1,224+0,69)*1,155</t>
  </si>
  <si>
    <t>(0,49+0,22)*2,05</t>
  </si>
  <si>
    <t>632481215</t>
  </si>
  <si>
    <t>Separační vrstva k oddělení podlahových vrstev z geotextilie</t>
  </si>
  <si>
    <t>-1874611840</t>
  </si>
  <si>
    <t>předp. m. nad drenážní vrstvou</t>
  </si>
  <si>
    <t>P1+P2+P2a+P5+P6+P8</t>
  </si>
  <si>
    <t>642942611</t>
  </si>
  <si>
    <t>Osazování zárubní nebo rámů kovových dveřních lisovaných nebo z úhelníků bez dveřních křídel na montážní pěnu, plochy otvoru do 2,5 m2</t>
  </si>
  <si>
    <t>1946160208</t>
  </si>
  <si>
    <t>nové oc. zárubně - pro D4, D5, D6, D7, D8, D9</t>
  </si>
  <si>
    <t>1+1+1+1+2+1</t>
  </si>
  <si>
    <t>55331486</t>
  </si>
  <si>
    <t>zárubeň jednokřídlá ocelová pro zdění tl stěny 110-150mm rozměru 700/1970, 2100mm</t>
  </si>
  <si>
    <t>-300340232</t>
  </si>
  <si>
    <t>Poznámka k položce:_x000d_
Přesný typ a rozměr dle investora/projektanta.</t>
  </si>
  <si>
    <t>nové oc. zárubně - pro D4, D8</t>
  </si>
  <si>
    <t>55331487</t>
  </si>
  <si>
    <t>zárubeň jednokřídlá ocelová pro zdění tl stěny 110-150mm rozměru 800/1970, 2100mm</t>
  </si>
  <si>
    <t>-636426103</t>
  </si>
  <si>
    <t>nové oc. zárubně - pro D5, D6, D7, D9</t>
  </si>
  <si>
    <t>1,0+1,0+1,0+1,0</t>
  </si>
  <si>
    <t>949101111</t>
  </si>
  <si>
    <t>Lešení pomocné pracovní pro objekty pozemních staveb pro zatížení do 150 kg/m2, o výšce lešeňové podlahy do 1,9 m</t>
  </si>
  <si>
    <t>859072447</t>
  </si>
  <si>
    <t>Poznámka k položce:_x000d_
V místnostech a na schodišti. Pro veškeré objekty a části stavby.</t>
  </si>
  <si>
    <t>"1PP" 9,26+5,95+4,5</t>
  </si>
  <si>
    <t>"1NP" P1+P2+P2a+P3+P4+P5+P6+P7+P8</t>
  </si>
  <si>
    <t>"2NP - část, cca 50% plochy" (P9+31,13)*0,5</t>
  </si>
  <si>
    <t>952901111</t>
  </si>
  <si>
    <t>Vyčištění budov nebo objektů před předáním do užívání budov bytové nebo občanské výstavby, světlé výšky podlaží do 4 m</t>
  </si>
  <si>
    <t>398848334</t>
  </si>
  <si>
    <t>39,03+155,23</t>
  </si>
  <si>
    <t>979031111</t>
  </si>
  <si>
    <t>Očištení plných cihel od malty vápenocementové</t>
  </si>
  <si>
    <t>-276395985</t>
  </si>
  <si>
    <t>pro zazdívky otvorů</t>
  </si>
  <si>
    <t>pro zazdívku niky po rozvaděči</t>
  </si>
  <si>
    <t>97909990R</t>
  </si>
  <si>
    <t>Repasování vstupního schodiště</t>
  </si>
  <si>
    <t>795771391</t>
  </si>
  <si>
    <t>Poznámka k položce:_x000d_
Přesný rozsah dle projektanta/investora.</t>
  </si>
  <si>
    <t>1757251650</t>
  </si>
  <si>
    <t>1195907314</t>
  </si>
  <si>
    <t>-1921241494</t>
  </si>
  <si>
    <t>3,058*22 'Přepočtené koeficientem množství</t>
  </si>
  <si>
    <t>343280870</t>
  </si>
  <si>
    <t>584945772</t>
  </si>
  <si>
    <t>711</t>
  </si>
  <si>
    <t>Izolace proti vodě, vlhkosti a plynům</t>
  </si>
  <si>
    <t>711111002</t>
  </si>
  <si>
    <t>Provedení izolace proti zemní vlhkosti natěradly a tmely za studena na ploše vodorovné V nátěrem lakem asfaltovým</t>
  </si>
  <si>
    <t>148470909</t>
  </si>
  <si>
    <t>pozn.: vč. vytažení na sokl a propojení s izolací podříznutého zdiva</t>
  </si>
  <si>
    <t>P1+P2+P2a+P3+P4+P5+P6</t>
  </si>
  <si>
    <t>711112002</t>
  </si>
  <si>
    <t>Provedení izolace proti zemní vlhkosti natěradly a tmely za studena na ploše svislé S nátěrem lakem asfaltovým</t>
  </si>
  <si>
    <t>-1559354219</t>
  </si>
  <si>
    <t>mezi výškovými úrovněmi obytná část vs. zázemí</t>
  </si>
  <si>
    <t>5,515*0,84</t>
  </si>
  <si>
    <t>11163150</t>
  </si>
  <si>
    <t>lak penetrační asfaltový</t>
  </si>
  <si>
    <t>-824614898</t>
  </si>
  <si>
    <t>předp. spotřeba 0,4 kg/m2</t>
  </si>
  <si>
    <t>(P1+P2+P2a+P3+P4+P5+P6)*0,4/1000</t>
  </si>
  <si>
    <t>5,515*0,84*0,4/1000</t>
  </si>
  <si>
    <t>711131111</t>
  </si>
  <si>
    <t>Provedení izolace proti zemní vlhkosti pásy na sucho samolepícího asfaltového pásu na ploše vodovné V</t>
  </si>
  <si>
    <t>-1156992990</t>
  </si>
  <si>
    <t>P7+P9</t>
  </si>
  <si>
    <t>62866281</t>
  </si>
  <si>
    <t>pás asfaltový samolepicí modifikovaný SBS tl 3,0mm s vložkou ze skleněné tkaniny se spalitelnou fólií nebo jemnozrnným minerálním posypem nebo textilií na horním povrchu</t>
  </si>
  <si>
    <t>-1032952580</t>
  </si>
  <si>
    <t>Poznámka k položce:_x000d_
Ref. výrobek: Glastek Sticker 3 PLUS KVK.</t>
  </si>
  <si>
    <t>126,45*1,1655 'Přepočtené koeficientem množství</t>
  </si>
  <si>
    <t>711141559</t>
  </si>
  <si>
    <t>Provedení izolace proti zemní vlhkosti pásy přitavením NAIP na ploše vodorovné V</t>
  </si>
  <si>
    <t>1140678801</t>
  </si>
  <si>
    <t>711142559</t>
  </si>
  <si>
    <t>Provedení izolace proti zemní vlhkosti pásy přitavením NAIP na ploše svislé S</t>
  </si>
  <si>
    <t>-1599557543</t>
  </si>
  <si>
    <t>62853004</t>
  </si>
  <si>
    <t>pás asfaltový natavitelný modifikovaný SBS tl 4,0mm s vložkou ze skleněné tkaniny a spalitelnou PE fólií nebo jemnozrnným minerálním posypem na horním povrchu</t>
  </si>
  <si>
    <t>-237472534</t>
  </si>
  <si>
    <t>Poznámka k položce:_x000d_
Ref. výrobek Glastek 40 Special Mineral.</t>
  </si>
  <si>
    <t>(P1+P2+P2a+P3+P4+P5+P6)</t>
  </si>
  <si>
    <t>95,703*1,221 'Přepočtené koeficientem množství</t>
  </si>
  <si>
    <t>998711102</t>
  </si>
  <si>
    <t>Přesun hmot pro izolace proti vodě, vlhkosti a plynům stanovený z hmotnosti přesunovaného materiálu vodorovná dopravní vzdálenost do 50 m v objektech výšky přes 6 do 12 m</t>
  </si>
  <si>
    <t>2092854996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</si>
  <si>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</si>
  <si>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</si>
  <si>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</si>
  <si>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</si>
  <si>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1405130359</t>
  </si>
  <si>
    <t>63153714</t>
  </si>
  <si>
    <t>deska tepelně izolační minerální univerzální λ=0,036-0,037 tl 180mm</t>
  </si>
  <si>
    <t>-2132863344</t>
  </si>
  <si>
    <t>31,13*1,02 'Přepočtené koeficientem množství</t>
  </si>
  <si>
    <t>713121111</t>
  </si>
  <si>
    <t>Montáž tepelné izolace podlah rohožemi, pásy, deskami, dílci, bloky (izolační materiál ve specifikaci) kladenými volně jednovrstvá</t>
  </si>
  <si>
    <t>2095586623</t>
  </si>
  <si>
    <t>EPS 100 S tl. 150 mm</t>
  </si>
  <si>
    <t>P1+P2+P2a+P5+P6</t>
  </si>
  <si>
    <t>EPS 100 S tl. 200 mm</t>
  </si>
  <si>
    <t>XPS tl. 60 mm</t>
  </si>
  <si>
    <t>XPS tl. 80 mm</t>
  </si>
  <si>
    <t>28372317</t>
  </si>
  <si>
    <t>deska EPS 100 do plochých střech a podlah λ=0,037 tl 150mm</t>
  </si>
  <si>
    <t>-1922986996</t>
  </si>
  <si>
    <t>72,39*1,02 'Přepočtené koeficientem množství</t>
  </si>
  <si>
    <t>28372321</t>
  </si>
  <si>
    <t>deska EPS 100 do plochých střech a podlah λ=0,037 tl 200mm</t>
  </si>
  <si>
    <t>-373537971</t>
  </si>
  <si>
    <t>95,32*1,02 'Přepočtené koeficientem množství</t>
  </si>
  <si>
    <t>28376380</t>
  </si>
  <si>
    <t>deska z polystyrénu XPS, hrana polodrážková a hladký povrch s vyšší odolností tl 60mm</t>
  </si>
  <si>
    <t>713076912</t>
  </si>
  <si>
    <t>9,16*1,02 'Přepočtené koeficientem množství</t>
  </si>
  <si>
    <t>28376381</t>
  </si>
  <si>
    <t>deska z polystyrénu XPS, hrana polodrážková a hladký povrch s vyšší odolností tl 80mm</t>
  </si>
  <si>
    <t>-722819304</t>
  </si>
  <si>
    <t>9,52*1,02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</si>
  <si>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</si>
  <si>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</si>
  <si>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568613196</t>
  </si>
  <si>
    <t>762081150</t>
  </si>
  <si>
    <t>Práce společné pro tesařské konstrukce hoblování hraněného řeziva přímo na staveništi</t>
  </si>
  <si>
    <t>496034568</t>
  </si>
  <si>
    <t>přesah střechy tl. 25 mm</t>
  </si>
  <si>
    <t>(19,72+10,18)*2*1,035*0,025</t>
  </si>
  <si>
    <t>762083121</t>
  </si>
  <si>
    <t>Práce společné pro tesařské konstrukce impregnace řeziva máčením proti dřevokaznému hmyzu, houbám a plísním, třída ohrožení 1 a 2 (dřevo v interiéru)</t>
  </si>
  <si>
    <t>523094993</t>
  </si>
  <si>
    <t>záklop/bednění podlah</t>
  </si>
  <si>
    <t>P7*0,03+P9*0,028</t>
  </si>
  <si>
    <t>podkladní hranoly skladba P9 100x200 mm - odhad 1,6m/m2</t>
  </si>
  <si>
    <t>P9*1,6*0,1*0,2</t>
  </si>
  <si>
    <t>762083122</t>
  </si>
  <si>
    <t>Práce společné pro tesařské konstrukce impregnace řeziva máčením proti dřevokaznému hmyzu, houbám a plísním, třída ohrožení 3 a 4 (dřevo v exteriéru)</t>
  </si>
  <si>
    <t>-1140184970</t>
  </si>
  <si>
    <t>bednění úžlabí</t>
  </si>
  <si>
    <t>6,8*0,5*0,03</t>
  </si>
  <si>
    <t>762341210</t>
  </si>
  <si>
    <t>Bednění a laťování montáž bednění střech rovných a šikmých sklonu do 60° s vyřezáním otvorů z prken hrubých na sraz tl. do 32 mm</t>
  </si>
  <si>
    <t>-1395550353</t>
  </si>
  <si>
    <t>bednění úžlabí střechy - podklad pod K.14</t>
  </si>
  <si>
    <t>6,8*0,5</t>
  </si>
  <si>
    <t>60515111</t>
  </si>
  <si>
    <t>řezivo jehličnaté boční prkno 20-30mm</t>
  </si>
  <si>
    <t>676471212</t>
  </si>
  <si>
    <t>Poznámka k položce:_x000d_
Přesná tl. dle projektanta/dodavatele. Alternativně jiný typ vhodného bednění dle projektanta.</t>
  </si>
  <si>
    <t>0,102*1,1 'Přepočtené koeficientem množství</t>
  </si>
  <si>
    <t>762342314</t>
  </si>
  <si>
    <t>Bednění a laťování montáž laťování střech složitých sklonu do 60° při osové vzdálenosti latí přes 150 do 360 mm</t>
  </si>
  <si>
    <t>1723280144</t>
  </si>
  <si>
    <t>762342441</t>
  </si>
  <si>
    <t>Bednění a laťování montáž lišt trojúhelníkových nebo kontralatí</t>
  </si>
  <si>
    <t>1183528875</t>
  </si>
  <si>
    <t>kontralatě, odhad 1,2 m/m2</t>
  </si>
  <si>
    <t>S1*1,2</t>
  </si>
  <si>
    <t>60514114</t>
  </si>
  <si>
    <t>řezivo jehličnaté lať impregnovaná dl 4 m</t>
  </si>
  <si>
    <t>-1939448339</t>
  </si>
  <si>
    <t>laťování - odhad 3,2 m/m2</t>
  </si>
  <si>
    <t>S1*3,2*0,04*0,06</t>
  </si>
  <si>
    <t>kontralatě - odhad 1,2 m/m2</t>
  </si>
  <si>
    <t>S1*1,2*0,04*0,06</t>
  </si>
  <si>
    <t>2,936*1,1 'Přepočtené koeficientem množství</t>
  </si>
  <si>
    <t>762381111</t>
  </si>
  <si>
    <t>Ukotvení komínu ke krovu do šikmé plochy nebo do hřebene</t>
  </si>
  <si>
    <t>1124540137</t>
  </si>
  <si>
    <t>762395000</t>
  </si>
  <si>
    <t>Spojovací prostředky krovů, bednění a laťování, nadstřešních konstrukcí svory, prkna, hřebíky, pásová ocel, vruty</t>
  </si>
  <si>
    <t>1183439876</t>
  </si>
  <si>
    <t>762429001</t>
  </si>
  <si>
    <t>Obložení stropů nebo střešních podhledů montáž roštu podkladového</t>
  </si>
  <si>
    <t>192414833</t>
  </si>
  <si>
    <t>podkladní rošt přesahu střechy - předp. 2,5 m/m2</t>
  </si>
  <si>
    <t>(19,72+10,18)*2*1,035*2,5</t>
  </si>
  <si>
    <t>75</t>
  </si>
  <si>
    <t>2111739191</t>
  </si>
  <si>
    <t>(19,72+10,18)*2*1,035*2,5*0,03*0,03</t>
  </si>
  <si>
    <t>0,139*1,1 'Přepočtené koeficientem množství</t>
  </si>
  <si>
    <t>76</t>
  </si>
  <si>
    <t>762521104</t>
  </si>
  <si>
    <t>Položení podlah nehoblovaných na sraz z prken hrubých</t>
  </si>
  <si>
    <t>-2000925617</t>
  </si>
  <si>
    <t>skladba P7</t>
  </si>
  <si>
    <t>skladba P9</t>
  </si>
  <si>
    <t>77</t>
  </si>
  <si>
    <t>60516100</t>
  </si>
  <si>
    <t>řezivo smrkové sušené tl 30mm</t>
  </si>
  <si>
    <t>-1304610913</t>
  </si>
  <si>
    <t>Poznámka k položce:_x000d_
Přesný typ (rozmítané, různá tl., apod.) - dle potřeby.</t>
  </si>
  <si>
    <t>pozn.: dle potřeby</t>
  </si>
  <si>
    <t>P7*0,03</t>
  </si>
  <si>
    <t>P9*0,028</t>
  </si>
  <si>
    <t>3,732*1,1 'Přepočtené koeficientem množství</t>
  </si>
  <si>
    <t>78</t>
  </si>
  <si>
    <t>762526110</t>
  </si>
  <si>
    <t>Položení podlah položení polštářů pod podlahy osové vzdálenosti do 650 mm</t>
  </si>
  <si>
    <t>2062869569</t>
  </si>
  <si>
    <t>79</t>
  </si>
  <si>
    <t>60512130</t>
  </si>
  <si>
    <t>hranol stavební řezivo průřezu do 224cm2 do dl 6m</t>
  </si>
  <si>
    <t>-210709046</t>
  </si>
  <si>
    <t>0,996*1,1 'Přepočtené koeficientem množství</t>
  </si>
  <si>
    <t>80</t>
  </si>
  <si>
    <t>762595001</t>
  </si>
  <si>
    <t>Spojovací prostředky podlah a podkladových konstrukcí hřebíky, vruty</t>
  </si>
  <si>
    <t>1478786959</t>
  </si>
  <si>
    <t>81</t>
  </si>
  <si>
    <t>762842221</t>
  </si>
  <si>
    <t>Montáž podbíjení střech šikmých, vnějšího přesahu šířky přes 0,8 m z hoblovaných prken na sraz</t>
  </si>
  <si>
    <t>-345095862</t>
  </si>
  <si>
    <t>(19,72+10,18)*2*1,035</t>
  </si>
  <si>
    <t>82</t>
  </si>
  <si>
    <t>50447687</t>
  </si>
  <si>
    <t>1,547*1,1 'Přepočtené koeficientem množství</t>
  </si>
  <si>
    <t>83</t>
  </si>
  <si>
    <t>762895000</t>
  </si>
  <si>
    <t>Spojovací prostředky záklopu stropů, stropnic, podbíjení hřebíky, svory</t>
  </si>
  <si>
    <t>1805652083</t>
  </si>
  <si>
    <t>podkladní rošt - předp. 2,5 m/m2</t>
  </si>
  <si>
    <t>84</t>
  </si>
  <si>
    <t>998762102</t>
  </si>
  <si>
    <t>Přesun hmot pro konstrukce tesařské stanovený z hmotnosti přesunovaného materiálu vodorovná dopravní vzdálenost do 50 m v objektech výšky přes 6 do 12 m</t>
  </si>
  <si>
    <t>-1031564254</t>
  </si>
  <si>
    <t>85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</si>
  <si>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</si>
  <si>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</si>
  <si>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175850562</t>
  </si>
  <si>
    <t>mezi m1.3/1.4</t>
  </si>
  <si>
    <t>4,61*2,8-2,05*2,1</t>
  </si>
  <si>
    <t>86</t>
  </si>
  <si>
    <t>763111712</t>
  </si>
  <si>
    <t>Příčka ze sádrokartonových desek ostatní konstrukce a práce na příčkách ze sádrokartonových desek kluzné napojení příčky ke stropu</t>
  </si>
  <si>
    <t>-288158038</t>
  </si>
  <si>
    <t>87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</si>
  <si>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</si>
  <si>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</si>
  <si>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541206970</t>
  </si>
  <si>
    <t>4,61*2</t>
  </si>
  <si>
    <t>88</t>
  </si>
  <si>
    <t>763111771</t>
  </si>
  <si>
    <t>Příčka ze sádrokartonových desek Příplatek k cenám za rovinnost speciální tmelení kvality Q3</t>
  </si>
  <si>
    <t>-851448947</t>
  </si>
  <si>
    <t>89</t>
  </si>
  <si>
    <t>763121425</t>
  </si>
  <si>
    <t>Stěna předsazená ze sádrokartonových desek s nosnou konstrukcí z ocelových profilů CW, UW jednoduše opláštěná deskou protipožární DF tl. 12,5 mm s izolací, EI 30, stěna tl. 112,5 mm, profil 100, Rw do 12 dB</t>
  </si>
  <si>
    <t>851372248</t>
  </si>
  <si>
    <t>zákryt VZT m1.4 u komínu</t>
  </si>
  <si>
    <t>0,441*2,8</t>
  </si>
  <si>
    <t>90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</si>
  <si>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</si>
  <si>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</si>
  <si>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-1700768885</t>
  </si>
  <si>
    <t>různá tl. - opláštění předstěnového WC a VZT stoupačky m1.7</t>
  </si>
  <si>
    <t>1,09*1,2+(0,695+0,195)*2,3</t>
  </si>
  <si>
    <t>91</t>
  </si>
  <si>
    <t>763121715</t>
  </si>
  <si>
    <t>Stěna předsazená ze sádrokartonových desek ostatní konstrukce a práce na předsazených stěnách ze sádrokartonových desek úprava styku stěny a podhledu separační páskou s akrylátem</t>
  </si>
  <si>
    <t>-758175775</t>
  </si>
  <si>
    <t>opláštění předstěnového WC a VZT stoupačky m1.7</t>
  </si>
  <si>
    <t>(0,695+0,195)</t>
  </si>
  <si>
    <t>0,441</t>
  </si>
  <si>
    <t>92</t>
  </si>
  <si>
    <t>763121751</t>
  </si>
  <si>
    <t>Stěna předsazená ze sádrokartonových desek Příplatek k cenám za plochu do 6 m2 jednotlivě</t>
  </si>
  <si>
    <t>320046246</t>
  </si>
  <si>
    <t>93</t>
  </si>
  <si>
    <t>763121761</t>
  </si>
  <si>
    <t>Stěna předsazená ze sádrokartonových desek Příplatek k cenám za rovinnost kvality speciální tmelení kvality Q3</t>
  </si>
  <si>
    <t>-1643928443</t>
  </si>
  <si>
    <t>94</t>
  </si>
  <si>
    <t>763131411</t>
  </si>
  <si>
    <t>Podhled ze sádrokartonových desek dvouvrstvá zavěšená spodní konstrukce z ocelových profilů CD, UD jednoduše opláštěná deskou standardní A, tl. 12,5 mm, bez izolace</t>
  </si>
  <si>
    <t>57114442</t>
  </si>
  <si>
    <t>m1.2 (část)</t>
  </si>
  <si>
    <t>95</t>
  </si>
  <si>
    <t>763131451</t>
  </si>
  <si>
    <t>Podhled ze sádrokartonových desek dvouvrstvá zavěšená spodní konstrukce z ocelových profilů CD, UD jednoduše opláštěná deskou impregnovanou H2, tl. 12,5 mm, bez izolace</t>
  </si>
  <si>
    <t>937738163</t>
  </si>
  <si>
    <t>m1.6, 1.7</t>
  </si>
  <si>
    <t>6,5+3,02</t>
  </si>
  <si>
    <t>96</t>
  </si>
  <si>
    <t>763131721</t>
  </si>
  <si>
    <t>Podhled ze sádrokartonových desek ostatní práce a konstrukce na podhledech ze sádrokartonových desek skokové změny výšky podhledu do 0,5 m</t>
  </si>
  <si>
    <t>1931734148</t>
  </si>
  <si>
    <t>hrana m1.2</t>
  </si>
  <si>
    <t>1,23</t>
  </si>
  <si>
    <t>97</t>
  </si>
  <si>
    <t>763131771</t>
  </si>
  <si>
    <t>Podhled ze sádrokartonových desek Příplatek k cenám za rovinnost kvality speciální tmelení kvality Q3</t>
  </si>
  <si>
    <t>2046442101</t>
  </si>
  <si>
    <t>SdkA+SdkH2</t>
  </si>
  <si>
    <t>98</t>
  </si>
  <si>
    <t>763181421</t>
  </si>
  <si>
    <t>Výplně otvorů konstrukcí ze sádrokartonových desek ztužující výplň otvoru pro dveře s UA a UW profilem, výšky příčky přes 2,75 do 3,25 m nebo zátěže dveřního křídla přes 25 kg</t>
  </si>
  <si>
    <t>1677245578</t>
  </si>
  <si>
    <t>Poznámka k položce:_x000d_
Výztužné profily dle PD (CW/UW).</t>
  </si>
  <si>
    <t>99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</si>
  <si>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</si>
  <si>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</si>
  <si>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307159744</t>
  </si>
  <si>
    <t>100</t>
  </si>
  <si>
    <t>765111021</t>
  </si>
  <si>
    <t>Montáž krytiny keramické sklonu do 30° drážkové na sucho, počet kusů přes 16 do 17 ks/m2</t>
  </si>
  <si>
    <t>-60928564</t>
  </si>
  <si>
    <t>Poznámka k položce:_x000d_
Bez dodávky tašek, viz ostatní položky. Včetně opracování detailů a ostatních souvisejících prací jinde neuvedených.</t>
  </si>
  <si>
    <t>101</t>
  </si>
  <si>
    <t>59660524R</t>
  </si>
  <si>
    <t>taška ražená drážková "Brněnka", vč. speciálních tašek - dle stávající</t>
  </si>
  <si>
    <t>-1919013492</t>
  </si>
  <si>
    <t>odhad: 5% nových</t>
  </si>
  <si>
    <t>S1*17,0*0,05</t>
  </si>
  <si>
    <t>po zaokrouhlení na celé kusy:</t>
  </si>
  <si>
    <t>237,0</t>
  </si>
  <si>
    <t>102</t>
  </si>
  <si>
    <t>765111201</t>
  </si>
  <si>
    <t>Montáž krytiny keramické okapové hrany s okapním větracím pásem</t>
  </si>
  <si>
    <t>-161468906</t>
  </si>
  <si>
    <t>Poznámka k položce:_x000d_
Bez dodávky tašek, viz ostatní položky. Včetně dodání větracího pásu, mřížky a opracování, vč. ostatních detailů jinde neuvedených.</t>
  </si>
  <si>
    <t>(11,8+11,7+9,5)+(4,0*2+3,3)</t>
  </si>
  <si>
    <t>103</t>
  </si>
  <si>
    <t>765111221</t>
  </si>
  <si>
    <t>Montáž krytiny keramické nárožní hrany větrané na sucho vkládaným lepícím pásem</t>
  </si>
  <si>
    <t>-458639793</t>
  </si>
  <si>
    <t>2,6*2+3,26*4</t>
  </si>
  <si>
    <t>104</t>
  </si>
  <si>
    <t>765111251</t>
  </si>
  <si>
    <t>Montáž krytiny keramické hřebene větraného na sucho vkládaným pásem</t>
  </si>
  <si>
    <t>850794062</t>
  </si>
  <si>
    <t>8,03+11,09</t>
  </si>
  <si>
    <t>105</t>
  </si>
  <si>
    <t>59660030R</t>
  </si>
  <si>
    <t>hřebenáč drážkový keramický - dle stávajícího</t>
  </si>
  <si>
    <t>-1272039562</t>
  </si>
  <si>
    <t>pro hřeben a nároží</t>
  </si>
  <si>
    <t>odhad: 10% nových</t>
  </si>
  <si>
    <t>(19,120+2,6*2+3,26*4)*3,24450*0,1</t>
  </si>
  <si>
    <t>13,0</t>
  </si>
  <si>
    <t>106</t>
  </si>
  <si>
    <t>765191011</t>
  </si>
  <si>
    <t>Montáž pojistné hydroizolační nebo parotěsné fólie kladené ve sklonu přes 20° volně na krokve</t>
  </si>
  <si>
    <t>-998623786</t>
  </si>
  <si>
    <t>107</t>
  </si>
  <si>
    <t>28329250</t>
  </si>
  <si>
    <t>fólie nekontaktní nízkodifuzně propustná PE mikroperforovaná pro doplňkovou hydroizolační vrstvu třípláštových střech (reakce na oheň - třída F) 110g/m2</t>
  </si>
  <si>
    <t>1476922540</t>
  </si>
  <si>
    <t>Poznámka k položce:_x000d_
Ref. výrobek Tondach Fol MONO.</t>
  </si>
  <si>
    <t>277,978*1,1 'Přepočtené koeficientem množství</t>
  </si>
  <si>
    <t>108</t>
  </si>
  <si>
    <t>998765102</t>
  </si>
  <si>
    <t>Přesun hmot pro krytiny skládané stanovený z hmotnosti přesunovaného materiálu vodorovná dopravní vzdálenost do 50 m na objektech výšky přes 6 do 12 m</t>
  </si>
  <si>
    <t>-56320062</t>
  </si>
  <si>
    <t>771</t>
  </si>
  <si>
    <t>Podlahy z dlaždic</t>
  </si>
  <si>
    <t>109</t>
  </si>
  <si>
    <t>771121011</t>
  </si>
  <si>
    <t>Příprava podkladu před provedením dlažby nátěr penetrační na podlahu</t>
  </si>
  <si>
    <t>550415447</t>
  </si>
  <si>
    <t>např. Mapei Primer G</t>
  </si>
  <si>
    <t>P4+P5</t>
  </si>
  <si>
    <t>110</t>
  </si>
  <si>
    <t>771161021</t>
  </si>
  <si>
    <t>Příprava podkladu před provedením dlažby montáž profilu ukončujícího profilu pro plynulý přechod (dlažba-koberec apod.)</t>
  </si>
  <si>
    <t>990402435</t>
  </si>
  <si>
    <t>oddělení pochozích vrstev (předběžně)</t>
  </si>
  <si>
    <t>"m1.2" 0,95+0,8*2+0,6+0,7+0,8*2</t>
  </si>
  <si>
    <t>111</t>
  </si>
  <si>
    <t>59054100</t>
  </si>
  <si>
    <t>profil přechodový Al s pohyblivým ramenem 8x20mm</t>
  </si>
  <si>
    <t>693154415</t>
  </si>
  <si>
    <t>5,45*1,1 'Přepočtené koeficientem množství</t>
  </si>
  <si>
    <t>112</t>
  </si>
  <si>
    <t>771274113</t>
  </si>
  <si>
    <t>Montáž obkladů schodišť z dlaždic keramických lepených flexibilním lepidlem stupnic hladkých, šířky přes 250 do 300 mm</t>
  </si>
  <si>
    <t>-1194489900</t>
  </si>
  <si>
    <t>1,155*4</t>
  </si>
  <si>
    <t>113</t>
  </si>
  <si>
    <t>771274116</t>
  </si>
  <si>
    <t>Montáž obkladů schodišť z dlaždic keramických lepených flexibilním lepidlem stupnic hladkých, šířky přes 400 mm</t>
  </si>
  <si>
    <t>-1367995505</t>
  </si>
  <si>
    <t>114</t>
  </si>
  <si>
    <t>771274232</t>
  </si>
  <si>
    <t>Montáž obkladů schodišť z dlaždic keramických lepených flexibilním lepidlem podstupnic hladkých, výšky přes 150 do 200 mm</t>
  </si>
  <si>
    <t>-1563140239</t>
  </si>
  <si>
    <t>115</t>
  </si>
  <si>
    <t>771274233</t>
  </si>
  <si>
    <t>Montáž obkladů schodišť z dlaždic keramických lepených flexibilním lepidlem podstupnic hladkých, výšky přes 200 do 250 mm</t>
  </si>
  <si>
    <t>-2025524228</t>
  </si>
  <si>
    <t>116</t>
  </si>
  <si>
    <t>771554113</t>
  </si>
  <si>
    <t>Montáž podlah z dlaždic teracových lepených flexibilním lepidlem přes 9 do 12 ks/ m2</t>
  </si>
  <si>
    <t>1116907544</t>
  </si>
  <si>
    <t>Poznámka k položce:_x000d_
Na koso.</t>
  </si>
  <si>
    <t>P1+P2a+P3</t>
  </si>
  <si>
    <t>117</t>
  </si>
  <si>
    <t>59247001</t>
  </si>
  <si>
    <t>dlaždice teracová 300x300x30mm</t>
  </si>
  <si>
    <t>1400260616</t>
  </si>
  <si>
    <t>Poznámka k položce:_x000d_
Ref. výrobek: Cidemat, Tereza, světlá TA 220.</t>
  </si>
  <si>
    <t>31,52*1,1 'Přepočtené koeficientem množství</t>
  </si>
  <si>
    <t>118</t>
  </si>
  <si>
    <t>771559191</t>
  </si>
  <si>
    <t>Montáž podlah z dlaždic teracových Příplatek k cenám za plochu do 5 m2 jednotlivě</t>
  </si>
  <si>
    <t>-583581244</t>
  </si>
  <si>
    <t>119</t>
  </si>
  <si>
    <t>771574154</t>
  </si>
  <si>
    <t>Montáž podlah z dlaždic keramických lepených flexibilním lepidlem velkoformátových hladkých přes 4 do 6 ks/m2</t>
  </si>
  <si>
    <t>-1625285302</t>
  </si>
  <si>
    <t>P4+P5+P6</t>
  </si>
  <si>
    <t>120</t>
  </si>
  <si>
    <t>59761007</t>
  </si>
  <si>
    <t>dlažba velkoformátová keramická slinutá hladká do interiéru i exteriéru přes 4 do 6ks/m2</t>
  </si>
  <si>
    <t>1561409528</t>
  </si>
  <si>
    <t>Poznámka k položce:_x000d_
Ref. výrobek: RAKO Extra Bílá matná DAR4HF22 a RAKO Extra šedá matná DAR4H723.</t>
  </si>
  <si>
    <t>místnosti</t>
  </si>
  <si>
    <t>podstupnice</t>
  </si>
  <si>
    <t>0,8*1,155+0,25*0,95</t>
  </si>
  <si>
    <t>24,822*1,15 'Přepočtené koeficientem množství</t>
  </si>
  <si>
    <t>121</t>
  </si>
  <si>
    <t>59761339R</t>
  </si>
  <si>
    <t>schodová tvarovka</t>
  </si>
  <si>
    <t>-2093480052</t>
  </si>
  <si>
    <t>Poznámka k položce:_x000d_
Dle investora.</t>
  </si>
  <si>
    <t>schody</t>
  </si>
  <si>
    <t>1,155*4+0,95</t>
  </si>
  <si>
    <t>5,57*1,1 'Přepočtené koeficientem množství</t>
  </si>
  <si>
    <t>122</t>
  </si>
  <si>
    <t>771474113</t>
  </si>
  <si>
    <t>Montáž soklů z dlaždic keramických lepených flexibilním lepidlem rovných, výšky přes 90 do 120 mm</t>
  </si>
  <si>
    <t>-1005701267</t>
  </si>
  <si>
    <t>mimo obkládané stěny</t>
  </si>
  <si>
    <t>pro teracovou dlažbu</t>
  </si>
  <si>
    <t>"m1.1" (0,55+2,23+1,635+0,45)*2-(1,45+0,8)</t>
  </si>
  <si>
    <t>"m1.2" (6,49+1,67)*2-(1,45+0,8*3+0,6+0,7+0,8*2)</t>
  </si>
  <si>
    <t>"m1.3" (3,86+4,61+0,18)*2-(0,8+1,64+2,05)</t>
  </si>
  <si>
    <t>pro keramickou dlažbu, vč. soklu u schodů</t>
  </si>
  <si>
    <t>"m1.8" (2,68+1,155+0,8)*2-(0,8*2+0,7*2)</t>
  </si>
  <si>
    <t>"m1.9" (2,66+2,68)*2-0,7</t>
  </si>
  <si>
    <t>"m1.10" (1,4+2,68)*2-0,7</t>
  </si>
  <si>
    <t>123</t>
  </si>
  <si>
    <t>59761009R</t>
  </si>
  <si>
    <t>sokl-dlažba keramická slinutá hladká do interiéru i exteriéru</t>
  </si>
  <si>
    <t>-1175337015</t>
  </si>
  <si>
    <t>23,71*1,1 'Přepočtené koeficientem množství</t>
  </si>
  <si>
    <t>124</t>
  </si>
  <si>
    <t>59247478</t>
  </si>
  <si>
    <t>soklík teracový broušený 300x70x10mm</t>
  </si>
  <si>
    <t>1781368561</t>
  </si>
  <si>
    <t>29,86*1,1 'Přepočtené koeficientem množství</t>
  </si>
  <si>
    <t>125</t>
  </si>
  <si>
    <t>771577111</t>
  </si>
  <si>
    <t>Montáž podlah z dlaždic keramických lepených flexibilním lepidlem Příplatek k cenám za plochu do 5 m2 jednotlivě</t>
  </si>
  <si>
    <t>-1084294306</t>
  </si>
  <si>
    <t>"m1.7" 3,02</t>
  </si>
  <si>
    <t>"m1.8" 3,26</t>
  </si>
  <si>
    <t>"m1.10" 3,75</t>
  </si>
  <si>
    <t>126</t>
  </si>
  <si>
    <t>771591112</t>
  </si>
  <si>
    <t>Izolace podlahy pod dlažbu nátěrem nebo stěrkou ve dvou vrstvách</t>
  </si>
  <si>
    <t>-643049151</t>
  </si>
  <si>
    <t>Poznámka k položce:_x000d_
Včetně řešení detailů a prostupů jinde neuvedených.</t>
  </si>
  <si>
    <t>např. Mapei Mapegum WPS</t>
  </si>
  <si>
    <t>vytažení na sokl do v. 300 mm</t>
  </si>
  <si>
    <t>"m1.6" ((2,5+2,61+0,9)*2-0,7)*0,3</t>
  </si>
  <si>
    <t>"m1.7" ((1,28+2,56)*2-0,6)*0,3</t>
  </si>
  <si>
    <t>"m1.9" ((2,68+2,66)*2-0,7)*0,3</t>
  </si>
  <si>
    <t>127</t>
  </si>
  <si>
    <t>771591241</t>
  </si>
  <si>
    <t>Izolace podlahy pod dlažbu těsnícími izolačními pásy vnitřní kout</t>
  </si>
  <si>
    <t>1613984350</t>
  </si>
  <si>
    <t>"m1.6" 6,0</t>
  </si>
  <si>
    <t>"m1.7" 5,0</t>
  </si>
  <si>
    <t>"m1.9" 4,0</t>
  </si>
  <si>
    <t>128</t>
  </si>
  <si>
    <t>771591242</t>
  </si>
  <si>
    <t>Izolace podlahy pod dlažbu těsnícími izolačními pásy vnější roh</t>
  </si>
  <si>
    <t>-194699380</t>
  </si>
  <si>
    <t>"m1.6" 2,0</t>
  </si>
  <si>
    <t>"m1.7" 1,0</t>
  </si>
  <si>
    <t>"m1.9" 0,0</t>
  </si>
  <si>
    <t>129</t>
  </si>
  <si>
    <t>771591264</t>
  </si>
  <si>
    <t>Izolace podlahy pod dlažbu těsnícími izolačními pásy mezi podlahou a stěnu</t>
  </si>
  <si>
    <t>503003185</t>
  </si>
  <si>
    <t>"m1.6" (2,5+2,61+0,9)*2</t>
  </si>
  <si>
    <t>"m1.7" (1,28+2,56)*2</t>
  </si>
  <si>
    <t>"m1.9" (2,68+2,66)*2</t>
  </si>
  <si>
    <t>130</t>
  </si>
  <si>
    <t>998771102</t>
  </si>
  <si>
    <t>Přesun hmot pro podlahy z dlaždic stanovený z hmotnosti přesunovaného materiálu vodorovná dopravní vzdálenost do 50 m v objektech výšky přes 6 do 12 m</t>
  </si>
  <si>
    <t>-1568007352</t>
  </si>
  <si>
    <t>131</t>
  </si>
  <si>
    <t>775413401</t>
  </si>
  <si>
    <t>Montáž lišty obvodové lepené</t>
  </si>
  <si>
    <t>989110477</t>
  </si>
  <si>
    <t>"m1.4" (4,61+4,05)*2-2,05</t>
  </si>
  <si>
    <t>"m1.5" (4,3+3,99)*2-0,8</t>
  </si>
  <si>
    <t>132</t>
  </si>
  <si>
    <t>28411009</t>
  </si>
  <si>
    <t>lišta soklová PVC 18x80mm</t>
  </si>
  <si>
    <t>-1641193272</t>
  </si>
  <si>
    <t>Poznámka k položce:_x000d_
Přesný typ dle investora. Systémová ke zvolené vinylové podlaze. Např. PARADOR SL 3 D001 1745467 bílá.</t>
  </si>
  <si>
    <t>31,05*1,08 'Přepočtené koeficientem množství</t>
  </si>
  <si>
    <t>133</t>
  </si>
  <si>
    <t>775541161</t>
  </si>
  <si>
    <t>Montáž podlah plovoucích z velkoplošných lamel vinylových na dřevovláknité nebo kompozitní desce, spojovaných zaklapnutím na zámek</t>
  </si>
  <si>
    <t>599103170</t>
  </si>
  <si>
    <t>134</t>
  </si>
  <si>
    <t>28411065</t>
  </si>
  <si>
    <t>dílce vinylové plovoucí na P+D, tl 5,0mm, nášlapná vrstva 0,40mm, úprava PUR, zátěž 23/32/41, otlak 0,03mm, R10, hořlavost Bfl S1, podložka kompozitní</t>
  </si>
  <si>
    <t>1446673277</t>
  </si>
  <si>
    <t>35,89*1,08 'Přepočtené koeficientem množství</t>
  </si>
  <si>
    <t>135</t>
  </si>
  <si>
    <t>998775102</t>
  </si>
  <si>
    <t>Přesun hmot pro podlahy skládané stanovený z hmotnosti přesunovaného materiálu vodorovná dopravní vzdálenost do 50 m v objektech výšky přes 6 do 12 m</t>
  </si>
  <si>
    <t>-1704145839</t>
  </si>
  <si>
    <t>781</t>
  </si>
  <si>
    <t>Dokončovací práce - obklady</t>
  </si>
  <si>
    <t>136</t>
  </si>
  <si>
    <t>781121011</t>
  </si>
  <si>
    <t>Příprava podkladu před provedením obkladu nátěr penetrační na stěnu</t>
  </si>
  <si>
    <t>1401607927</t>
  </si>
  <si>
    <t>(4,61-1,1+0,6+0,43*2)*0,6</t>
  </si>
  <si>
    <t>(2,61+2,5)*2*2,45+0,9*2*2,0-(0,7*1,97+0,7*1,15)+(0,7+1,15)*2*0,42</t>
  </si>
  <si>
    <t>m1.7</t>
  </si>
  <si>
    <t>(2,56+1,28)*2*2,3-(0,6*1,97+0,45*1,15)+(0,45+1,15*2)*0,42</t>
  </si>
  <si>
    <t>(2,66+0,6*2)*0,6</t>
  </si>
  <si>
    <t>137</t>
  </si>
  <si>
    <t>781131112</t>
  </si>
  <si>
    <t>Izolace stěny pod obklad izolace nátěrem nebo stěrkou ve dvou vrstvách</t>
  </si>
  <si>
    <t>-1790472135</t>
  </si>
  <si>
    <t>Poznámka k položce:_x000d_
Včetně řešení všech detailů a včetně všech systémových prvků jinde neuvedených.</t>
  </si>
  <si>
    <t>v exponovaných místech, sprch. kouty apod. - odhad 40% výměry obkladů</t>
  </si>
  <si>
    <t>obklady*0,4</t>
  </si>
  <si>
    <t>138</t>
  </si>
  <si>
    <t>781151031</t>
  </si>
  <si>
    <t>Příprava podkladu před provedením obkladu celoplošné vyrovnání podkladu stěrkou, tloušťky 3 mm</t>
  </si>
  <si>
    <t>882730087</t>
  </si>
  <si>
    <t>Poznámka k položce:_x000d_
Tl. dle potřeby - příprava podkladu stávajících stěn.</t>
  </si>
  <si>
    <t>m1.3 - stávající stěna</t>
  </si>
  <si>
    <t>(3,155-1,1+0,6+0,43*2)*0,6</t>
  </si>
  <si>
    <t>m1.6 - stávající stěna</t>
  </si>
  <si>
    <t>(2,5+2,61)*2,45-0,7*1,15+(0,7+1,15)*2*0,42</t>
  </si>
  <si>
    <t>m1.7 - stávající stěna</t>
  </si>
  <si>
    <t>m1.9 - stávající stěna</t>
  </si>
  <si>
    <t>(2,66+0,6)*0,6</t>
  </si>
  <si>
    <t>139</t>
  </si>
  <si>
    <t>781161021</t>
  </si>
  <si>
    <t>Příprava podkladu před provedením obkladu montáž profilu ukončujícího profilu rohového, vanového</t>
  </si>
  <si>
    <t>1935573955</t>
  </si>
  <si>
    <t>4,61-1,1+0,6+0,43*2+0,6*3</t>
  </si>
  <si>
    <t>(2,61+2,5+0,9)*2+(0,7+1,15)*2+2,0*2</t>
  </si>
  <si>
    <t>(2,56+1,28)*2+2,3+(0,45+1,15*2)</t>
  </si>
  <si>
    <t>2,66+0,6*2+0,6*2</t>
  </si>
  <si>
    <t>140</t>
  </si>
  <si>
    <t>59054122</t>
  </si>
  <si>
    <t>profil ukončovací pro vnější hrany obkladů hliník matně eloxovaný 8x2500mm</t>
  </si>
  <si>
    <t>-1548225036</t>
  </si>
  <si>
    <t>Poznámka k položce:_x000d_
Přesný typ dle výběru investora.</t>
  </si>
  <si>
    <t>44,28*1,1 'Přepočtené koeficientem množství</t>
  </si>
  <si>
    <t>141</t>
  </si>
  <si>
    <t>781474111</t>
  </si>
  <si>
    <t>Montáž obkladů vnitřních stěn z dlaždic keramických lepených flexibilním lepidlem maloformátových hladkých přes 6 do 9 ks/m2</t>
  </si>
  <si>
    <t>-1270687432</t>
  </si>
  <si>
    <t>pozn.: vč. obkladu ostění a parapetů</t>
  </si>
  <si>
    <t>142</t>
  </si>
  <si>
    <t>59761026</t>
  </si>
  <si>
    <t>obklad keramický hladký do 12ks/m2</t>
  </si>
  <si>
    <t>-1046578693</t>
  </si>
  <si>
    <t>Poznámka k položce:_x000d_
Ref. výrobek: RAKO Majolika šedá lesklá warve147 formát 20x60cm.</t>
  </si>
  <si>
    <t>143</t>
  </si>
  <si>
    <t>781474113</t>
  </si>
  <si>
    <t>Montáž obkladů vnitřních stěn z dlaždic keramických lepených flexibilním lepidlem maloformátových hladkých přes 12 do 19 ks/m2</t>
  </si>
  <si>
    <t>-1305046161</t>
  </si>
  <si>
    <t>144</t>
  </si>
  <si>
    <t>59761071</t>
  </si>
  <si>
    <t>obklad keramický hladký přes 12 do 19ks/m2</t>
  </si>
  <si>
    <t>194533887</t>
  </si>
  <si>
    <t>Poznámka k položce:_x000d_
Ref. výrobek: RAKO Extra šedá WADMB724 20x40cm.</t>
  </si>
  <si>
    <t>2,316*1,1 'Přepočtené koeficientem množství</t>
  </si>
  <si>
    <t>145</t>
  </si>
  <si>
    <t>781474117</t>
  </si>
  <si>
    <t>Montáž obkladů vnitřních stěn z dlaždic keramických lepených flexibilním lepidlem maloformátových hladkých přes 35 do 45 ks/m2</t>
  </si>
  <si>
    <t>292574144</t>
  </si>
  <si>
    <t>146</t>
  </si>
  <si>
    <t>59761255</t>
  </si>
  <si>
    <t>obklad keramický hladký přes 35 do 45ks/m2</t>
  </si>
  <si>
    <t>995401655</t>
  </si>
  <si>
    <t xml:space="preserve">Poznámka k položce:_x000d_
Ref. výrobek: RAKO  Color One modrá matná WAA19541 15x15cm, spárovačka bílá.</t>
  </si>
  <si>
    <t>45,129*1,1 'Přepočtené koeficientem množství</t>
  </si>
  <si>
    <t>147</t>
  </si>
  <si>
    <t>781477111</t>
  </si>
  <si>
    <t>Montáž obkladů vnitřních stěn z dlaždic keramických Příplatek k cenám za plochu do 10 m2 jednotlivě</t>
  </si>
  <si>
    <t>57687267</t>
  </si>
  <si>
    <t>148</t>
  </si>
  <si>
    <t>781491011</t>
  </si>
  <si>
    <t>Montáž zrcadel lepených silikonovým tmelem na podkladní omítku, plochy do 1 m2</t>
  </si>
  <si>
    <t>477108191</t>
  </si>
  <si>
    <t>prvek Y.13</t>
  </si>
  <si>
    <t>0,6*1,05</t>
  </si>
  <si>
    <t>149</t>
  </si>
  <si>
    <t>63465126</t>
  </si>
  <si>
    <t>zrcadlo nemontované čiré tl 5mm max rozměr 3210x2250mm</t>
  </si>
  <si>
    <t>-432485435</t>
  </si>
  <si>
    <t>Poznámka k položce:_x000d_
Přesný popis dle tab. prvků - Y.13.</t>
  </si>
  <si>
    <t>0,63*1,1 'Přepočtené koeficientem množství</t>
  </si>
  <si>
    <t>150</t>
  </si>
  <si>
    <t>998781102</t>
  </si>
  <si>
    <t>Přesun hmot pro obklady keramické stanovený z hmotnosti přesunovaného materiálu vodorovná dopravní vzdálenost do 50 m v objektech výšky přes 6 do 12 m</t>
  </si>
  <si>
    <t>-1078662927</t>
  </si>
  <si>
    <t>151</t>
  </si>
  <si>
    <t>783201201</t>
  </si>
  <si>
    <t>Příprava podkladu tesařských konstrukcí před provedením nátěru broušení</t>
  </si>
  <si>
    <t>-1038911182</t>
  </si>
  <si>
    <t>pozn.: popř. jiná vhodná příprava podkladu</t>
  </si>
  <si>
    <t>přesahy krokví</t>
  </si>
  <si>
    <t>(0,12+0,14*2)*(1,035*34+10,88/Cos(45)*2+8,35/Cos(42))+(0,15*2+0,07)*(0,58*4+0,71*8)</t>
  </si>
  <si>
    <t>152</t>
  </si>
  <si>
    <t>783268111</t>
  </si>
  <si>
    <t>Lazurovací nátěr tesařských konstrukcí dvojnásobný olejový</t>
  </si>
  <si>
    <t>-1893469647</t>
  </si>
  <si>
    <t>Poznámka k položce:_x000d_
Přesný typ nátěru dle investora/projektanta, barva RAL 6019.</t>
  </si>
  <si>
    <t>přesah střechy</t>
  </si>
  <si>
    <t>153</t>
  </si>
  <si>
    <t>671471060</t>
  </si>
  <si>
    <t>stávající oc. zárubně - pro D2, D3</t>
  </si>
  <si>
    <t>(1,97*2+0,8)*(0,15+0,05*2)*2</t>
  </si>
  <si>
    <t>(1,97*2+0,6)*(0,15+0,05*2)</t>
  </si>
  <si>
    <t>(1,97*2+0,7)*(0,15+0,05*2)</t>
  </si>
  <si>
    <t>(1,97*2+0,8)*(0,15+0,05*2)</t>
  </si>
  <si>
    <t>(1,97*2+0,8)*(0,1+0,05*2)</t>
  </si>
  <si>
    <t>(1,97*2+0,7)*(0,15+0,05*2)*2</t>
  </si>
  <si>
    <t>154</t>
  </si>
  <si>
    <t>783317105</t>
  </si>
  <si>
    <t>Krycí nátěr (email) zámečnických konstrukcí jednonásobný syntetický samozákladující</t>
  </si>
  <si>
    <t>225643636</t>
  </si>
  <si>
    <t>(1,97*2+0,8)*(0,15+0,05*2)*2*2</t>
  </si>
  <si>
    <t>(1,97*2+0,6)*(0,15+0,05*2)*2</t>
  </si>
  <si>
    <t>(1,97*2+0,8)*(0,1+0,05*2)*2</t>
  </si>
  <si>
    <t>(1,97*2+0,7)*(0,15+0,05*2)*2*2</t>
  </si>
  <si>
    <t>155</t>
  </si>
  <si>
    <t>783801503</t>
  </si>
  <si>
    <t>Příprava podkladu omítek před provedením nátěru omytí tlakovou vodou</t>
  </si>
  <si>
    <t>-1126583821</t>
  </si>
  <si>
    <t>1PP - klenby</t>
  </si>
  <si>
    <t>156</t>
  </si>
  <si>
    <t>783933161</t>
  </si>
  <si>
    <t>Penetrační nátěr betonových podlah pórovitých ( např. z cihelné dlažby, betonu apod.) epoxidový</t>
  </si>
  <si>
    <t>-2118009270</t>
  </si>
  <si>
    <t>Poznámka k položce:_x000d_
Včetně soklu (a případného předznačení páskou apod.).</t>
  </si>
  <si>
    <t>skladba P8, vč. detailů - soklu apod.</t>
  </si>
  <si>
    <t>157</t>
  </si>
  <si>
    <t>783937161</t>
  </si>
  <si>
    <t>Krycí (uzavírací) nátěr betonových podlah dvojnásobný epoxidový vodou ředitelný</t>
  </si>
  <si>
    <t>386209681</t>
  </si>
  <si>
    <t>Poznámka k položce:_x000d_
Popř. rozpouštědlový - dle investora. Včetně soklu a případného předznačení apod.</t>
  </si>
  <si>
    <t>784</t>
  </si>
  <si>
    <t>Dokončovací práce - malby a tapety</t>
  </si>
  <si>
    <t>158</t>
  </si>
  <si>
    <t>784181121</t>
  </si>
  <si>
    <t>Penetrace podkladu jednonásobná hloubková akrylátová bezbarvá v místnostech výšky do 3,80 m</t>
  </si>
  <si>
    <t>-258147990</t>
  </si>
  <si>
    <t>pozn.: výměra včetně ostění a s odečtem obkladů a otvorů</t>
  </si>
  <si>
    <t>stěny - štukové omítky a SDK příčky</t>
  </si>
  <si>
    <t>štukoprava+štuknový+SDKpříčka*2</t>
  </si>
  <si>
    <t>podhledy a stropy</t>
  </si>
  <si>
    <t>SdkA+SdkH2+štukstrop</t>
  </si>
  <si>
    <t>159</t>
  </si>
  <si>
    <t>784211101</t>
  </si>
  <si>
    <t>Malby z malířských směsí otěruvzdorných za mokra dvojnásobné, bílé za mokra otěruvzdorné výborně v místnostech výšky do 3,80 m</t>
  </si>
  <si>
    <t>923313319</t>
  </si>
  <si>
    <t>omyvatelná barva m1.10</t>
  </si>
  <si>
    <t>(2,68+1,4)*2*2,925-(0,7*1,97+0,47*1,55)+(0,47+1,55*2)*0,35</t>
  </si>
  <si>
    <t>160</t>
  </si>
  <si>
    <t>784211121</t>
  </si>
  <si>
    <t>Malby z malířských směsí otěruvzdorných za mokra dvojnásobné, bílé za mokra otěruvzdorné středně v místnostech výšky do 3,80 m</t>
  </si>
  <si>
    <t>140315857</t>
  </si>
  <si>
    <t>odečet omyvatelné barvy</t>
  </si>
  <si>
    <t>"omyvatelná barva m1.10" -((2,68+1,4)*2*2,925-(0,7*1,97+0,47*1,55)+(0,47+1,55*2)*0,35)</t>
  </si>
  <si>
    <t>161</t>
  </si>
  <si>
    <t>784312021</t>
  </si>
  <si>
    <t>Malby vápenné dvojnásobné, bílé v místnostech výšky do 3,80 m</t>
  </si>
  <si>
    <t>287747880</t>
  </si>
  <si>
    <t>Práce a dodávky M</t>
  </si>
  <si>
    <t>46-M</t>
  </si>
  <si>
    <t>Zemní práce při extr.mont.pracích</t>
  </si>
  <si>
    <t>162</t>
  </si>
  <si>
    <t>460902212</t>
  </si>
  <si>
    <t>Pilíře a skříně pro rozvod nn zděný pilíř z vápenopískových cihel hloubky do 40 cm včetně hloubení jámy, naložení přebytečné horniny, zhotovení pískového lože, zřízení základu, izolace, krycí desky a urovnání okolního terénu s koncovkovým dílem, pro skříň výšky 105 cm a šířky přes 75 do 90 cm</t>
  </si>
  <si>
    <t>-1630992679</t>
  </si>
  <si>
    <t xml:space="preserve">Poznámka k položce:_x000d_
Upřesnění položky: přesný rozměr dle projektanta, včetně nezbytných prací v oplocení (případná demontáž polí, zkrácení a zpětné osazení polí, vč. kotvícího, spojovacího a ostatního materiálu a prací  jinde neuvedených.</t>
  </si>
  <si>
    <t>04 - Fasáda</t>
  </si>
  <si>
    <t>317235811</t>
  </si>
  <si>
    <t>Doplnění zdiva hlavních a kordonových říms s dodáním hmot, cihlami pálenými na maltu</t>
  </si>
  <si>
    <t>1487926290</t>
  </si>
  <si>
    <t>Poznámka k položce:_x000d_
Cihly lícové dle stávajících. Alternativně lze využít cihel. pásky - dle projektanta a investora. Včetně ostatních nezbytných zednických oprav fasády jinde neuvedených.</t>
  </si>
  <si>
    <t>doplnění lícových cihel v ozdobných pásech (odhad 20%, dle stavu a potřeby)</t>
  </si>
  <si>
    <t>celkem plocha</t>
  </si>
  <si>
    <t>Z fasáda</t>
  </si>
  <si>
    <t>9,44*0,15+1,8</t>
  </si>
  <si>
    <t>((1,925+0,47)*2*0,15)*2+(1,55+0,47)*2*0,15*2</t>
  </si>
  <si>
    <t>(1,575+3,905+4,271+2,07)*0,15+3,576*0,45</t>
  </si>
  <si>
    <t>V fasáda</t>
  </si>
  <si>
    <t>(1,55*2*0,15+(1,36+0,96)*0,225)+(0,66+1,55)*2*0,15</t>
  </si>
  <si>
    <t>(18,48+3,78+3,83)*0,15+3,576*0,45</t>
  </si>
  <si>
    <t>J fasáda</t>
  </si>
  <si>
    <t>1,94*0,15+(2,2+1,3)+(6,695+0,635+6,36+5,755)*0,15</t>
  </si>
  <si>
    <t>3,73*(0,49+0,45)</t>
  </si>
  <si>
    <t>(0,52*4+0,73+1,0)*0,15+(0,73+1,1)*0,33+(0,33+0,07+0,52*4)*0,15</t>
  </si>
  <si>
    <t>S fasáda</t>
  </si>
  <si>
    <t>10,26*0,15</t>
  </si>
  <si>
    <t>objem zdiva odhad do hl. 10 cm, 20%</t>
  </si>
  <si>
    <t>29,72*0,1*0,2</t>
  </si>
  <si>
    <t>622125101</t>
  </si>
  <si>
    <t>Vyplnění spár vnějších povrchů cementovou maltou, ploch z cihel stěn</t>
  </si>
  <si>
    <t>402108545</t>
  </si>
  <si>
    <t>Poznámka k položce:_x000d_
Hrubá výplň spár při obnově spárování zdiva.</t>
  </si>
  <si>
    <t>pozn.: vč. ostění</t>
  </si>
  <si>
    <t>622131101</t>
  </si>
  <si>
    <t>Podkladní a spojovací vrstva vnějších omítaných ploch cementový postřik nanášený ručně celoplošně stěn</t>
  </si>
  <si>
    <t>2080555368</t>
  </si>
  <si>
    <t>Poznámka k položce:_x000d_
Např. systém Baumit přednástřik.</t>
  </si>
  <si>
    <t>pozn.: vč. ostění, s odečtem otvorů</t>
  </si>
  <si>
    <t>9,42*3,157-1,64*1,38*2+(1,64+1,38*2)*0,15</t>
  </si>
  <si>
    <t>9,4*3,157-(1,64*1,38+0,7*1,15+0,45*1,15)+(1,64+1,38*2+0,7+1,15*2+0,4+1,15*2)*0,15</t>
  </si>
  <si>
    <t>2,93*3,58-1,1*1,38+(1,1+1,38*2)*0,15</t>
  </si>
  <si>
    <t>6,44-0,3*0,5+(0,3+0,5*2)*0,15</t>
  </si>
  <si>
    <t>0,615*3,58</t>
  </si>
  <si>
    <t>10,22*3,58-1,64*1,38+(1,64+1,38*2)*0,15</t>
  </si>
  <si>
    <t>622142001</t>
  </si>
  <si>
    <t>Potažení vnějších ploch pletivem v ploše nebo pruzích, na plném podkladu sklovláknitým vtlačením do tmelu stěn</t>
  </si>
  <si>
    <t>608439717</t>
  </si>
  <si>
    <t>Poznámka k položce:_x000d_
Např. systém Baumit Multifine tl. 3-4 mm. Hydrofobizovaná stěrka hladká.</t>
  </si>
  <si>
    <t>-141270978</t>
  </si>
  <si>
    <t>rohy objektu (vyjma vyložení cihlami)</t>
  </si>
  <si>
    <t>3,58*4</t>
  </si>
  <si>
    <t>rohy kolem oken (v omítce)</t>
  </si>
  <si>
    <t>(1,64+1,38*2)*4+(0,7+1,15*2)+(0,45+1,15*2)</t>
  </si>
  <si>
    <t>(1,1+1,38*2)+(0,3+0,5*2)</t>
  </si>
  <si>
    <t>63127464</t>
  </si>
  <si>
    <t>profil rohový Al 15x15mm s výztužnou tkaninou š 100mm pro ETICS</t>
  </si>
  <si>
    <t>1567538399</t>
  </si>
  <si>
    <t>Poznámka k položce:_x000d_
Přesný typ dle projektanta/investora.</t>
  </si>
  <si>
    <t>42,83*1,05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</si>
  <si>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</si>
  <si>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</si>
  <si>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-830174257</t>
  </si>
  <si>
    <t>předběžná výměra, dle potřeby - prozatím předp. u všech oken/dveří na dotčených částí fasády</t>
  </si>
  <si>
    <t>pro vniřní omítky</t>
  </si>
  <si>
    <t>(1,1+1,38*2)+(0,47+1,55*2)+(0,33+0,52*2)+(0,7+0,52*2)+(0,66+1,1*2)</t>
  </si>
  <si>
    <t>(1,08+2,55*2)+(0,93+1,9*2)</t>
  </si>
  <si>
    <t>(0,3+0,5*2)</t>
  </si>
  <si>
    <t>pro vnější omítky</t>
  </si>
  <si>
    <t>59051516</t>
  </si>
  <si>
    <t>profil začišťovací PVC pro ostění vnitřních omítek</t>
  </si>
  <si>
    <t>1684146752</t>
  </si>
  <si>
    <t>97,92*1,05 'Přepočtené koeficientem množství</t>
  </si>
  <si>
    <t>28342200</t>
  </si>
  <si>
    <t>profil začišťovací PVC 6mm pro tenkovrstvé omítky</t>
  </si>
  <si>
    <t>-395004274</t>
  </si>
  <si>
    <t>622321111</t>
  </si>
  <si>
    <t>Omítka vápenocementová vnějších ploch nanášená ručně jednovrstvá, tloušťky do 15 mm hrubá zatřená stěn</t>
  </si>
  <si>
    <t>1346511051</t>
  </si>
  <si>
    <t>Poznámka k položce:_x000d_
Např. systém Baumit Manu2. Včetně montáže a dodávky ostatních lišt jinde neuvedených.</t>
  </si>
  <si>
    <t>pozn.: vč. ostění, s odečtem otvorů (O1+O2)</t>
  </si>
  <si>
    <t>622531031</t>
  </si>
  <si>
    <t>Omítka tenkovrstvá silikonová vnějších ploch probarvená, včetně penetrace podkladu zrnitá, tloušťky 3,0 mm stěn</t>
  </si>
  <si>
    <t>1889214512</t>
  </si>
  <si>
    <t>Poznámka k položce:_x000d_
Např. systém Baumit CreativTop, zrnitost K4, 0015 HBW 56/TSR 53. Přesný typ dle investora/projektanta. Včetně penetrace např. Baumit Multiprimer.</t>
  </si>
  <si>
    <t>plocha O1</t>
  </si>
  <si>
    <t>8,54*2,707-1,89*1,655*2</t>
  </si>
  <si>
    <t>9,28*(2,707+0,423)-1,89*1,655</t>
  </si>
  <si>
    <t>(2,44+0,295)*(2,707+0,423)-1,35*1,655</t>
  </si>
  <si>
    <t>1,04*0,937/2*2+2,55*1,05-0,6*0,62</t>
  </si>
  <si>
    <t>8,54*2,707-(0,45*1,15+0,98*1,435+1,89*1,655)</t>
  </si>
  <si>
    <t>622631001</t>
  </si>
  <si>
    <t>Spárování vnějších ploch pohledového zdiva z cihel, spárovací maltou stěn</t>
  </si>
  <si>
    <t>1648704143</t>
  </si>
  <si>
    <t>622125111</t>
  </si>
  <si>
    <t>Vyplnění spár vnějších povrchů cementovou maltou, ploch z tvárnic nebo kamene stěn</t>
  </si>
  <si>
    <t>631634863</t>
  </si>
  <si>
    <t>6,76+3,25+5,71+8,17</t>
  </si>
  <si>
    <t>13,35-1,1*1,25</t>
  </si>
  <si>
    <t>9,51+12,29+15,21</t>
  </si>
  <si>
    <t>1,28+5,95+7,18+11,71</t>
  </si>
  <si>
    <t>5,6</t>
  </si>
  <si>
    <t>622631011</t>
  </si>
  <si>
    <t>Spárování vnějších ploch pohledového zdiva z tvárnic nebo kamene, spárovací maltou stěn</t>
  </si>
  <si>
    <t>189767890</t>
  </si>
  <si>
    <t>941311111</t>
  </si>
  <si>
    <t>Montáž lešení řadového modulového lehkého pracovního s podlahami s provozním zatížením tř. 3 do 200 kg/m2 šířky tř. SW06 přes 0,6 do 0,9 m, výšky do 10 m</t>
  </si>
  <si>
    <t>-483611324</t>
  </si>
  <si>
    <t>pozn.: v souladu s ceníkem plocha snížena o pracovní v. (1,8 m)</t>
  </si>
  <si>
    <t>9,4*(7,56-1,8)+(9,05+2,9)*(4,53-1,8)</t>
  </si>
  <si>
    <t>9,4*(7,31-1,8)+(9,05+0,635)*(4,31-1,8)</t>
  </si>
  <si>
    <t>6,675*(6,54-1,8)+0,8*2*((4,53+4,31)/2-1,8)</t>
  </si>
  <si>
    <t>(10,22+0,8*2)*(4,28-1,8)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</si>
  <si>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</si>
  <si>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</si>
  <si>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-473109234</t>
  </si>
  <si>
    <t>Poznámka k položce:_x000d_
Koef. upravit dle počtu nezbytných dní - předp. 40 dní.</t>
  </si>
  <si>
    <t>228,017*40 'Přepočtené koeficientem množství</t>
  </si>
  <si>
    <t>941311811</t>
  </si>
  <si>
    <t>Demontáž lešení řadového modulového lehkého pracovního s podlahami s provozním zatížením tř. 3 do 200 kg/m2 šířky SW06 přes 0,6 do 0,9 m, výšky do 10 m</t>
  </si>
  <si>
    <t>-1431167087</t>
  </si>
  <si>
    <t>962032230</t>
  </si>
  <si>
    <t>Bourání zdiva nadzákladového z cihel nebo tvárnic z cihel pálených nebo vápenopískových, na maltu vápennou nebo vápenocementovou, objemu do 1 m3</t>
  </si>
  <si>
    <t>1251588857</t>
  </si>
  <si>
    <t>vybourání degradovaných lícových cihel v ozdobných pásech (odhad 20%, dle stavu a potřeby)</t>
  </si>
  <si>
    <t>978015391</t>
  </si>
  <si>
    <t>Otlučení vápenných nebo vápenocementových omítek vnějších ploch s vyškrabáním spar a s očištěním zdiva stupně členitosti 1 a 2, v rozsahu přes 80 do 100 %</t>
  </si>
  <si>
    <t>1617860488</t>
  </si>
  <si>
    <t>"dozdívka okna - bez otlučení" 0,47*1,55*0</t>
  </si>
  <si>
    <t>"dozdívka okna - bez otlučení" -1,655*1,23</t>
  </si>
  <si>
    <t>978023251</t>
  </si>
  <si>
    <t>Vyškrabání cementové malty ze spár zdiva kamenného režného z lomového kamene</t>
  </si>
  <si>
    <t>-1799840164</t>
  </si>
  <si>
    <t>Poznámka k položce:_x000d_
Včetně očištění.</t>
  </si>
  <si>
    <t>978023411</t>
  </si>
  <si>
    <t>Vyškrabání cementové malty ze spár zdiva cihelného mimo komínového</t>
  </si>
  <si>
    <t>1593946890</t>
  </si>
  <si>
    <t>-1047247821</t>
  </si>
  <si>
    <t>999156723</t>
  </si>
  <si>
    <t>-257087857</t>
  </si>
  <si>
    <t>9,435*22 'Přepočtené koeficientem množství</t>
  </si>
  <si>
    <t>997013811</t>
  </si>
  <si>
    <t>Poplatek za uložení stavebního odpadu na skládce (skládkovné) dřevěného zatříděného do Katalogu odpadů pod kódem 17 02 01</t>
  </si>
  <si>
    <t>-1935935511</t>
  </si>
  <si>
    <t>566005006</t>
  </si>
  <si>
    <t>-1360617264</t>
  </si>
  <si>
    <t>766411821</t>
  </si>
  <si>
    <t>Demontáž obložení stěn palubkami</t>
  </si>
  <si>
    <t>1057121109</t>
  </si>
  <si>
    <t>demontáž dřevěného bednění vnějších stěn (fasáda)</t>
  </si>
  <si>
    <t>(2,11+1,885+2,105)*1,23</t>
  </si>
  <si>
    <t>(0,637+1,065+5,41)*1,23</t>
  </si>
  <si>
    <t>2,89*1,23</t>
  </si>
  <si>
    <t>(2,085+2,713+2,085)*1,23</t>
  </si>
  <si>
    <t>76669299R</t>
  </si>
  <si>
    <t>Repasování krajních profilovaných lišt, vč. povrchové úpravy</t>
  </si>
  <si>
    <t>-1708217089</t>
  </si>
  <si>
    <t>5,055*4+3,575*2</t>
  </si>
  <si>
    <t>78300012R</t>
  </si>
  <si>
    <t>Zakrytí oken a olepování rozhraní materiálů a povrch. úprav (šambrány apod.) na fasádě, vč. pozdějšího odkrytí a odlepení</t>
  </si>
  <si>
    <t>537930773</t>
  </si>
  <si>
    <t>pozn.: výměra na práce na celé fasádě</t>
  </si>
  <si>
    <t>783823135</t>
  </si>
  <si>
    <t>Penetrační nátěr omítek hladkých omítek hladkých, zrnitých tenkovrstvých nebo štukových stupně členitosti 1 a 2 silikonový</t>
  </si>
  <si>
    <t>-925070572</t>
  </si>
  <si>
    <t>Poznámka k položce:_x000d_
Např. Baumit Multiprimer.</t>
  </si>
  <si>
    <t>plocha O2</t>
  </si>
  <si>
    <t>celkem plocha fasády s odečtem O1 (výpočet viz ostatní položky)</t>
  </si>
  <si>
    <t>109,464-70,452</t>
  </si>
  <si>
    <t>783827425</t>
  </si>
  <si>
    <t>Krycí (ochranný ) nátěr omítek dvojnásobný hladkých omítek hladkých, zrnitých tenkovrstvých nebo štukových stupně členitosti 1 a 2 silikonový</t>
  </si>
  <si>
    <t>667968362</t>
  </si>
  <si>
    <t>Poznámka k položce:_x000d_
Např. Baumit Nanopor color, 0019 HBW 89/TSR 81.</t>
  </si>
  <si>
    <t>783827429</t>
  </si>
  <si>
    <t>Krycí (ochranný ) nátěr omítek dvojnásobný hladkých omítek hladkých, zrnitých tenkovrstvých nebo štukových stupně členitosti 1 a 2 Příplatek k cenám -7421 až -7427 za biocidní přísadu</t>
  </si>
  <si>
    <t>866973562</t>
  </si>
  <si>
    <t>784672021</t>
  </si>
  <si>
    <t>Písmomalířské práce výšky číslic nebo písmen přes 100 do 250 mm v místnostech výšky do 3,80 m</t>
  </si>
  <si>
    <t>-1572165733</t>
  </si>
  <si>
    <t>č. p. 76</t>
  </si>
  <si>
    <t>4,0</t>
  </si>
  <si>
    <t>05 - Výrobky</t>
  </si>
  <si>
    <t xml:space="preserve">    751 - Vzduchotechnika</t>
  </si>
  <si>
    <t xml:space="preserve">    761 - Konstrukce prosvětlovací</t>
  </si>
  <si>
    <t xml:space="preserve">    767 - Konstrukce zámečnické</t>
  </si>
  <si>
    <t xml:space="preserve">    795 - Lokální vytápění</t>
  </si>
  <si>
    <t>314272707</t>
  </si>
  <si>
    <t>Komín jednoprůduchový z lehčeného betonu s vkládanou izolací s izostatickými vložkami komínové těleso výšky 3 m z vnitřních keramických profilovaných vložek s větrací šachtou, světlý průměr vložky 16 cm</t>
  </si>
  <si>
    <t>soubor</t>
  </si>
  <si>
    <t>-511104583</t>
  </si>
  <si>
    <t>Poznámka k položce:_x000d_
Přesný popis dle tab. prvků - Y.3. Např. Schiedel UNI Smart, vč. přechodové manžety.</t>
  </si>
  <si>
    <t>314272717</t>
  </si>
  <si>
    <t>Komín jednoprůduchový z lehčeného betonu s vkládanou izolací s izostatickými vložkami komínové těleso výšky 3 m z vnitřních keramických profilovaných vložek Příplatek k ceně za každý další i započatý metr výšky komínového tělesa přes 3 m s větrací šachtou, světlý průměr vložky 16 cm</t>
  </si>
  <si>
    <t>1670948260</t>
  </si>
  <si>
    <t>Poznámka k položce:_x000d_
Přesný popis dle tab. prvků - Y.3.</t>
  </si>
  <si>
    <t>314272792</t>
  </si>
  <si>
    <t>Komín jednoprůduchový z lehčeného betonu s vkládanou izolací s izostatickými vložkami ukončení nadstřešní části komínu komínovým pláštěm jednoprůduchovým s větrací šachtou, imitace obezdění výšky 100 cm, světlý průměr vložky 16 cm</t>
  </si>
  <si>
    <t>-1543782976</t>
  </si>
  <si>
    <t>Poznámka k položce:_x000d_
Přesný popis dle tab. prvků - Y.3 (popř. alternativní ukončení s povrch. úpravou obložení pásky).</t>
  </si>
  <si>
    <t>314272827</t>
  </si>
  <si>
    <t>Komín jednoprůduchový z lehčeného betonu s vkládanou izolací s izostatickými vložkami ukončení nadstřešní části komínu obezděním komínové hlavy krycí deska obezděné nadstřešní části komínu jednoprůduchová s větrací šachtou, světlý průměr vložky 16 cm</t>
  </si>
  <si>
    <t>41057768</t>
  </si>
  <si>
    <t>1134198144</t>
  </si>
  <si>
    <t>751</t>
  </si>
  <si>
    <t>Vzduchotechnika</t>
  </si>
  <si>
    <t>751398021</t>
  </si>
  <si>
    <t>Montáž ostatních zařízení větrací mřížky stěnové, průřezu do 0,040 m2</t>
  </si>
  <si>
    <t>1949371589</t>
  </si>
  <si>
    <t>prvek Y.6 na potrubí 200x90 mm</t>
  </si>
  <si>
    <t>55341427R</t>
  </si>
  <si>
    <t>mřížka fasádní krycí na potrubí 200x90 mm</t>
  </si>
  <si>
    <t>82336712</t>
  </si>
  <si>
    <t>Poznámka k položce:_x000d_
Přesný popis dle tab. prvků - Y.6.</t>
  </si>
  <si>
    <t>751510011</t>
  </si>
  <si>
    <t>Vzduchotechnické potrubí z pozinkovaného plechu čtyřhranné s přírubou, průřezu přes 0,01 do 0,03 m2</t>
  </si>
  <si>
    <t>1875103700</t>
  </si>
  <si>
    <t>Poznámka k položce:_x000d_
Přesný popis dle tab. prvků - Y.5.</t>
  </si>
  <si>
    <t>potrubí pro přívod vzduchu ke kamnům, uložené v podlaze, 200x90 mm</t>
  </si>
  <si>
    <t>4,1</t>
  </si>
  <si>
    <t>751510041</t>
  </si>
  <si>
    <t>Vzduchotechnické potrubí z pozinkovaného plechu kruhové, trouba spirálně vinutá bez příruby, průměru do 100 mm</t>
  </si>
  <si>
    <t>1468950591</t>
  </si>
  <si>
    <t>Poznámka k položce:_x000d_
Popř. potrubí plastové, průměr 110 mm. Přesný popis dle tab. prvků - Y.10.</t>
  </si>
  <si>
    <t>751526748</t>
  </si>
  <si>
    <t>Montáž protidešťové stříšky nebo výfukové hlavice do plastového potrubí kruhové bez příruby, průměru do 100 mm</t>
  </si>
  <si>
    <t>1423611798</t>
  </si>
  <si>
    <t>Poznámka k položce:_x000d_
Popř. do pozink. potrubí.</t>
  </si>
  <si>
    <t>42981260</t>
  </si>
  <si>
    <t>výfuková hlavice Pz D 100mm</t>
  </si>
  <si>
    <t>827655772</t>
  </si>
  <si>
    <t>Poznámka k položce:_x000d_
Přesný popis dle tab. prvků - Y.10. Typ VHO.</t>
  </si>
  <si>
    <t>998751101</t>
  </si>
  <si>
    <t>Přesun hmot pro vzduchotechniku stanovený z hmotnosti přesunovaného materiálu vodorovná dopravní vzdálenost do 100 m v objektech výšky do 12 m</t>
  </si>
  <si>
    <t>-363515913</t>
  </si>
  <si>
    <t>761</t>
  </si>
  <si>
    <t>Konstrukce prosvětlovací</t>
  </si>
  <si>
    <t>761661021</t>
  </si>
  <si>
    <t>Osazení sklepních světlíků (anglických dvorků) včetně osazení roštu, osazení odvodňovacího prvku a osazení pojistky (proti vloupání ) hloubky přes 0,6 m do 1,0 m, šířky do 1,0 m</t>
  </si>
  <si>
    <t>-914417771</t>
  </si>
  <si>
    <t>56245252R</t>
  </si>
  <si>
    <t>světlík sklepní (anglický dvorek) pochozí včetně odvodňovacího prvku se zpětnou klapkou, rošt pozink oka 10x30 mm, rozměr 800x1000x400mm</t>
  </si>
  <si>
    <t>248288187</t>
  </si>
  <si>
    <t>Poznámka k položce:_x000d_
Přesný popis dle tab. prvků - Y1a, např. Mea Multinorm pochozí. Včetně Mea Multinorm přípojka včetně přechodu na DN 100.</t>
  </si>
  <si>
    <t>998761102</t>
  </si>
  <si>
    <t>Přesun hmot pro konstrukce sklobetonové stanovený z hmotnosti přesunovaného materiálu vodorovná dopravní vzdálenost do 50 m v objektech výšky přes 6 do 12 m</t>
  </si>
  <si>
    <t>-1253041761</t>
  </si>
  <si>
    <t>763171212</t>
  </si>
  <si>
    <t>Montáž klapek pro konstrukce ze sádrokartonových desek revizních pro podhledy, velikost do 0,25 m2</t>
  </si>
  <si>
    <t>1514108845</t>
  </si>
  <si>
    <t>59030711</t>
  </si>
  <si>
    <t>dvířka revizní jednokřídlá s automatickým zámkem 300x300mm</t>
  </si>
  <si>
    <t>-1654479214</t>
  </si>
  <si>
    <t>Poznámka k položce:_x000d_
Přesný popis dle tab. prvků - Y.11d - do SDK podhledu, hliníková, pantová.</t>
  </si>
  <si>
    <t>763183212</t>
  </si>
  <si>
    <t>Výplně otvorů konstrukcí ze sádrokartonových desek montáž stavebního pouzdra posuvných dveří do sádrokartonové příčky se dvěma kapsami pro dvě dveřní křídla, průchozí šířky přes 1650 do 2450 mm</t>
  </si>
  <si>
    <t>-1737572898</t>
  </si>
  <si>
    <t>55331644</t>
  </si>
  <si>
    <t>pouzdro stavební posuvných dveří dvoupouzdrové 2050mm atypický rozměr</t>
  </si>
  <si>
    <t>-882714121</t>
  </si>
  <si>
    <t>Poznámka k položce:_x000d_
Prvek Y.2 - přesný popis dle tab. prvků. Např. Eclisse. Včetně přípravy pro elektro v 1 kapse (vypínače).</t>
  </si>
  <si>
    <t>1622835891</t>
  </si>
  <si>
    <t>764212606</t>
  </si>
  <si>
    <t>Oplechování střešních prvků z pozinkovaného plechu s povrchovou úpravou úžlabí rš 500 mm</t>
  </si>
  <si>
    <t>532958221</t>
  </si>
  <si>
    <t>Poznámka k položce:_x000d_
Přesný popis dle tab. prvků - K14.</t>
  </si>
  <si>
    <t>764212633</t>
  </si>
  <si>
    <t>Oplechování střešních prvků z pozinkovaného plechu s povrchovou úpravou štítu závětrnou lištou rš 250 mm</t>
  </si>
  <si>
    <t>-1808980722</t>
  </si>
  <si>
    <t>Poznámka k položce:_x000d_
Přesný popis dle tab. prvků - K15.</t>
  </si>
  <si>
    <t>764212664</t>
  </si>
  <si>
    <t>Oplechování střešních prvků z pozinkovaného plechu s povrchovou úpravou okapu okapovým plechem střechy rovné rš 330 mm</t>
  </si>
  <si>
    <t>-180354914</t>
  </si>
  <si>
    <t>Poznámka k položce:_x000d_
Přesný popis dle tab. prvků - K13.</t>
  </si>
  <si>
    <t>11,8+11,7+9,5</t>
  </si>
  <si>
    <t>764213659R</t>
  </si>
  <si>
    <t>Sněhová zábrana - háky na kulatinu, dodávka s montáží pro celou střechu, systémová, vč. montáže kulatiny</t>
  </si>
  <si>
    <t>109267467</t>
  </si>
  <si>
    <t>Poznámka k položce:_x000d_
Přesný popis dle tab. prvků - Y.7.</t>
  </si>
  <si>
    <t>55344662R</t>
  </si>
  <si>
    <t>sněhová zábrana - kulatina max. pr. 120 mm</t>
  </si>
  <si>
    <t>-1686245613</t>
  </si>
  <si>
    <t>Poznámka k položce:_x000d_
Přesný popis dle tab. prvků - Y.8.</t>
  </si>
  <si>
    <t>prvek Y.8</t>
  </si>
  <si>
    <t>31,0</t>
  </si>
  <si>
    <t>764216604</t>
  </si>
  <si>
    <t>Oplechování parapetů z pozinkovaného plechu s povrchovou úpravou rovných mechanicky kotvené, bez rohů rš 330 mm</t>
  </si>
  <si>
    <t>-221611470</t>
  </si>
  <si>
    <t>Poznámka k položce:_x000d_
Přesná rš 270 nebo 300 mm. Kotvení mechanické nebo lepené - dle projektanta. Přesný popis dle tab. prvků - K1 až K8.</t>
  </si>
  <si>
    <t>rš 270 mm - K1, K2, K3, K4</t>
  </si>
  <si>
    <t>1,64*4+1,1+0,7+0,45</t>
  </si>
  <si>
    <t>rš 300 mm - K5, K6, K7, K8</t>
  </si>
  <si>
    <t>0,66+0,7+0,33+0,7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</si>
  <si>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</si>
  <si>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</si>
  <si>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1015006285</t>
  </si>
  <si>
    <t>Poznámka k položce:_x000d_
Přesný popis dle tab. prvků.</t>
  </si>
  <si>
    <t>pro K1 až K8</t>
  </si>
  <si>
    <t>(4,0+1,0+1,0+1,0)*2</t>
  </si>
  <si>
    <t>(1,0+1,0+1,0+1,0)*2</t>
  </si>
  <si>
    <t>764311609R</t>
  </si>
  <si>
    <t>Lemování komínu z Pz s povrchovou úpravou</t>
  </si>
  <si>
    <t>-360253711</t>
  </si>
  <si>
    <t>Poznámka k položce:_x000d_
Přesný popis dle tab. prvků - K16.</t>
  </si>
  <si>
    <t>764511601</t>
  </si>
  <si>
    <t>Žlab podokapní z pozinkovaného plechu s povrchovou úpravou včetně háků a čel půlkruhový do rš 280 mm</t>
  </si>
  <si>
    <t>410696036</t>
  </si>
  <si>
    <t>Poznámka k položce:_x000d_
Přesný popis dle tab. prvků - K11a.</t>
  </si>
  <si>
    <t>4,0*2+3,3</t>
  </si>
  <si>
    <t>764511602</t>
  </si>
  <si>
    <t>Žlab podokapní z pozinkovaného plechu s povrchovou úpravou včetně háků a čel půlkruhový rš 330 mm</t>
  </si>
  <si>
    <t>2119826830</t>
  </si>
  <si>
    <t>Poznámka k položce:_x000d_
Přesný popis dle tab. prvků - K11.</t>
  </si>
  <si>
    <t>764511621</t>
  </si>
  <si>
    <t>Žlab podokapní z pozinkovaného plechu s povrchovou úpravou včetně háků a čel roh nebo kout, žlabu půlkruhového do rš 280 mm</t>
  </si>
  <si>
    <t>-548978611</t>
  </si>
  <si>
    <t>pro K11a</t>
  </si>
  <si>
    <t>4,0+4,0+4,0</t>
  </si>
  <si>
    <t>764511622</t>
  </si>
  <si>
    <t>Žlab podokapní z pozinkovaného plechu s povrchovou úpravou včetně háků a čel roh nebo kout, žlabu půlkruhového rš 330 mm</t>
  </si>
  <si>
    <t>-1333865810</t>
  </si>
  <si>
    <t>pro K11</t>
  </si>
  <si>
    <t>3,0+3,0+2,0</t>
  </si>
  <si>
    <t>764511643</t>
  </si>
  <si>
    <t>Žlab podokapní z pozinkovaného plechu s povrchovou úpravou včetně háků a čel kotlík oválný (trychtýřový), rš žlabu/průměr svodu 330/120 mm</t>
  </si>
  <si>
    <t>-1652347380</t>
  </si>
  <si>
    <t>Poznámka k položce:_x000d_
Přesný popis dle tab. prvků - K12.</t>
  </si>
  <si>
    <t>764518621</t>
  </si>
  <si>
    <t>Svod z pozinkovaného plechu s upraveným povrchem včetně objímek, kolen a odskoků kruhový, průměru do 90 mm</t>
  </si>
  <si>
    <t>-1439996987</t>
  </si>
  <si>
    <t>Poznámka k položce:_x000d_
Přesný popis dle tab. prvků - K10.</t>
  </si>
  <si>
    <t>4,1*3</t>
  </si>
  <si>
    <t>998764102</t>
  </si>
  <si>
    <t>Přesun hmot pro konstrukce klempířské stanovený z hmotnosti přesunovaného materiálu vodorovná dopravní vzdálenost do 50 m v objektech výšky přes 6 do 12 m</t>
  </si>
  <si>
    <t>-1525666627</t>
  </si>
  <si>
    <t>76662121R</t>
  </si>
  <si>
    <t>Montáž oken dřevěných včetně montáže rámu otevíravých do zdiva, vč. kování a doplňků</t>
  </si>
  <si>
    <t>-1278622468</t>
  </si>
  <si>
    <t>Poznámka k položce:_x000d_
Vč. pevných oken.</t>
  </si>
  <si>
    <t>dvojsklo atypické s akustickým útlumem - O1</t>
  </si>
  <si>
    <t>1,64*1,38*4</t>
  </si>
  <si>
    <t>dvojsklo - O2, O3, O4, O5, O6, O7, O15</t>
  </si>
  <si>
    <t>1,1*1,38</t>
  </si>
  <si>
    <t>0,7*1,15</t>
  </si>
  <si>
    <t>0,45*1,15</t>
  </si>
  <si>
    <t>0,66*1,1</t>
  </si>
  <si>
    <t>0,7*0,52</t>
  </si>
  <si>
    <t>0,33*0,52</t>
  </si>
  <si>
    <t>0,3*0,5</t>
  </si>
  <si>
    <t>61110011R</t>
  </si>
  <si>
    <t>okno dřevěné otevíravé/sklopné dvojsklo (atypické s akustickým útlumem), vč. kování a doplňků</t>
  </si>
  <si>
    <t>1374477503</t>
  </si>
  <si>
    <t>Poznámka k položce:_x000d_
Přesný popis dle tab. prvků - O1.</t>
  </si>
  <si>
    <t>trojsklo - O1</t>
  </si>
  <si>
    <t>61110010R</t>
  </si>
  <si>
    <t>okno dřevěné otevíravé/sklopné dvojsklo, vč. kování a doplňků</t>
  </si>
  <si>
    <t>-903654285</t>
  </si>
  <si>
    <t>Poznámka k položce:_x000d_
Přesný popis dle tab. prvků - O2, O3, O4, O5, O6, O7, O15.</t>
  </si>
  <si>
    <t>76662391R</t>
  </si>
  <si>
    <t>Repase stávajícího dřevěného okna, vč. povrch. úpravy, kování a doplňků</t>
  </si>
  <si>
    <t>-748881130</t>
  </si>
  <si>
    <t>Poznámka k položce:_x000d_
Přesný popis dle tab. prvků - O8.</t>
  </si>
  <si>
    <t>okno O8</t>
  </si>
  <si>
    <t>766660001</t>
  </si>
  <si>
    <t>Montáž dveřních křídel dřevěných nebo plastových otevíravých do ocelové zárubně povrchově upravených jednokřídlových, šířky do 800 mm</t>
  </si>
  <si>
    <t>1569561848</t>
  </si>
  <si>
    <t>do ocelové zárubně stávající nebo nové (osazení oc. zárubní viz stavební práce)</t>
  </si>
  <si>
    <t>D2, D3, D4, D5, D6, D7, D8, D9</t>
  </si>
  <si>
    <t>2,0+1,0</t>
  </si>
  <si>
    <t>1,0+1,0+1,0+1,0+2,0+1,0</t>
  </si>
  <si>
    <t>61162084R2</t>
  </si>
  <si>
    <t>dveře jednokřídlé dřevěné, členěné, kazetové, falcové 600x1970 mm, vč. povrchové úpravy</t>
  </si>
  <si>
    <t>-1210958055</t>
  </si>
  <si>
    <t>Poznámka k položce:_x000d_
Přesný popis dle tab. prvků - D3.</t>
  </si>
  <si>
    <t>61162085R2</t>
  </si>
  <si>
    <t>dveře jednokřídlé dřevěné, členěné, kazetové, falcové 700x1970 mm, vč. povrchové úpravy</t>
  </si>
  <si>
    <t>1953611507</t>
  </si>
  <si>
    <t>Poznámka k položce:_x000d_
Přesný popis dle tab. prvků - D4.</t>
  </si>
  <si>
    <t>61162086R2</t>
  </si>
  <si>
    <t>dveře jednokřídlé dřevěné, členěné, kazetové, falcové 800x1970 mm, vč. povrchové úpravy</t>
  </si>
  <si>
    <t>1710365343</t>
  </si>
  <si>
    <t>Poznámka k položce:_x000d_
Přesný popis dle tab. prvků - D2.</t>
  </si>
  <si>
    <t>61162086R3</t>
  </si>
  <si>
    <t>-1514319899</t>
  </si>
  <si>
    <t>Poznámka k položce:_x000d_
Přesný popis dle tab. prvků - D5.</t>
  </si>
  <si>
    <t>61162086R4</t>
  </si>
  <si>
    <t>-1204637582</t>
  </si>
  <si>
    <t>Poznámka k položce:_x000d_
Přesný popis dle tab. prvků - D6.</t>
  </si>
  <si>
    <t>61162086R5</t>
  </si>
  <si>
    <t>-979171802</t>
  </si>
  <si>
    <t>Poznámka k položce:_x000d_
Přesný popis dle tab. prvků - D7.</t>
  </si>
  <si>
    <t>61161013R1</t>
  </si>
  <si>
    <t>dveře jednokřídlé dřevěné, hladké, falcové 700x1970 mm, vč. povrchové úpravy</t>
  </si>
  <si>
    <t>1488599435</t>
  </si>
  <si>
    <t>Poznámka k položce:_x000d_
Přesný popis dle tab. prvků - D8.</t>
  </si>
  <si>
    <t>61161014R1</t>
  </si>
  <si>
    <t>dveře jednokřídlé dřevěné, hladké, falcové 800x1970 mm, vč. povrchové úpravy</t>
  </si>
  <si>
    <t>74005882</t>
  </si>
  <si>
    <t>Poznámka k položce:_x000d_
Přesný popis dle tab. prvků - D9.</t>
  </si>
  <si>
    <t>766660271</t>
  </si>
  <si>
    <t>Montáž dveřních křídel dřevěných nebo plastových kývavých do zazděné rámové zárubně z masivního dřeva dvoukřídlových, šířky do 1450 mm</t>
  </si>
  <si>
    <t>1756652223</t>
  </si>
  <si>
    <t>61162108R</t>
  </si>
  <si>
    <t>dveře dvoukřídlé dřevěné, členěné, kazetové, falcové, boční díl prosklený 1450x2200 mm, vč. povrchové úpravy</t>
  </si>
  <si>
    <t>-1154526297</t>
  </si>
  <si>
    <t>Poznámka k položce:_x000d_
Přesný popis dle tab. prvků - D1.</t>
  </si>
  <si>
    <t>766660321</t>
  </si>
  <si>
    <t>Montáž dveřních křídel dřevěných nebo plastových posuvných dveří do pouzdra zděné příčky se dvěma kapsami dvoukřídlových, průchozí šířky přes 1200 do 1650 mm</t>
  </si>
  <si>
    <t>-876590747</t>
  </si>
  <si>
    <t>61162113R</t>
  </si>
  <si>
    <t>dveře dvoukřídlé posuvné dřevěné, členěné, kazetové, prosklené, falcové 2050x2100 mm, vč. povrchové úpravy</t>
  </si>
  <si>
    <t>947611487</t>
  </si>
  <si>
    <t>Poznámka k položce:_x000d_
Přesný popis dle tab. prvků - D10.</t>
  </si>
  <si>
    <t>766660411</t>
  </si>
  <si>
    <t>Montáž dveřních křídel dřevěných nebo plastových vchodových dveří včetně rámu do zdiva jednokřídlových bez nadsvětlíku</t>
  </si>
  <si>
    <t>-535994163</t>
  </si>
  <si>
    <t>61173213R</t>
  </si>
  <si>
    <t>dveře jednokřídlé dřevěné, bezpečnostní, imitace původních svlakových dveří, repasovaná rámová zárubeň, vč. povrch. úpravy, kování, zámku a všech doplňků</t>
  </si>
  <si>
    <t>542856785</t>
  </si>
  <si>
    <t>Poznámka k položce:_x000d_
Přesný popis dle tab. prvků - O10.</t>
  </si>
  <si>
    <t>1,0*2,55</t>
  </si>
  <si>
    <t>766660421</t>
  </si>
  <si>
    <t>Montáž dveřních křídel dřevěných nebo plastových vchodových dveří včetně rámu do zdiva jednokřídlových s nadsvětlíkem</t>
  </si>
  <si>
    <t>286784579</t>
  </si>
  <si>
    <t>61173206R</t>
  </si>
  <si>
    <t>dveře jednokřídlé dřevěné s rámem, nadsvětlík zasklený bezp. sklem, bezpečnostní, vč. povrch. úpravy, kování, zámku a všech doplňků</t>
  </si>
  <si>
    <t>581424410</t>
  </si>
  <si>
    <t>Poznámka k položce:_x000d_
Přesný popis dle tab. prvků - O9.</t>
  </si>
  <si>
    <t>1,1*2,55</t>
  </si>
  <si>
    <t>766660728</t>
  </si>
  <si>
    <t>Montáž dveřních doplňků dveřního kování interiérového zámku</t>
  </si>
  <si>
    <t>-111429414</t>
  </si>
  <si>
    <t>pro vnitřní dveře; pozn.: vyjma vchodových bytových -&gt; součást dodávky dveří (viz ostatní položky)</t>
  </si>
  <si>
    <t>vyjma dveří posuvných (pro dveře D1-D9)</t>
  </si>
  <si>
    <t>1,0+2,0+1,0+1,0+1,0+1,0+1,0+1,0+1,0+1,0</t>
  </si>
  <si>
    <t>54924003R</t>
  </si>
  <si>
    <t>zámek s vložkou (event. dozický, WC, pro posuv. dveře atp.) vč. všech doplňků</t>
  </si>
  <si>
    <t>-640702339</t>
  </si>
  <si>
    <t>766660730R</t>
  </si>
  <si>
    <t>Montáž dveřního kování - kliky, štítků, mušlí, protiplechu, atd.</t>
  </si>
  <si>
    <t>1532978863</t>
  </si>
  <si>
    <t>vč. dveří posuvných (pro dveře D1-D10)</t>
  </si>
  <si>
    <t>1,0+2,0+1,0+1,0+1,0+1,0+1,0+1,0+1,0+1,0+1,0</t>
  </si>
  <si>
    <t>549140002R</t>
  </si>
  <si>
    <t>klika/klika (event. klika/koule, WC, mušle atp.) včetně štítu a montážního materiálu, MaT Cesan SNi matný nikl, spodní kulatá rozeta, (oboustranné)</t>
  </si>
  <si>
    <t>355770612</t>
  </si>
  <si>
    <t>Poznámka k položce:_x000d_
Přesná specifikace dle tab. prvků.</t>
  </si>
  <si>
    <t>766661919R</t>
  </si>
  <si>
    <t>Repase stávajících plných dvoukřídlých dveří do půdního prostoru, vč. povrch. úpravy, kování, zámku a repase zárubně</t>
  </si>
  <si>
    <t>-982360596</t>
  </si>
  <si>
    <t>Poznámka k položce:_x000d_
Přesný popis dle tab. prvků - O14.</t>
  </si>
  <si>
    <t>1,1*1,25</t>
  </si>
  <si>
    <t>766671022</t>
  </si>
  <si>
    <t>Montáž střešních oken dřevěných nebo plastových kyvných, výklopných/kyvných s okenním rámem a lemováním, s plisovaným límcem, s napojením na krytinu do krytiny tvarované, rozměru 66 x 118 cm</t>
  </si>
  <si>
    <t>-834224237</t>
  </si>
  <si>
    <t>Poznámka k položce:_x000d_
Přesný rozměr dle tab. prvků - 660x780 mm.</t>
  </si>
  <si>
    <t>střešní výlez O13</t>
  </si>
  <si>
    <t>61140854R</t>
  </si>
  <si>
    <t>okno střešní dřevěné, izolační dvojsklo 66x78cm, Uw=1,3W/m2K, vč. oplechování, těsnění a všech doplňků</t>
  </si>
  <si>
    <t>974303949</t>
  </si>
  <si>
    <t>Poznámka k položce:_x000d_
Přesný popis dle tab. prvků - O13.</t>
  </si>
  <si>
    <t>61124151R</t>
  </si>
  <si>
    <t>lemování střešních oken na profilované krytiny 66x78cm</t>
  </si>
  <si>
    <t>681584591</t>
  </si>
  <si>
    <t>766681122R</t>
  </si>
  <si>
    <t>Montáž zárubní dřevěných, plastových nebo z lamina rámových, pro dveře dvoukřídlové, rozměru 1450 x 2200 mm</t>
  </si>
  <si>
    <t>-2091586189</t>
  </si>
  <si>
    <t>pro dveře D1</t>
  </si>
  <si>
    <t>61182256R</t>
  </si>
  <si>
    <t>zárubeň dvoukřídlá rámová tl stěny 150mm rozměru 1450/2200mm, vč. povrchové úpravy</t>
  </si>
  <si>
    <t>1978680719</t>
  </si>
  <si>
    <t>Poznámka k položce:_x000d_
Pro dveře D1 - přesný popis dle tab. prvků.</t>
  </si>
  <si>
    <t>766682121</t>
  </si>
  <si>
    <t>Montáž zárubní dřevěných, plastových nebo z lamina obložkových, pro dveře dvoukřídlové, tloušťky stěny do 170 mm</t>
  </si>
  <si>
    <t>-1383856864</t>
  </si>
  <si>
    <t>pro dveře D10</t>
  </si>
  <si>
    <t>61182362R</t>
  </si>
  <si>
    <t>zárubeň dvoukřídlá obložková dřevěná na pouzdro tl stěny 150mm rozměru dveří 2050/2100mm, vč. povrchové úpravy</t>
  </si>
  <si>
    <t>-1877549485</t>
  </si>
  <si>
    <t>766694121</t>
  </si>
  <si>
    <t>Montáž ostatních truhlářských konstrukcí parapetních desek dřevěných nebo plastových šířky přes 300 mm, délky do 1000 mm</t>
  </si>
  <si>
    <t>-1891287888</t>
  </si>
  <si>
    <t>pro O5, O6, O7, O8</t>
  </si>
  <si>
    <t>766694123</t>
  </si>
  <si>
    <t>Montáž ostatních truhlářských konstrukcí parapetních desek dřevěných nebo plastových šířky přes 300 mm, délky přes 1600 do 2600 mm</t>
  </si>
  <si>
    <t>-1419009165</t>
  </si>
  <si>
    <t>pro okno O1</t>
  </si>
  <si>
    <t>60794109R</t>
  </si>
  <si>
    <t>parapet bukový, vč. povrch. úpravy (lakovaný), rš. dle potřeby</t>
  </si>
  <si>
    <t>1138302583</t>
  </si>
  <si>
    <t>0,66+0,7+0,33+0,47</t>
  </si>
  <si>
    <t>1,64*4</t>
  </si>
  <si>
    <t>76682901R</t>
  </si>
  <si>
    <t>T1 - vyrovnávací schody na půdě, montáž s dodávkou, vč. povrchové úpravy a kotvení - přesný popis dle tab. prvků</t>
  </si>
  <si>
    <t>1136051669</t>
  </si>
  <si>
    <t>76682902R</t>
  </si>
  <si>
    <t>T2 - pochozí panely v podkroví 2000x600 mm (rám s pobitím), montáž s dodávkou, vč. povrchové úpravy a kotvení - přesný popis dle tab. prvků</t>
  </si>
  <si>
    <t>-1313816881</t>
  </si>
  <si>
    <t>76623111R</t>
  </si>
  <si>
    <t>Y.14 - Tepelně izolační poklop nad schodištěm (díly 1, 2 a 3), vč. kotvení, povrchové úpravy a doplňků</t>
  </si>
  <si>
    <t>-826231268</t>
  </si>
  <si>
    <t>Poznámka k položce:_x000d_
Přesný popis dle tab. prvků - Y.14. Včetně výrobní dokumentace.</t>
  </si>
  <si>
    <t>998766102</t>
  </si>
  <si>
    <t>Přesun hmot pro konstrukce truhlářské stanovený z hmotnosti přesunovaného materiálu vodorovná dopravní vzdálenost do 50 m v objektech výšky přes 6 do 12 m</t>
  </si>
  <si>
    <t>-1968447560</t>
  </si>
  <si>
    <t>767</t>
  </si>
  <si>
    <t>Konstrukce zámečnické</t>
  </si>
  <si>
    <t>76733011R</t>
  </si>
  <si>
    <t>Montáž tubusových světlovodů kompletních - kopule, tubus, rozptylovač, lemování a ostatní prvky, vč. zřízení prostupů a začištění</t>
  </si>
  <si>
    <t>536871880</t>
  </si>
  <si>
    <t>55381000R</t>
  </si>
  <si>
    <t>světlovod kompletní (kopule, tubus, rozptylovač, ostatní prvky) - dle výpisu prvků</t>
  </si>
  <si>
    <t>sada</t>
  </si>
  <si>
    <t>-716455914</t>
  </si>
  <si>
    <t>767610115</t>
  </si>
  <si>
    <t>Montáž oken jednoduchých z hliníkových nebo ocelových profilů na polyuretanovou pěnu pevných do zdiva, plochy do 0,6 m2</t>
  </si>
  <si>
    <t>438721472</t>
  </si>
  <si>
    <t>do světlíku - O11, O12</t>
  </si>
  <si>
    <t>55341000R</t>
  </si>
  <si>
    <t>okno ocel. rám, plná výplň z ocel. hladkého plechu, vč. povrchové úpravy, kování a doplňků</t>
  </si>
  <si>
    <t>410270012</t>
  </si>
  <si>
    <t>Poznámka k položce:_x000d_
Přesný popis dle tab. prvků - O11, O12.</t>
  </si>
  <si>
    <t>767646401</t>
  </si>
  <si>
    <t>Montáž dveří ocelových revizních dvířek s rámem jednokřídlových, výšky do 1000 mm</t>
  </si>
  <si>
    <t>-391791325</t>
  </si>
  <si>
    <t>Poznámka k položce:_x000d_
Dvířka ocelová nebo plastová - dle investora.</t>
  </si>
  <si>
    <t>prvek Y.11a</t>
  </si>
  <si>
    <t>prvek Y.11b</t>
  </si>
  <si>
    <t>prvek Y.11c</t>
  </si>
  <si>
    <t>59030711R</t>
  </si>
  <si>
    <t>-927039697</t>
  </si>
  <si>
    <t>Poznámka k položce:_x000d_
Do zdiva. Přesný popis dle tab. prvků - Y.11a. Pod obklad.</t>
  </si>
  <si>
    <t>56245721R</t>
  </si>
  <si>
    <t>dvířka 300x300mm plastová, do zdiva</t>
  </si>
  <si>
    <t>-1096975343</t>
  </si>
  <si>
    <t>Poznámka k položce:_x000d_
Do zdiva. Přesný popis dle tab. prvků - Y.11b.</t>
  </si>
  <si>
    <t>56245722R</t>
  </si>
  <si>
    <t>dvířka 150x300mm plastová, do zdiva</t>
  </si>
  <si>
    <t>803831003</t>
  </si>
  <si>
    <t>Poznámka k položce:_x000d_
Do zdiva. Přesný popis dle tab. prvků - Y.11c.</t>
  </si>
  <si>
    <t>767851104</t>
  </si>
  <si>
    <t>Montáž komínových lávek kompletní celé lávky</t>
  </si>
  <si>
    <t>-671624653</t>
  </si>
  <si>
    <t>55344680R</t>
  </si>
  <si>
    <t>lávka komínová kompletní, rošt 250x1000 mm, vč. držáků a doplňků</t>
  </si>
  <si>
    <t>-1514677702</t>
  </si>
  <si>
    <t>Poznámka k položce:_x000d_
Přesný popis dle tab. prvků - K17.</t>
  </si>
  <si>
    <t>prvek K17</t>
  </si>
  <si>
    <t>7678511109R</t>
  </si>
  <si>
    <t>Montáž stříšky na komín</t>
  </si>
  <si>
    <t>321564021</t>
  </si>
  <si>
    <t>59882282</t>
  </si>
  <si>
    <t>stříška komínová jednoprůduchová nerez</t>
  </si>
  <si>
    <t>-2042220671</t>
  </si>
  <si>
    <t>Poznámka k položce:_x000d_
Typová, Napoleon. Přesný popis dle tab. prvků - K18.</t>
  </si>
  <si>
    <t>998767102</t>
  </si>
  <si>
    <t>Přesun hmot pro zámečnické konstrukce stanovený z hmotnosti přesunovaného materiálu vodorovná dopravní vzdálenost do 50 m v objektech výšky přes 6 do 12 m</t>
  </si>
  <si>
    <t>-2089906798</t>
  </si>
  <si>
    <t>795</t>
  </si>
  <si>
    <t>Lokální vytápění</t>
  </si>
  <si>
    <t>795991002</t>
  </si>
  <si>
    <t>Umístění přenosných kamen na tuhá paliva, krbokamen a hotových sporáků hmotnosti přes 100 do 150 kg</t>
  </si>
  <si>
    <t>1932433857</t>
  </si>
  <si>
    <t>Poznámka k položce:_x000d_
Včetně napojení, vč. instalace nespalné podlahy před kamna (sklo).</t>
  </si>
  <si>
    <t>59816200R</t>
  </si>
  <si>
    <t>krbová kamna na tuhá paliva 8kW vč. připojovacích tvarovek a doplňků</t>
  </si>
  <si>
    <t>1972343139</t>
  </si>
  <si>
    <t>Poznámka k položce:_x000d_
Přesný popis dle tab. prvků - Y.4 - Thorma Fallun II.</t>
  </si>
  <si>
    <t>63437181R</t>
  </si>
  <si>
    <t>sklo pod kamna 1050x400x6 mm</t>
  </si>
  <si>
    <t>1916281751</t>
  </si>
  <si>
    <t>1,05*0,4</t>
  </si>
  <si>
    <t>998795102</t>
  </si>
  <si>
    <t>Přesun hmot pro lokální vytápění stanovený z hmotnosti přesunovaného materiálu vodorovná dopravní vzdálenost do 50 m v objektech výšky přes 6 do 12 m</t>
  </si>
  <si>
    <t>2036228786</t>
  </si>
  <si>
    <t>ornice</t>
  </si>
  <si>
    <t>Objem ornice</t>
  </si>
  <si>
    <t>20,783</t>
  </si>
  <si>
    <t>odkopávka</t>
  </si>
  <si>
    <t>Objem odkopávky</t>
  </si>
  <si>
    <t>25,018</t>
  </si>
  <si>
    <t>P21</t>
  </si>
  <si>
    <t>Skladba P21</t>
  </si>
  <si>
    <t>35,796</t>
  </si>
  <si>
    <t>P20</t>
  </si>
  <si>
    <t>Skladba P20</t>
  </si>
  <si>
    <t>39,16</t>
  </si>
  <si>
    <t>P22</t>
  </si>
  <si>
    <t>Skladba P22</t>
  </si>
  <si>
    <t>06 - Zpevněné plochy</t>
  </si>
  <si>
    <t xml:space="preserve">    5 - Komunikace pozemní</t>
  </si>
  <si>
    <t>121151103</t>
  </si>
  <si>
    <t>Sejmutí ornice strojně při souvislé ploše do 100 m2, tl. vrstvy do 200 mm</t>
  </si>
  <si>
    <t>1990974870</t>
  </si>
  <si>
    <t>předp. tl. 200 mm</t>
  </si>
  <si>
    <t>pojížděné pruhy</t>
  </si>
  <si>
    <t>29,83*0,6*2</t>
  </si>
  <si>
    <t>pochozí dlažba</t>
  </si>
  <si>
    <t>pojížděná dlažba u stodoly</t>
  </si>
  <si>
    <t>26,0</t>
  </si>
  <si>
    <t>(P20+P21+P22)*0,2</t>
  </si>
  <si>
    <t>"záhon - předběžně, dle potřeby" 1,2*2,466*0,2</t>
  </si>
  <si>
    <t>přepočet na plochu</t>
  </si>
  <si>
    <t>ornice/0,2</t>
  </si>
  <si>
    <t>122251101</t>
  </si>
  <si>
    <t>Odkopávky a prokopávky nezapažené strojně v hornině třídy těžitelnosti I skupiny 3 do 20 m3</t>
  </si>
  <si>
    <t>-538874220</t>
  </si>
  <si>
    <t>s odečtem tl. ornice, vč. odkopávek pro obruby apod.</t>
  </si>
  <si>
    <t>P21*(0,63-0,2)</t>
  </si>
  <si>
    <t>P20*(0,24-0,2)</t>
  </si>
  <si>
    <t>pojížděná dlažba</t>
  </si>
  <si>
    <t>P22*(0,51-0,2)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</si>
  <si>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</si>
  <si>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</si>
  <si>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350913833</t>
  </si>
  <si>
    <t>přesun ornice z mezideponie na místo rozhrnutí (dle potřeby)</t>
  </si>
  <si>
    <t>-254588275</t>
  </si>
  <si>
    <t>odvoz neupotřebené zeminy na skládku</t>
  </si>
  <si>
    <t>2118909461</t>
  </si>
  <si>
    <t>vzdál. skládky předp. 23 km = 13x příplatek</t>
  </si>
  <si>
    <t>odkopávka*13</t>
  </si>
  <si>
    <t>167151101</t>
  </si>
  <si>
    <t>Nakládání, skládání a překládání neulehlého výkopku nebo sypaniny strojně nakládání, množství do 100 m3, z horniny třídy těžitelnosti I, skupiny 1 až 3</t>
  </si>
  <si>
    <t>-442797076</t>
  </si>
  <si>
    <t>naložení ornice z mezideponie na místo rozhrnutí</t>
  </si>
  <si>
    <t>179043459</t>
  </si>
  <si>
    <t>odkopávka*1,7</t>
  </si>
  <si>
    <t>180405111</t>
  </si>
  <si>
    <t>Založení trávníků ve vegetačních dlaždicích nebo prefabrikátech výsevem semene v rovině nebo na svahu do 1:5</t>
  </si>
  <si>
    <t>-1566211262</t>
  </si>
  <si>
    <t>Poznámka k položce:_x000d_
Včetně zalití.</t>
  </si>
  <si>
    <t>00572470</t>
  </si>
  <si>
    <t>osivo směs travní univerzál</t>
  </si>
  <si>
    <t>kg</t>
  </si>
  <si>
    <t>3739313</t>
  </si>
  <si>
    <t>35,796*0,02 'Přepočtené koeficientem množství</t>
  </si>
  <si>
    <t>181351003</t>
  </si>
  <si>
    <t>Rozprostření a urovnání ornice v rovině nebo ve svahu sklonu do 1:5 strojně při souvislé ploše do 100 m2, tl. vrstvy do 200 mm</t>
  </si>
  <si>
    <t>-838006409</t>
  </si>
  <si>
    <t>181951112</t>
  </si>
  <si>
    <t>Úprava pláně vyrovnáním výškových rozdílů strojně v hornině třídy těžitelnosti I, skupiny 1 až 3 se zhutněním</t>
  </si>
  <si>
    <t>-62100068</t>
  </si>
  <si>
    <t>Komunikace pozemní</t>
  </si>
  <si>
    <t>564231111</t>
  </si>
  <si>
    <t>Podklad nebo podsyp ze štěrkopísku ŠP s rozprostřením, vlhčením a zhutněním, po zhutnění tl. 100 mm</t>
  </si>
  <si>
    <t>1687812845</t>
  </si>
  <si>
    <t>Poznámka k položce:_x000d_
vel. 0-8 mm</t>
  </si>
  <si>
    <t>P21+P22</t>
  </si>
  <si>
    <t>564710011</t>
  </si>
  <si>
    <t>Podklad nebo kryt z kameniva hrubého drceného vel. 8-16 mm s rozprostřením a zhutněním, po zhutnění tl. 50 mm</t>
  </si>
  <si>
    <t>1833767224</t>
  </si>
  <si>
    <t>564730011</t>
  </si>
  <si>
    <t>Podklad nebo kryt z kameniva hrubého drceného vel. 8-16 mm s rozprostřením a zhutněním, po zhutnění tl. 100 mm</t>
  </si>
  <si>
    <t>-1465117333</t>
  </si>
  <si>
    <t>564730111</t>
  </si>
  <si>
    <t>Podklad nebo kryt z kameniva hrubého drceného vel. 16-32 mm s rozprostřením a zhutněním, po zhutnění tl. 100 mm</t>
  </si>
  <si>
    <t>-1260698413</t>
  </si>
  <si>
    <t>564750011</t>
  </si>
  <si>
    <t>Podklad nebo kryt z kameniva hrubého drceného vel. 8-16 mm s rozprostřením a zhutněním, po zhutnění tl. 150 mm</t>
  </si>
  <si>
    <t>1916907556</t>
  </si>
  <si>
    <t>564761111</t>
  </si>
  <si>
    <t>Podklad nebo kryt z kameniva hrubého drceného vel. 32-63 mm s rozprostřením a zhutněním, po zhutnění tl. 200 mm</t>
  </si>
  <si>
    <t>196413570</t>
  </si>
  <si>
    <t>564771111</t>
  </si>
  <si>
    <t>Podklad nebo kryt z kameniva hrubého drceného vel. 32-63 mm s rozprostřením a zhutněním, po zhutnění tl. 250 mm</t>
  </si>
  <si>
    <t>-568595626</t>
  </si>
  <si>
    <t>Poznámka k položce:_x000d_
Upřesnění položky: frakce 0-63 mm.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</si>
  <si>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</si>
  <si>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</si>
  <si>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332184552</t>
  </si>
  <si>
    <t>59246019R</t>
  </si>
  <si>
    <t>dlažba betonová Beleza Colormix Etna tl. 80 mm</t>
  </si>
  <si>
    <t>2131475607</t>
  </si>
  <si>
    <t>26*1,03 'Přepočtené koeficientem množství</t>
  </si>
  <si>
    <t>596412312</t>
  </si>
  <si>
    <t>Kladení dlažby z betonových vegetačních dlaždic pozemních komunikací s ložem z kameniva těženého nebo drceného tl. do 50 mm, s vyplněním spár a vegetačních otvorů, s hutněním vibrováním tl. 100 mm, bez rozlišení skupiny, pro plochy do 300 m2</t>
  </si>
  <si>
    <t>-433319532</t>
  </si>
  <si>
    <t>Poznámka k položce:_x000d_
Včetně kladecí vrstvy a vyplnění spár - dodávka ze stávající ornice (viz položky ornice).</t>
  </si>
  <si>
    <t>59245031</t>
  </si>
  <si>
    <t>dlažba plošná betonová vegetační 600x400x100mm</t>
  </si>
  <si>
    <t>-748298673</t>
  </si>
  <si>
    <t>Poznámka k položce:_x000d_
Vega Best.</t>
  </si>
  <si>
    <t>35,796*1,02 'Přepočtené koeficientem množství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</si>
  <si>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</si>
  <si>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</si>
  <si>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62179482</t>
  </si>
  <si>
    <t>Poznámka k položce:_x000d_
Včetně lože.</t>
  </si>
  <si>
    <t>59246018R</t>
  </si>
  <si>
    <t>dlažba betonová Beleza Colormix Etna tl. 60 mm</t>
  </si>
  <si>
    <t>-1987600776</t>
  </si>
  <si>
    <t>39,16*1,03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</si>
  <si>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</si>
  <si>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</si>
  <si>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-445975519</t>
  </si>
  <si>
    <t>kolem dlážděné plochy objektu</t>
  </si>
  <si>
    <t>(1,76+1,4+20,06+4,28+0,4+1,2+2,47)</t>
  </si>
  <si>
    <t>kolem dlážděné plochy stodoly</t>
  </si>
  <si>
    <t>18,0</t>
  </si>
  <si>
    <t>59217016</t>
  </si>
  <si>
    <t>obrubník betonový chodníkový 1000x80x250mm</t>
  </si>
  <si>
    <t>-645197613</t>
  </si>
  <si>
    <t>Poznámka k položce:_x000d_
Best Linea II.</t>
  </si>
  <si>
    <t>49,57*1,02 'Přepočtené koeficientem množství</t>
  </si>
  <si>
    <t>916371211</t>
  </si>
  <si>
    <t>Osazení skrytého flexibilního zahradního obrubníku plastového jednostranným odkopáním</t>
  </si>
  <si>
    <t>-986665489</t>
  </si>
  <si>
    <t>fixování pojížděných pruhů</t>
  </si>
  <si>
    <t>(29,83+0,6)*2*2</t>
  </si>
  <si>
    <t>27245179</t>
  </si>
  <si>
    <t>obrubník zahradní z recyklovaného materiálu 25mx200mmx4mm</t>
  </si>
  <si>
    <t>1693580720</t>
  </si>
  <si>
    <t>Poznámka k položce:_x000d_
Přesný typ dle investora/projektanta.</t>
  </si>
  <si>
    <t>121,72*1,05 'Přepočtené koeficientem množství</t>
  </si>
  <si>
    <t>998223011</t>
  </si>
  <si>
    <t>Přesun hmot pro pozemní komunikace s krytem dlážděným dopravní vzdálenost do 200 m jakékoliv délky objektu</t>
  </si>
  <si>
    <t>1147608976</t>
  </si>
  <si>
    <t>07-1 -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</si>
  <si>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</si>
  <si>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</si>
  <si>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</si>
  <si>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</si>
  <si>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</si>
  <si>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Trubní vedení</t>
  </si>
  <si>
    <t>894812312</t>
  </si>
  <si>
    <t>Revizní a čistící šachta z polypropylenu PP pro hladké trouby DN 600 šachtové dno (DN šachty / DN trubního vedení) DN 600/160 průtočné 30°,60°,90°</t>
  </si>
  <si>
    <t>-1754389626</t>
  </si>
  <si>
    <t>Poznámka k položce:_x000d_
Přesný typ dle projektanta. Pro potrubí DN125.</t>
  </si>
  <si>
    <t>894812331</t>
  </si>
  <si>
    <t>Revizní a čistící šachta z polypropylenu PP pro hladké trouby DN 600 roura šachtová korugovaná, světlé hloubky 1 000 mm</t>
  </si>
  <si>
    <t>1235791192</t>
  </si>
  <si>
    <t>894812339</t>
  </si>
  <si>
    <t>Revizní a čistící šachta z polypropylenu PP pro hladké trouby DN 600 Příplatek k cenám 2331 - 2334 za uříznutí šachtové roury</t>
  </si>
  <si>
    <t>-1335798732</t>
  </si>
  <si>
    <t>894812351</t>
  </si>
  <si>
    <t>Revizní a čistící šachta z polypropylenu PP pro hladké trouby DN 600 poklop (mříž) litinový pro třídu zatížení A15 s betonovým prstencem</t>
  </si>
  <si>
    <t>-1730057212</t>
  </si>
  <si>
    <t>998276101</t>
  </si>
  <si>
    <t>Přesun hmot pro trubní vedení hloubené z trub z plastických hmot nebo sklolaminátových pro vodovody nebo kanalizace v otevřeném výkopu dopravní vzdálenost do 15 m</t>
  </si>
  <si>
    <t>1649794880</t>
  </si>
  <si>
    <t>721</t>
  </si>
  <si>
    <t>Zdravotechnika - vnitřní kanalizace</t>
  </si>
  <si>
    <t>72110099R</t>
  </si>
  <si>
    <t>Plynotěsné utěsnění prostupů kanalizace do objektu - manžeta</t>
  </si>
  <si>
    <t>-1837760278</t>
  </si>
  <si>
    <t>721110809R</t>
  </si>
  <si>
    <t>Demontáž potrubí kanalizačních, vč. tvarovek, izolace a příslušenství, s odvozem a likvidací suti</t>
  </si>
  <si>
    <t>1329020359</t>
  </si>
  <si>
    <t>Poznámka k položce:_x000d_
Přesný typ (materiál, rozměr) dle skutečnosti.</t>
  </si>
  <si>
    <t>721173401</t>
  </si>
  <si>
    <t>Potrubí z trub PVC SN4 svodné (ležaté) DN 110</t>
  </si>
  <si>
    <t>-846737809</t>
  </si>
  <si>
    <t>Poznámka k položce:_x000d_
Včetně tvarovek a všech doplňků. Přesný rozměr dle projektana - dle výkazu DN50.</t>
  </si>
  <si>
    <t>721173402</t>
  </si>
  <si>
    <t>Potrubí z trub PVC SN4 svodné (ležaté) DN 125</t>
  </si>
  <si>
    <t>282444567</t>
  </si>
  <si>
    <t>Poznámka k položce:_x000d_
Včetně tvarovek a všech doplňků.</t>
  </si>
  <si>
    <t>721174042</t>
  </si>
  <si>
    <t>Potrubí z trub polypropylenových připojovací DN 40</t>
  </si>
  <si>
    <t>1100338570</t>
  </si>
  <si>
    <t>721174043</t>
  </si>
  <si>
    <t>Potrubí z trub polypropylenových připojovací DN 50</t>
  </si>
  <si>
    <t>1555711160</t>
  </si>
  <si>
    <t>721174045</t>
  </si>
  <si>
    <t>Potrubí z trub polypropylenových připojovací DN 110</t>
  </si>
  <si>
    <t>-1594526184</t>
  </si>
  <si>
    <t>28615603</t>
  </si>
  <si>
    <t>čistící tvarovka odpadní PP DN 110 pro vysoké teploty</t>
  </si>
  <si>
    <t>-543685752</t>
  </si>
  <si>
    <t>Poznámka k položce:_x000d_
Popř. KG, dle užití.</t>
  </si>
  <si>
    <t>721194105</t>
  </si>
  <si>
    <t>Vyměření přípojek na potrubí vyvedení a upevnění odpadních výpustek DN 50</t>
  </si>
  <si>
    <t>-1380531378</t>
  </si>
  <si>
    <t>pro U, D</t>
  </si>
  <si>
    <t>2,0+2,0</t>
  </si>
  <si>
    <t>721219128</t>
  </si>
  <si>
    <t>Odtokové sprchové žlaby montáž odtokových sprchových žlabů ostatních typů délky do 1050 mm</t>
  </si>
  <si>
    <t>64515827</t>
  </si>
  <si>
    <t>55233202R</t>
  </si>
  <si>
    <t>žlab sprchového koutu nerez včetně mířžky</t>
  </si>
  <si>
    <t>1440389978</t>
  </si>
  <si>
    <t>721226512</t>
  </si>
  <si>
    <t>Zápachové uzávěrky podomítkové (Pe) s krycí deskou pro pračku a myčku DN 50</t>
  </si>
  <si>
    <t>-1019334700</t>
  </si>
  <si>
    <t>721242116</t>
  </si>
  <si>
    <t>Lapače střešních splavenin polypropylenové (PP) s kulovým kloubem na odtoku DN 125</t>
  </si>
  <si>
    <t>1733401138</t>
  </si>
  <si>
    <t>Poznámka k položce:_x000d_
HL 800, včetně vyjímatelného koše.</t>
  </si>
  <si>
    <t>721273153</t>
  </si>
  <si>
    <t>Ventilační hlavice z polypropylenu (PP) DN 110</t>
  </si>
  <si>
    <t>2071588256</t>
  </si>
  <si>
    <t>721290111</t>
  </si>
  <si>
    <t>Zkouška těsnosti kanalizace v objektech vodou do DN 125</t>
  </si>
  <si>
    <t>2020188543</t>
  </si>
  <si>
    <t>3,0+20,0</t>
  </si>
  <si>
    <t>7,0+16,0+7,0</t>
  </si>
  <si>
    <t>721990000</t>
  </si>
  <si>
    <t>Ostatní drobný instalační a kotevní materiál, chráničky a pož. ucpávky pro vnitřní kanalizaci</t>
  </si>
  <si>
    <t>443288156</t>
  </si>
  <si>
    <t>721990100</t>
  </si>
  <si>
    <t>Stavební přípomoce - hrubé i začišťovací, prostupy, výkopy a zásypy, napojení na stávající kan., ostatní a demontážní práce pro vnitřní kanalizaci</t>
  </si>
  <si>
    <t>-2110743696</t>
  </si>
  <si>
    <t>Poznámka k položce:_x000d_
Včetně odvozu a likvidace suti.</t>
  </si>
  <si>
    <t>998721102</t>
  </si>
  <si>
    <t>Přesun hmot pro vnitřní kanalizace stanovený z hmotnosti přesunovaného materiálu vodorovná dopravní vzdálenost do 50 m v objektech výšky přes 6 do 12 m</t>
  </si>
  <si>
    <t>1059612122</t>
  </si>
  <si>
    <t>722</t>
  </si>
  <si>
    <t>Zdravotechnika - vnitřní vodovod</t>
  </si>
  <si>
    <t>722130802</t>
  </si>
  <si>
    <t>Demontáž potrubí vodovodního, vč. tvarovek, izolace a příslušenství, s odvozem a likvidací suti</t>
  </si>
  <si>
    <t>-836440679</t>
  </si>
  <si>
    <t>722175001</t>
  </si>
  <si>
    <t>Potrubí z plastových trubek z polypropylenu PP-RCT svařovaných polyfúzně D 16 x 2,2</t>
  </si>
  <si>
    <t>2073317021</t>
  </si>
  <si>
    <t>Poznámka k položce:_x000d_
Upřesnění položky: PP-RCT EVO S4</t>
  </si>
  <si>
    <t>722175002</t>
  </si>
  <si>
    <t>Potrubí z plastových trubek z polypropylenu PP-RCT svařovaných polyfúzně D 20 x 2,8</t>
  </si>
  <si>
    <t>-1051089235</t>
  </si>
  <si>
    <t>Poznámka k položce:_x000d_
Upřesnění položky: PP-RCT EVO S4 20x2,3</t>
  </si>
  <si>
    <t>722175003</t>
  </si>
  <si>
    <t>Potrubí z plastových trubek z polypropylenu PP-RCT svařovaných polyfúzně D 25 x 3,5</t>
  </si>
  <si>
    <t>2118257303</t>
  </si>
  <si>
    <t>Poznámka k položce:_x000d_
Upřesnění položky: PP-RCT EVO S4 25x2,8</t>
  </si>
  <si>
    <t>722175004</t>
  </si>
  <si>
    <t>Potrubí z plastových trubek z polypropylenu PP-RCT svařovaných polyfúzně D 32 x 4,4</t>
  </si>
  <si>
    <t>759499315</t>
  </si>
  <si>
    <t>Poznámka k položce:_x000d_
Upřesnění položky: PP-RCT EVO S4 32x3,6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</si>
  <si>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</si>
  <si>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</si>
  <si>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-1749076042</t>
  </si>
  <si>
    <t>Poznámka k položce:_x000d_
Přesná tl. izolace dle projektanta.</t>
  </si>
  <si>
    <t>33,0+58,0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</si>
  <si>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</si>
  <si>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</si>
  <si>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-1208520834</t>
  </si>
  <si>
    <t>15,0+3,0</t>
  </si>
  <si>
    <t>722220111</t>
  </si>
  <si>
    <t>Armatury s jedním závitem nástěnky pro výtokový ventil G 1/2"</t>
  </si>
  <si>
    <t>937829421</t>
  </si>
  <si>
    <t>pro pračku a myčku</t>
  </si>
  <si>
    <t>1,0+1,0</t>
  </si>
  <si>
    <t>pro UM, V</t>
  </si>
  <si>
    <t>722220121</t>
  </si>
  <si>
    <t>Armatury s jedním závitem nástěnky pro baterii G 1/2"</t>
  </si>
  <si>
    <t>pár</t>
  </si>
  <si>
    <t>-201590022</t>
  </si>
  <si>
    <t>pro U, D, V, S</t>
  </si>
  <si>
    <t>2,0+2,0+1,0+1,0</t>
  </si>
  <si>
    <t>722221134</t>
  </si>
  <si>
    <t>Armatury s jedním závitem ventily výtokové G 1/2"</t>
  </si>
  <si>
    <t>1495361193</t>
  </si>
  <si>
    <t>Poznámka k položce:_x000d_
Ventil uzavírací.</t>
  </si>
  <si>
    <t>722232043</t>
  </si>
  <si>
    <t>Armatury se dvěma závity kulové kohouty PN 42 do 185 °C přímé vnitřní závit G 1/2"</t>
  </si>
  <si>
    <t>-1522721996</t>
  </si>
  <si>
    <t>722232044</t>
  </si>
  <si>
    <t>Armatury se dvěma závity kulové kohouty PN 42 do 185 °C přímé vnitřní závit G 3/4"</t>
  </si>
  <si>
    <t>-440451989</t>
  </si>
  <si>
    <t>722232045</t>
  </si>
  <si>
    <t>Armatury se dvěma závity kulové kohouty PN 42 do 185 °C přímé vnitřní závit G 1"</t>
  </si>
  <si>
    <t>-342536786</t>
  </si>
  <si>
    <t>73242120R</t>
  </si>
  <si>
    <t>Oběhové čerpadlo cirkulace teplé vody Wilo Star-Z Nova</t>
  </si>
  <si>
    <t>521794854</t>
  </si>
  <si>
    <t>Poznámka k položce:_x000d_
Dodavatel je oprávněn nabídnout rovnocenné řešení.</t>
  </si>
  <si>
    <t>72222120R</t>
  </si>
  <si>
    <t>Sada pro napojení vnitřní jednotky tepelného čerpadla Nibe VVM 310 včetně uzavíracích a bezpečnostních armatur</t>
  </si>
  <si>
    <t>-188902038</t>
  </si>
  <si>
    <t>Poznámka k položce:_x000d_
D+M</t>
  </si>
  <si>
    <t>722290226</t>
  </si>
  <si>
    <t>Zkoušky, proplach a desinfekce vodovodního potrubí zkoušky těsnosti vodovodního potrubí závitového do DN 50</t>
  </si>
  <si>
    <t>-1890225290</t>
  </si>
  <si>
    <t>Poznámka k položce:_x000d_
Upřesnění položky: potrubí PP.</t>
  </si>
  <si>
    <t>33,0+58,0+15,0+3,0</t>
  </si>
  <si>
    <t>722290234</t>
  </si>
  <si>
    <t>Zkoušky, proplach a desinfekce vodovodního potrubí proplach a desinfekce vodovodního potrubí do DN 80</t>
  </si>
  <si>
    <t>-853457902</t>
  </si>
  <si>
    <t>722990000</t>
  </si>
  <si>
    <t>Ostatní drobný instalační a kotevní materiál, ostatní nezbytné armatury (filtr, zpětná klapka, vyvažovací, pojistné a uzavírací ventily), nátěry, chráničky a pož. ucpávky pro vnitřní vodovod</t>
  </si>
  <si>
    <t>1675999760</t>
  </si>
  <si>
    <t>722990100</t>
  </si>
  <si>
    <t>Stavební přípomoce - hrubé i začišťovací, ostatní a demontážní práce pro vnitřní vodovod</t>
  </si>
  <si>
    <t>-904331985</t>
  </si>
  <si>
    <t>998722102</t>
  </si>
  <si>
    <t>Přesun hmot pro vnitřní vodovod stanovený z hmotnosti přesunovaného materiálu vodorovná dopravní vzdálenost do 50 m v objektech výšky přes 6 do 12 m</t>
  </si>
  <si>
    <t>-679540922</t>
  </si>
  <si>
    <t>725</t>
  </si>
  <si>
    <t>Zdravotechnika - zařizovací předměty</t>
  </si>
  <si>
    <t>725119125</t>
  </si>
  <si>
    <t>Zařízení záchodů montáž klozetových mís závěsných na nosné stěny</t>
  </si>
  <si>
    <t>1280638144</t>
  </si>
  <si>
    <t>LFN.H823380000000R</t>
  </si>
  <si>
    <t>wc závěsné Jika Lyra rimless</t>
  </si>
  <si>
    <t>-967975142</t>
  </si>
  <si>
    <t>55167399</t>
  </si>
  <si>
    <t>sedátko klozetové duroplastové bílé</t>
  </si>
  <si>
    <t>1284765323</t>
  </si>
  <si>
    <t>Poznámka k položce:_x000d_
Jika Lyra duroplast.</t>
  </si>
  <si>
    <t>5516738R1</t>
  </si>
  <si>
    <t>ovládací tlačítko pro předstěnové instalační systémy</t>
  </si>
  <si>
    <t>-1256564387</t>
  </si>
  <si>
    <t>725219102</t>
  </si>
  <si>
    <t>Umyvadla montáž umyvadel ostatních typů na šrouby</t>
  </si>
  <si>
    <t>-447769776</t>
  </si>
  <si>
    <t>Poznámka k položce:_x000d_
Upřesnění položky: v případě potřeby montáž zapuštěná apod. Dle investora. Včetně instalace skříňky pod umyvadlo apod.</t>
  </si>
  <si>
    <t>koupelna+WC</t>
  </si>
  <si>
    <t>64214010R</t>
  </si>
  <si>
    <t>umyvadlo keramické zápustné bílé Jika Lyra plus Viva 50, 500x430 mm</t>
  </si>
  <si>
    <t>348581648</t>
  </si>
  <si>
    <t>64221001R</t>
  </si>
  <si>
    <t>umývátko Laufen Pro S 480x280 mm, otvor pro baterii vlevo</t>
  </si>
  <si>
    <t>-1207960445</t>
  </si>
  <si>
    <t>55441000R</t>
  </si>
  <si>
    <t>skříňka pod umyvadlo 50, Jika Lyra Plus Viva, 4339x550x401 mm</t>
  </si>
  <si>
    <t>-341043177</t>
  </si>
  <si>
    <t>Poznámka k položce:_x000d_
bílá H40J3824023001</t>
  </si>
  <si>
    <t>725229102</t>
  </si>
  <si>
    <t>Vany bez výtokových armatur montáž van se zápachovou uzávěrkou ocelových</t>
  </si>
  <si>
    <t>-1873501846</t>
  </si>
  <si>
    <t>55220504R</t>
  </si>
  <si>
    <t>vana Jika Tanza 1600x750 mm</t>
  </si>
  <si>
    <t>642488910</t>
  </si>
  <si>
    <t>725244904</t>
  </si>
  <si>
    <t>Sprchové dveře a zástěny montáž sprchových dveří</t>
  </si>
  <si>
    <t>1741328950</t>
  </si>
  <si>
    <t>55484009R</t>
  </si>
  <si>
    <t>sprchové dveře 900 mm Ravak Supernova, bílý rám, výplň bezpečnostní sklo transparent, shrnování k příčce</t>
  </si>
  <si>
    <t>1669735737</t>
  </si>
  <si>
    <t>725319111</t>
  </si>
  <si>
    <t>Dřezy bez výtokových armatur montáž dřezů ostatních typů</t>
  </si>
  <si>
    <t>1152698967</t>
  </si>
  <si>
    <t>LFN.H8510290000001</t>
  </si>
  <si>
    <t>dřez zápustný Jika Doris 590x450 mm</t>
  </si>
  <si>
    <t>1265190536</t>
  </si>
  <si>
    <t>64281212R</t>
  </si>
  <si>
    <t>vestavěný dřez Havsen, bilá</t>
  </si>
  <si>
    <t>-720395260</t>
  </si>
  <si>
    <t>725813112</t>
  </si>
  <si>
    <t>Ventily rohové bez připojovací trubičky nebo flexi hadičky pračkové G 3/4"</t>
  </si>
  <si>
    <t>-485860543</t>
  </si>
  <si>
    <t>725819200R</t>
  </si>
  <si>
    <t>Ventily montáž ventilů ostatních typů nezámrzný</t>
  </si>
  <si>
    <t>-1370781557</t>
  </si>
  <si>
    <t>55111855R</t>
  </si>
  <si>
    <t>zahradní nezámrzný ventil</t>
  </si>
  <si>
    <t>1856483945</t>
  </si>
  <si>
    <t>725819401</t>
  </si>
  <si>
    <t>Ventily montáž ventilů ostatních typů rohových s připojovací trubičkou G 1/2"</t>
  </si>
  <si>
    <t>353618242</t>
  </si>
  <si>
    <t>55141002</t>
  </si>
  <si>
    <t>ventil kulový rohový s filtrem</t>
  </si>
  <si>
    <t>1577388472</t>
  </si>
  <si>
    <t>55190003</t>
  </si>
  <si>
    <t>flexi hadice ohebná sanitární</t>
  </si>
  <si>
    <t>1041885014</t>
  </si>
  <si>
    <t>725829101</t>
  </si>
  <si>
    <t>Baterie dřezové montáž ostatních typů nástěnných pákových nebo klasických</t>
  </si>
  <si>
    <t>1114336249</t>
  </si>
  <si>
    <t>55143976R</t>
  </si>
  <si>
    <t>nástěnná páková baterie Jika Talas s otočným raménkem 300 mm, chrom</t>
  </si>
  <si>
    <t>802736576</t>
  </si>
  <si>
    <t>725829111</t>
  </si>
  <si>
    <t>Baterie dřezové montáž ostatních typů stojánkových G 1/2"</t>
  </si>
  <si>
    <t>-1935923280</t>
  </si>
  <si>
    <t>55145745R</t>
  </si>
  <si>
    <t>dřezová baterie Hansgrohe Talis s vytahovací sprškou/2proudy</t>
  </si>
  <si>
    <t>-1053480567</t>
  </si>
  <si>
    <t>725829131</t>
  </si>
  <si>
    <t>Baterie umyvadlové montáž ostatních typů stojánkových G 1/2"</t>
  </si>
  <si>
    <t>-1017661563</t>
  </si>
  <si>
    <t>Poznámka k položce:_x000d_
včetně výpustě</t>
  </si>
  <si>
    <t>55144047R</t>
  </si>
  <si>
    <t>Hansgrohe Talis E s výpustí - umyvadlová baterie, chrom</t>
  </si>
  <si>
    <t>-1603094437</t>
  </si>
  <si>
    <t>725839101</t>
  </si>
  <si>
    <t>Baterie vanové montáž ostatních typů nástěnných nebo stojánkových G 1/2"</t>
  </si>
  <si>
    <t>808493462</t>
  </si>
  <si>
    <t>55144944R</t>
  </si>
  <si>
    <t>baterie vanová Jika chrom se sprchou</t>
  </si>
  <si>
    <t>-1195526731</t>
  </si>
  <si>
    <t>725849411</t>
  </si>
  <si>
    <t>Baterie sprchové montáž nástěnných baterií s nastavitelnou výškou sprchy</t>
  </si>
  <si>
    <t>-1948989019</t>
  </si>
  <si>
    <t>55145588R</t>
  </si>
  <si>
    <t>sprchová baterie hansgrohe Talis E páková nástěnná</t>
  </si>
  <si>
    <t>1408395744</t>
  </si>
  <si>
    <t>55145003R</t>
  </si>
  <si>
    <t>sprchový set Hansgrohe My Select</t>
  </si>
  <si>
    <t>-1032303377</t>
  </si>
  <si>
    <t>725861102</t>
  </si>
  <si>
    <t>Zápachové uzávěrky zařizovacích předmětů pro umyvadla DN 40</t>
  </si>
  <si>
    <t>1732731667</t>
  </si>
  <si>
    <t>Poznámka k položce:_x000d_
Nejen pro umyvadla - přesný typ dle projektanta (DN40+sifon).</t>
  </si>
  <si>
    <t>725862103</t>
  </si>
  <si>
    <t>Zápachové uzávěrky zařizovacích předmětů pro dřezy DN 40/50</t>
  </si>
  <si>
    <t>-1913787895</t>
  </si>
  <si>
    <t>725862113</t>
  </si>
  <si>
    <t>Zápachové uzávěrky zařizovacích předmětů pro dřezy s přípojkou pro pračku nebo myčku DN 40/50</t>
  </si>
  <si>
    <t>-818568562</t>
  </si>
  <si>
    <t>Poznámka k položce:_x000d_
Sifon s odbočkou pro myčku nádobí, zápach. uzávěr myčky.</t>
  </si>
  <si>
    <t>725869101</t>
  </si>
  <si>
    <t>Zápachové uzávěrky zařizovacích předmětů montáž zápachových uzávěrek umyvadlových do DN 40</t>
  </si>
  <si>
    <t>1592520551</t>
  </si>
  <si>
    <t>55166634R</t>
  </si>
  <si>
    <t>sifon umyvadlový Cr Optima SIFM kulatý</t>
  </si>
  <si>
    <t>778278600</t>
  </si>
  <si>
    <t>725980122R</t>
  </si>
  <si>
    <t>Dvířka 15/30</t>
  </si>
  <si>
    <t>-1516922480</t>
  </si>
  <si>
    <t>Poznámka k položce:_x000d_
Nerez nebo do magn. rám.</t>
  </si>
  <si>
    <t>725980123</t>
  </si>
  <si>
    <t>Dvířka 30/30</t>
  </si>
  <si>
    <t>-637477905</t>
  </si>
  <si>
    <t>pro kanalizaci</t>
  </si>
  <si>
    <t>2,0</t>
  </si>
  <si>
    <t>pro vodovod</t>
  </si>
  <si>
    <t>725990100</t>
  </si>
  <si>
    <t>Stavební přípomoce - hrubé i začišťovací, ostatní a demontážní práce a drobný materiál pro zařizovací předměty</t>
  </si>
  <si>
    <t>1896809328</t>
  </si>
  <si>
    <t>998725102</t>
  </si>
  <si>
    <t>Přesun hmot pro zařizovací předměty stanovený z hmotnosti přesunovaného materiálu vodorovná dopravní vzdálenost do 50 m v objektech výšky přes 6 do 12 m</t>
  </si>
  <si>
    <t>-526285573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</si>
  <si>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</si>
  <si>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</si>
  <si>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</si>
  <si>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</si>
  <si>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1105322322</t>
  </si>
  <si>
    <t>Poznámka k položce:_x000d_
Upřesnění položky: wc systém pro závěsné klozety se samonosným ocelovým rámem H895652.</t>
  </si>
  <si>
    <t>726191001</t>
  </si>
  <si>
    <t>Ostatní příslušenství instalačních systémů zvukoizolační souprava pro WC a bidet</t>
  </si>
  <si>
    <t>1447680464</t>
  </si>
  <si>
    <t>726191002</t>
  </si>
  <si>
    <t>Ostatní příslušenství instalačních systémů souprava pro předstěnovou montáž</t>
  </si>
  <si>
    <t>609846889</t>
  </si>
  <si>
    <t>998726112</t>
  </si>
  <si>
    <t>Přesun hmot pro instalační prefabrikáty stanovený z hmotnosti přesunovaného materiálu vodorovná dopravní vzdálenost do 50 m v objektech výšky přes 6 m do 12 m</t>
  </si>
  <si>
    <t>1301993289</t>
  </si>
  <si>
    <t>07-2 - ÚT a VZT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</si>
  <si>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</si>
  <si>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</si>
  <si>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</si>
  <si>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</si>
  <si>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799 - Ostatní práce a dodávky pro ÚT</t>
  </si>
  <si>
    <t>943523160</t>
  </si>
  <si>
    <t>Poznámka k položce:_x000d_
DN32. Včetně tvarovek a uchycení.</t>
  </si>
  <si>
    <t>-510129320</t>
  </si>
  <si>
    <t>761413405</t>
  </si>
  <si>
    <t>732</t>
  </si>
  <si>
    <t>Ústřední vytápění - strojovny</t>
  </si>
  <si>
    <t>732331131.RFX</t>
  </si>
  <si>
    <t>Nádoba tlaková expanzní pro akumulační ohřev TV s membránou Reflex DD závitové připojení PN 1,0 o objemu 8 l</t>
  </si>
  <si>
    <t>1054034204</t>
  </si>
  <si>
    <t>732331615.RFX</t>
  </si>
  <si>
    <t>Nádoba tlaková expanzní s membránou Reflex NG závitové připojení PN 0,6 o objemu 35 l</t>
  </si>
  <si>
    <t>766282441</t>
  </si>
  <si>
    <t>Poznámka k položce:_x000d_
Typ N35/4, D+M.</t>
  </si>
  <si>
    <t>732421201R</t>
  </si>
  <si>
    <t>Oběhové čerpadlo cirkulace TV Wilo Star Z Nova</t>
  </si>
  <si>
    <t>1210670687</t>
  </si>
  <si>
    <t>732522119R</t>
  </si>
  <si>
    <t>Tepelná čerpadla vzduch/voda venkovní jednotka Nibe F2120-20 (vč. příslušenství - kul. kohout s filtrem, připojovací hadice aj.)</t>
  </si>
  <si>
    <t>-1476866537</t>
  </si>
  <si>
    <t>48455984R</t>
  </si>
  <si>
    <t>konzole pro upevnění venkovní jednotky TČ na zem nebo na stěnu, vč. kotvení a montáže</t>
  </si>
  <si>
    <t>-56403240</t>
  </si>
  <si>
    <t>Poznámka k položce:_x000d_
Systémová pro TČ - obj. č. AS067002. D+M</t>
  </si>
  <si>
    <t>732522132R</t>
  </si>
  <si>
    <t>Vnitřní systémová jednotka Nibe VVM310 včetně příslušenství</t>
  </si>
  <si>
    <t>-1025616322</t>
  </si>
  <si>
    <t>732522139R</t>
  </si>
  <si>
    <t>Sada pro směšovaný topný okruh Nibe ECS 41, vč. montáže</t>
  </si>
  <si>
    <t>-1617769891</t>
  </si>
  <si>
    <t>732522140R</t>
  </si>
  <si>
    <t>Hadice pro odvod kondenzátu Nibe KVR 10-10 pro F2120, vč. montáže</t>
  </si>
  <si>
    <t>-1336834145</t>
  </si>
  <si>
    <t>Poznámka k položce:_x000d_
Obj. č. AS067549. D+M</t>
  </si>
  <si>
    <t>735699900R</t>
  </si>
  <si>
    <t>Oživení systému ÚT, napuštění, topné zkoušky, zregulování systému, revize a ostatní práce jinde neuvedené</t>
  </si>
  <si>
    <t>1172754815</t>
  </si>
  <si>
    <t>998732102</t>
  </si>
  <si>
    <t>Přesun hmot pro strojovny stanovený z hmotnosti přesunovaného materiálu vodorovná dopravní vzdálenost do 50 m v objektech výšky přes 6 do 12 m</t>
  </si>
  <si>
    <t>-612900949</t>
  </si>
  <si>
    <t>733</t>
  </si>
  <si>
    <t>Ústřední vytápění - rozvodné potrubí</t>
  </si>
  <si>
    <t>733223102</t>
  </si>
  <si>
    <t>Potrubí z trubek měděných tvrdých spojovaných měkkým pájením Ø 15/1</t>
  </si>
  <si>
    <t>653848371</t>
  </si>
  <si>
    <t>733223103</t>
  </si>
  <si>
    <t>Potrubí z trubek měděných tvrdých spojovaných měkkým pájením Ø 18/1</t>
  </si>
  <si>
    <t>1755383880</t>
  </si>
  <si>
    <t>733223104</t>
  </si>
  <si>
    <t>Potrubí z trubek měděných tvrdých spojovaných měkkým pájením Ø 22/1</t>
  </si>
  <si>
    <t>-77415309</t>
  </si>
  <si>
    <t>733223105</t>
  </si>
  <si>
    <t>Potrubí z trubek měděných tvrdých spojovaných měkkým pájením Ø 28/1,5</t>
  </si>
  <si>
    <t>-2047130771</t>
  </si>
  <si>
    <t>733223106</t>
  </si>
  <si>
    <t>Potrubí z trubek měděných tvrdých spojovaných měkkým pájením Ø 35/1,5</t>
  </si>
  <si>
    <t>-846394701</t>
  </si>
  <si>
    <t>733291101</t>
  </si>
  <si>
    <t>Zkoušky těsnosti potrubí z trubek měděných Ø do 35/1,5</t>
  </si>
  <si>
    <t>-121569593</t>
  </si>
  <si>
    <t>22,0+12,0+26,0+8,0+28,0</t>
  </si>
  <si>
    <t>733390104R</t>
  </si>
  <si>
    <t>Ochrana potrubí primárních okruhů tepelných čerpadel tepelně izolačními trubicemi ze syntetického kaučuku lepenými v příčných a podélných spojích, tloušťky izolace 19 mm, průměru Ø do 38 mm</t>
  </si>
  <si>
    <t>1464556783</t>
  </si>
  <si>
    <t>Poznámka k položce:_x000d_
Armaflex HT 35x19.</t>
  </si>
  <si>
    <t>HT 35x19</t>
  </si>
  <si>
    <t>8,0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</si>
  <si>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</si>
  <si>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</si>
  <si>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73206432</t>
  </si>
  <si>
    <t>DG 15/9</t>
  </si>
  <si>
    <t>22,0</t>
  </si>
  <si>
    <t>DG 18/9</t>
  </si>
  <si>
    <t>12,0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</si>
  <si>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</si>
  <si>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</si>
  <si>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-1376600255</t>
  </si>
  <si>
    <t>DG 22/13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</si>
  <si>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</si>
  <si>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</si>
  <si>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1417686206</t>
  </si>
  <si>
    <t>DG 28/20</t>
  </si>
  <si>
    <t>DG 35/20</t>
  </si>
  <si>
    <t>20,0</t>
  </si>
  <si>
    <t>998733102</t>
  </si>
  <si>
    <t>Přesun hmot pro rozvody potrubí stanovený z hmotnosti přesunovaného materiálu vodorovná dopravní vzdálenost do 50 m v objektech výšky přes 6 do 12 m</t>
  </si>
  <si>
    <t>1293864627</t>
  </si>
  <si>
    <t>734</t>
  </si>
  <si>
    <t>Ústřední vytápění - armatury</t>
  </si>
  <si>
    <t>73411141R</t>
  </si>
  <si>
    <t>Ventily uzavírací pro expanzní nádobu Reflex MK, DN25</t>
  </si>
  <si>
    <t>1019092193</t>
  </si>
  <si>
    <t>734211127</t>
  </si>
  <si>
    <t>Ventily odvzdušňovací závitové automatické se zpětnou klapkou PN 14 do 120°C G 1/2</t>
  </si>
  <si>
    <t>1690758369</t>
  </si>
  <si>
    <t>Poznámka k položce:_x000d_
Upřesnění položky: automatický odvzdušňovací ventil se zpětným ventilem R99I DN15, D+M.</t>
  </si>
  <si>
    <t>734221682R</t>
  </si>
  <si>
    <t>Termostatická hlavice Heimeier DX</t>
  </si>
  <si>
    <t>1139710975</t>
  </si>
  <si>
    <t>734242413</t>
  </si>
  <si>
    <t>Ventily zpětné závitové PN 16 do 110°C přímé G 3/4</t>
  </si>
  <si>
    <t>-2000718406</t>
  </si>
  <si>
    <t>Poznámka k položce:_x000d_
Zpětný ventil mosazný R60 DN20, D+M.</t>
  </si>
  <si>
    <t>734251212R1</t>
  </si>
  <si>
    <t>pojistný ventil, otevírací tlak 200 kPa – Duco Tech 1/2“ × 3/4, 200 kPa</t>
  </si>
  <si>
    <t>-2147338783</t>
  </si>
  <si>
    <t>734251212R2</t>
  </si>
  <si>
    <t>Ventily pojistné pojistný ventil, otevírací tlak 1 MPa – Duco Tech 1/2“ × 3/4, 1 MPa</t>
  </si>
  <si>
    <t>1407474495</t>
  </si>
  <si>
    <t>724231127R1</t>
  </si>
  <si>
    <t>Tlakoměr typ 304 0-400 kPa s trojcestným zkušebním kohoutem</t>
  </si>
  <si>
    <t>-1577371924</t>
  </si>
  <si>
    <t>724231127R2</t>
  </si>
  <si>
    <t>Tlakoměr typ 304 0-1,6 MPa s trojcestným zkušebním kohoutem</t>
  </si>
  <si>
    <t>2142883859</t>
  </si>
  <si>
    <t>734261402R</t>
  </si>
  <si>
    <t>Šroubení připojovací armatury radiátorů VK Vekolux, rohové, DN15</t>
  </si>
  <si>
    <t>1728374560</t>
  </si>
  <si>
    <t>734261419R</t>
  </si>
  <si>
    <t>Připojovací armatura Korado HM, bílá, vč. termostatické hlavice</t>
  </si>
  <si>
    <t>2143773568</t>
  </si>
  <si>
    <t>734261429R</t>
  </si>
  <si>
    <t>Krytka armatury HM, rohová, bílá</t>
  </si>
  <si>
    <t>-809176262</t>
  </si>
  <si>
    <t>734291123</t>
  </si>
  <si>
    <t>Ostatní armatury kohouty plnicí a vypouštěcí PN 10 do 90°C G 1/2</t>
  </si>
  <si>
    <t>-859107479</t>
  </si>
  <si>
    <t>Poznámka k položce:_x000d_
CR41A</t>
  </si>
  <si>
    <t>734291124R</t>
  </si>
  <si>
    <t>Průtočná armatura Reflex Flowjet ¾“</t>
  </si>
  <si>
    <t>-1497528164</t>
  </si>
  <si>
    <t>734291262</t>
  </si>
  <si>
    <t>Ostatní armatury filtry závitové PN 30 do 110°C přímé s vnitřními závity G 1/2</t>
  </si>
  <si>
    <t>-1272820682</t>
  </si>
  <si>
    <t>Poznámka k položce:_x000d_
R74a, D+M.</t>
  </si>
  <si>
    <t>734291265</t>
  </si>
  <si>
    <t>Ostatní armatury filtry závitové PN 30 do 110°C přímé s vnitřními závity G 1 1/4</t>
  </si>
  <si>
    <t>-976800103</t>
  </si>
  <si>
    <t>734292713</t>
  </si>
  <si>
    <t>Ostatní armatury kulové kohouty PN 42 do 185°C přímé vnitřní závit G 1/2</t>
  </si>
  <si>
    <t>-1663405784</t>
  </si>
  <si>
    <t>Poznámka k položce:_x000d_
R250, D+M.</t>
  </si>
  <si>
    <t>734292714</t>
  </si>
  <si>
    <t>Ostatní armatury kulové kohouty PN 42 do 185°C přímé vnitřní závit G 3/4</t>
  </si>
  <si>
    <t>-2074605236</t>
  </si>
  <si>
    <t>734292716</t>
  </si>
  <si>
    <t>Ostatní armatury kulové kohouty PN 42 do 185°C přímé vnitřní závit G 1 1/4</t>
  </si>
  <si>
    <t>151442401</t>
  </si>
  <si>
    <t>998734102</t>
  </si>
  <si>
    <t>Přesun hmot pro armatury stanovený z hmotnosti přesunovaného materiálu vodorovná dopravní vzdálenost do 50 m v objektech výšky přes 6 do 12 m</t>
  </si>
  <si>
    <t>894206814</t>
  </si>
  <si>
    <t>735</t>
  </si>
  <si>
    <t>Ústřední vytápění - otopná tělesa</t>
  </si>
  <si>
    <t>735152277.KRD</t>
  </si>
  <si>
    <t>Otopné těleso panel VK jednodeskové 1 přídavná přestupní plocha KORADO Radik VK typ 11 výška/délka 600/1000 mm výkon 1002 W</t>
  </si>
  <si>
    <t>-1571379185</t>
  </si>
  <si>
    <t>735152278.KRD</t>
  </si>
  <si>
    <t>Otopné těleso panel VK jednodeskové 1 přídavná přestupní plocha KORADO Radik VK typ 11 výška/délka 600/1100 mm výkon 1102 W</t>
  </si>
  <si>
    <t>2109559127</t>
  </si>
  <si>
    <t>735152279.KRD</t>
  </si>
  <si>
    <t>Otopné těleso panel VK jednodeskové 1 přídavná přestupní plocha KORADO Radik VK typ 11 výška/délka 600/1200 mm výkon 1202 W</t>
  </si>
  <si>
    <t>-514871224</t>
  </si>
  <si>
    <t>735164273.K10VM</t>
  </si>
  <si>
    <t>Otopné těleso designové KORADO Koratherm Vertikal M K11VM 2000.660 (K11V066200-00M10)</t>
  </si>
  <si>
    <t>1974361933</t>
  </si>
  <si>
    <t>735511006R</t>
  </si>
  <si>
    <t>Trubkové teplovodní podlahové vytápění rozvod v systémové desce potrubí polyethylen PE-Xa rozvodné potrubí 17x2 mm</t>
  </si>
  <si>
    <t>1518451719</t>
  </si>
  <si>
    <t>Poznámka k položce:_x000d_
Přesný typ: Roth X-Pert S5 17x2mm.</t>
  </si>
  <si>
    <t>28616000R</t>
  </si>
  <si>
    <t>spona pro uchycení trubky podlahového topení</t>
  </si>
  <si>
    <t>bal.</t>
  </si>
  <si>
    <t>-107713065</t>
  </si>
  <si>
    <t>735511026R</t>
  </si>
  <si>
    <t>Trubkové teplovodní podlahové vytápění rozvod v systémové desce systémová deska s tepelnou izolací, celkové výšky 31 mm</t>
  </si>
  <si>
    <t>721792542</t>
  </si>
  <si>
    <t>Poznámka k položce:_x000d_
Upřesnění položky: systémová deska Roth PS-TK 30-3 EPS (10 m2 role).</t>
  </si>
  <si>
    <t>735511062</t>
  </si>
  <si>
    <t>Trubkové teplovodní podlahové vytápění doplňkové prvky okrajový izolační pruh</t>
  </si>
  <si>
    <t>-1054721099</t>
  </si>
  <si>
    <t>Poznámka k položce:_x000d_
Roth okrajový izolační pás 160x8mm (balení 25m).</t>
  </si>
  <si>
    <t>balení = 25m, 4 balení</t>
  </si>
  <si>
    <t>25,0*4</t>
  </si>
  <si>
    <t>735511063</t>
  </si>
  <si>
    <t>Trubkové teplovodní podlahové vytápění doplňkové prvky ochranná trubka</t>
  </si>
  <si>
    <t>-979450254</t>
  </si>
  <si>
    <t>Poznámka k položce:_x000d_
Roth PE chránička 19/25mm (balení 25m).</t>
  </si>
  <si>
    <t>28616342R</t>
  </si>
  <si>
    <t>vodící koleno na trubku 17x2mm</t>
  </si>
  <si>
    <t>6640028</t>
  </si>
  <si>
    <t>Poznámka k položce:_x000d_
Roth vodící koleno na trubku 17x2mm.</t>
  </si>
  <si>
    <t>735511064R</t>
  </si>
  <si>
    <t>Trubkové teplovodní podlahové vytápění doplňkové prvky spárový (dilatační) profil</t>
  </si>
  <si>
    <t>1043471143</t>
  </si>
  <si>
    <t>Poznámka k položce:_x000d_
Rothdilatační pás. Balení = 10 ks.</t>
  </si>
  <si>
    <t>735511087</t>
  </si>
  <si>
    <t>Trubkové teplovodní podlahové vytápění rozdělovače mosazné s průtokoměry osmiokruhové</t>
  </si>
  <si>
    <t>-1222755742</t>
  </si>
  <si>
    <t>Poznámka k položce:_x000d_
Rozdělovač s průtokoměry a uzávěry Roth HK8.</t>
  </si>
  <si>
    <t>735511103</t>
  </si>
  <si>
    <t>Trubkové teplovodní podlahové vytápění skříně rozdělovače pod omítku, pro rozdělovač s počtem okruhů 6-9</t>
  </si>
  <si>
    <t>-1786006370</t>
  </si>
  <si>
    <t>Poznámka k položce:_x000d_
Skříň rozdělovače pod omítku Roth UP, velikost I.</t>
  </si>
  <si>
    <t>735511136R</t>
  </si>
  <si>
    <t>Trubkové teplovodní podlahové vytápění sada pro připojení</t>
  </si>
  <si>
    <t>-1129516790</t>
  </si>
  <si>
    <t>Poznámka k položce:_x000d_
Roth kolenová připojovací skupina 1“.</t>
  </si>
  <si>
    <t>735511138</t>
  </si>
  <si>
    <t>Trubkové teplovodní podlahové vytápění připojovací šroubení rozdělovače, potrubí 17x2,0 mm</t>
  </si>
  <si>
    <t>583892844</t>
  </si>
  <si>
    <t>Poznámka k položce:_x000d_
Roth svěrné šroubení na trubku 17x2mm.</t>
  </si>
  <si>
    <t>998735102</t>
  </si>
  <si>
    <t>Přesun hmot pro otopná tělesa stanovený z hmotnosti přesunovaného materiálu vodorovná dopravní vzdálenost do 50 m v objektech výšky přes 6 do 12 m</t>
  </si>
  <si>
    <t>-1238666815</t>
  </si>
  <si>
    <t>799</t>
  </si>
  <si>
    <t>Ostatní práce a dodávky pro ÚT</t>
  </si>
  <si>
    <t>799R73101</t>
  </si>
  <si>
    <t>Stavební přípomoce pro ÚT - hrubé i začišťovací, vč. odvozu a likvidace suti, utěsnění prostupů atp.</t>
  </si>
  <si>
    <t>-1013753369</t>
  </si>
  <si>
    <t>799R73102</t>
  </si>
  <si>
    <t>Ostatní konstrukce a práce, drobný instalační a kotevní materiál jinde neuvedený pro ÚT</t>
  </si>
  <si>
    <t>310002196</t>
  </si>
  <si>
    <t>751322012</t>
  </si>
  <si>
    <t>Montáž talířových ventilů, anemostatů, dýz talířového ventilu, průměru přes 100 do 200 mm</t>
  </si>
  <si>
    <t>80051351</t>
  </si>
  <si>
    <t>42972202</t>
  </si>
  <si>
    <t>talířový ventil pro přívod a odvod vzduchu plastový D 125mm</t>
  </si>
  <si>
    <t>2060444288</t>
  </si>
  <si>
    <t>Poznámka k položce:_x000d_
IT125</t>
  </si>
  <si>
    <t>751344112</t>
  </si>
  <si>
    <t>Montáž tlumičů hluku pro kruhové potrubí, průměru přes 100 do 200 mm</t>
  </si>
  <si>
    <t>467117651</t>
  </si>
  <si>
    <t>42976105R1</t>
  </si>
  <si>
    <t>ohebný tlumič hluku SonoDal 160 – 1 m</t>
  </si>
  <si>
    <t>1702163839</t>
  </si>
  <si>
    <t>42976105R2</t>
  </si>
  <si>
    <t>ohebný tlumič hluku SonoDal 160 – 2 m</t>
  </si>
  <si>
    <t>1155659866</t>
  </si>
  <si>
    <t>63154001</t>
  </si>
  <si>
    <t>páska samolepící hliníková š 50mm dl 50m</t>
  </si>
  <si>
    <t>-1669331963</t>
  </si>
  <si>
    <t>751398012</t>
  </si>
  <si>
    <t>Montáž ostatních zařízení větrací mřížky na kruhové potrubí, průměru přes 100 do 200 mm</t>
  </si>
  <si>
    <t>2142448547</t>
  </si>
  <si>
    <t>42972837</t>
  </si>
  <si>
    <t>mřížka větrací kruhová nerezová se síťkou D 150mm</t>
  </si>
  <si>
    <t>45701564</t>
  </si>
  <si>
    <t>Poznámka k položce:_x000d_
Upřesnění položky: PIS 160 – KMK.</t>
  </si>
  <si>
    <t>751398112</t>
  </si>
  <si>
    <t>Montáž ostatních zařízení boxu stropního kovového</t>
  </si>
  <si>
    <t>-340980247</t>
  </si>
  <si>
    <t>3,0+1,0+2,0</t>
  </si>
  <si>
    <t>42973207R</t>
  </si>
  <si>
    <t>stropní box KLO-1x75/125 IZO</t>
  </si>
  <si>
    <t>1404189876</t>
  </si>
  <si>
    <t>42973203</t>
  </si>
  <si>
    <t>stropní box DFB-2x75/125</t>
  </si>
  <si>
    <t>-1636330313</t>
  </si>
  <si>
    <t>42973205R</t>
  </si>
  <si>
    <t>stropní box GTX 125/75</t>
  </si>
  <si>
    <t>1465791749</t>
  </si>
  <si>
    <t>751398114</t>
  </si>
  <si>
    <t>Montáž ostatních zařízení boxu distribučního kovového rohového</t>
  </si>
  <si>
    <t>-1525569590</t>
  </si>
  <si>
    <t>42973232R</t>
  </si>
  <si>
    <t>distribuční box RT1RT – 6x75/160</t>
  </si>
  <si>
    <t>1000152618</t>
  </si>
  <si>
    <t>751398115</t>
  </si>
  <si>
    <t>Montáž ostatních zařízení boxu distribučního kovového přímého</t>
  </si>
  <si>
    <t>1991404952</t>
  </si>
  <si>
    <t>42973237R</t>
  </si>
  <si>
    <t>distribuční box KLOQ – 4x75/160</t>
  </si>
  <si>
    <t>307740162</t>
  </si>
  <si>
    <t>751398121</t>
  </si>
  <si>
    <t>Montáž ostatních zařízení připojení na hrdlo distribučního boxu, potrubí kruhového plastového</t>
  </si>
  <si>
    <t>-339760426</t>
  </si>
  <si>
    <t>751398127</t>
  </si>
  <si>
    <t>Montáž ostatních zařízení uzavření hrdla distribučního boxu zátkou</t>
  </si>
  <si>
    <t>-1674418506</t>
  </si>
  <si>
    <t>42981746</t>
  </si>
  <si>
    <t>záslepka do hadice PE D 75mm</t>
  </si>
  <si>
    <t>1168181457</t>
  </si>
  <si>
    <t>Poznámka k položce:_x000d_
záslepka pro vyústky boxů DN75</t>
  </si>
  <si>
    <t>751525081</t>
  </si>
  <si>
    <t>Montáž potrubí plastového kruhového bez příruby, průměru do 100 mm</t>
  </si>
  <si>
    <t>80693468</t>
  </si>
  <si>
    <t>Poznámka k položce:_x000d_
Včetně spojek a tvarovek jinde neuvedených.</t>
  </si>
  <si>
    <t>42981782R</t>
  </si>
  <si>
    <t>potrubí rozvodu vzduchu DALFLEX 75/63 Hygienic</t>
  </si>
  <si>
    <t>1238389801</t>
  </si>
  <si>
    <t>Poznámka k položce:_x000d_
Včetně spojek a tvarovek.</t>
  </si>
  <si>
    <t>50*1,2 'Přepočtené koeficientem množství</t>
  </si>
  <si>
    <t>751525093</t>
  </si>
  <si>
    <t>Montáž potrubí plastového kruhového kruhového z extrudovaných plastů (pěnové) bez příruby, průměru 160 mm</t>
  </si>
  <si>
    <t>-656371596</t>
  </si>
  <si>
    <t>42981647</t>
  </si>
  <si>
    <t>trouba izolovaná z ext. plastů (pěnová) D 160mm</t>
  </si>
  <si>
    <t>1016542495</t>
  </si>
  <si>
    <t>Poznámka k položce:_x000d_
Parotěsné tepelně izolované potrubí EPE (HR-WTW). Včetně spojek a tvarovek.</t>
  </si>
  <si>
    <t>6*1,2 'Přepočtené koeficientem množství</t>
  </si>
  <si>
    <t>751526183</t>
  </si>
  <si>
    <t>Montáž oblouku do plastového potrubí kruhového z extrudovaných plastů (pěnové) bez příruby, průměru 160 mm</t>
  </si>
  <si>
    <t>112628360</t>
  </si>
  <si>
    <t>42981803</t>
  </si>
  <si>
    <t>oblouk izolovaný z ext. plastů (pěnový) 90° D 160mm</t>
  </si>
  <si>
    <t>-542870931</t>
  </si>
  <si>
    <t>Poznámka k položce:_x000d_
EPE (HR-WTW) 160.</t>
  </si>
  <si>
    <t>751526446</t>
  </si>
  <si>
    <t>Montáž přechodu osového nebo pravoúhlého do plastového potrubí kruhového bez příruby, průměru přes 100 do 200 mm</t>
  </si>
  <si>
    <t>-928528315</t>
  </si>
  <si>
    <t>42981348R</t>
  </si>
  <si>
    <t>přechod osový 160-125, PROG160125</t>
  </si>
  <si>
    <t>-1239799991</t>
  </si>
  <si>
    <t>751526542</t>
  </si>
  <si>
    <t>Montáž spojky do plastového potrubí pružné kruhové bez příruby, průměru přes 100 do 200 mm</t>
  </si>
  <si>
    <t>-1922692853</t>
  </si>
  <si>
    <t>42981680</t>
  </si>
  <si>
    <t>spojka do potrubí z ext. plastů (pěnová) D 160mm</t>
  </si>
  <si>
    <t>-1178180723</t>
  </si>
  <si>
    <t>Poznámka k položce:_x000d_
Vsuvka pro potrubí EPE (HR-WTW) 160.</t>
  </si>
  <si>
    <t>75157200R1</t>
  </si>
  <si>
    <t>Montáž držáku potrubí</t>
  </si>
  <si>
    <t>2048859884</t>
  </si>
  <si>
    <t>Poznámka k položce:_x000d_
Včetně spojovacího materiálu jinde neuvedeného.</t>
  </si>
  <si>
    <t>pro EPE (HR-WTW)</t>
  </si>
  <si>
    <t>5,0</t>
  </si>
  <si>
    <t>pro ED Flex</t>
  </si>
  <si>
    <t>25,0</t>
  </si>
  <si>
    <t>42975115R1</t>
  </si>
  <si>
    <t>držák pro potrubí EPE (HR-WTW) 160</t>
  </si>
  <si>
    <t>1278753771</t>
  </si>
  <si>
    <t>42975115R2</t>
  </si>
  <si>
    <t>držák potrubí ED FLEX 75mm</t>
  </si>
  <si>
    <t>1562214590</t>
  </si>
  <si>
    <t>751612119</t>
  </si>
  <si>
    <t>Montáž vzduchotechnické jednotky s rekuperací tepla a vlhkosti centrální podstropní s výměnou vzduchu do 300 m3/h</t>
  </si>
  <si>
    <t>-458492208</t>
  </si>
  <si>
    <t>42944034</t>
  </si>
  <si>
    <t>jednotka VZT podstropní s rekuperací tepla s předehřevem a ovládací jednotkou 300m3/hod</t>
  </si>
  <si>
    <t>312031395</t>
  </si>
  <si>
    <t>Poznámka k položce:_x000d_
Přesný popis: VZT podstropní jednotka Nibe ERS 20 – 250, průtok 120 m3/hod, propojení komunikačním kabelem s regulátorem.</t>
  </si>
  <si>
    <t>75100090R</t>
  </si>
  <si>
    <t>Stavební přípomoce pro VZT - hrubé i začišťovací, vč. odvozu a likvidace suti, utěsnění prostupů atp.</t>
  </si>
  <si>
    <t>2032412659</t>
  </si>
  <si>
    <t>75100091R</t>
  </si>
  <si>
    <t>Ostatní konstrukce a práce, zregulování soustavy, drobný instalační a kotevní materiál jinde neuvedený pro VZT</t>
  </si>
  <si>
    <t>-14080554</t>
  </si>
  <si>
    <t>27025887</t>
  </si>
  <si>
    <t>07-3 - Elektroinstalace</t>
  </si>
  <si>
    <t>D1 - ROZVODNICE, D+M</t>
  </si>
  <si>
    <t>D2 - VYPÍNAČE, ZÁSUVKY a SVÍTIDLA, D+M</t>
  </si>
  <si>
    <t>D3 - KRABICE, D+M</t>
  </si>
  <si>
    <t>D4 - KABELY a VODIČE, D+M</t>
  </si>
  <si>
    <t>D5 - HROMOSVOD a UZEMNĚNÍ, D+M</t>
  </si>
  <si>
    <t>D6 - Ostatní</t>
  </si>
  <si>
    <t>D1</t>
  </si>
  <si>
    <t>ROZVODNICE, D+M</t>
  </si>
  <si>
    <t>Pol1</t>
  </si>
  <si>
    <t>elektroměrový rozvaděč pro jeden dvousazbový elektroměr - pro distribuční oblast ČEZ Distribuce a osazení do pilíře, s hlavním jističem 3x 40 A</t>
  </si>
  <si>
    <t>ks</t>
  </si>
  <si>
    <t>1669948469</t>
  </si>
  <si>
    <t>Pol81</t>
  </si>
  <si>
    <t>rozvodnice zapuštěná pod omítku, 3 řady po 24 modulech, krytí min. IP 30 (R1)</t>
  </si>
  <si>
    <t>-1593557153</t>
  </si>
  <si>
    <t>Pol83</t>
  </si>
  <si>
    <t>rozvodnice zapuštěná do duté stěny, 3 řady po 12 modul., krytí min. IP 52 (R2)</t>
  </si>
  <si>
    <t>1554436992</t>
  </si>
  <si>
    <t>Pol3</t>
  </si>
  <si>
    <t>koordinovaný svodič bleskových proudů, SPD typ 1 pro LPL II, 1 pólový</t>
  </si>
  <si>
    <t>1980251300</t>
  </si>
  <si>
    <t>Pol4</t>
  </si>
  <si>
    <t>svodič přepětí, SPD typ 2 pro LPL II, 3 pólový</t>
  </si>
  <si>
    <t>1768448092</t>
  </si>
  <si>
    <t>Pol85</t>
  </si>
  <si>
    <t>vypínač 40 A, 3 pólový</t>
  </si>
  <si>
    <t>-914379597</t>
  </si>
  <si>
    <t>Pol86</t>
  </si>
  <si>
    <t>jistič 40 A, 3 pólový, char. B (hlavní jistič před elektroměrem)</t>
  </si>
  <si>
    <t>1454284426</t>
  </si>
  <si>
    <t>Pol7</t>
  </si>
  <si>
    <t>jistič 20 A, 3 pólový, char. B</t>
  </si>
  <si>
    <t>-941719354</t>
  </si>
  <si>
    <t>Pol8</t>
  </si>
  <si>
    <t>jistič 16 A, 3 pólový, char. B</t>
  </si>
  <si>
    <t>1145598466</t>
  </si>
  <si>
    <t>Pol6</t>
  </si>
  <si>
    <t>jistič 13 A, 3 pólový, char. C</t>
  </si>
  <si>
    <t>1481792482</t>
  </si>
  <si>
    <t>Pol9</t>
  </si>
  <si>
    <t>jistič 16 A, 1 pólový, char. B</t>
  </si>
  <si>
    <t>-3701697</t>
  </si>
  <si>
    <t>Pol10</t>
  </si>
  <si>
    <t>jistič 10 A, 1 pólový, char. B</t>
  </si>
  <si>
    <t>1157180249</t>
  </si>
  <si>
    <t>Pol11</t>
  </si>
  <si>
    <t>jistič 2 A, 1 pólový, char. B (jistič HDO v elektroměrovém rozvaděči)</t>
  </si>
  <si>
    <t>-408782287</t>
  </si>
  <si>
    <t>Pol13</t>
  </si>
  <si>
    <t>proudový chránič s nadproudovou ochranou 16 A, 1+N pólový, char. B, vybavovací proud 30 mA</t>
  </si>
  <si>
    <t>1934229282</t>
  </si>
  <si>
    <t>Pol14</t>
  </si>
  <si>
    <t>proudový chránič s nadproudovou ochranou 10 A, 1+N pólový, char. B, vybavovací proud 30 mA</t>
  </si>
  <si>
    <t>1596241105</t>
  </si>
  <si>
    <t>Pol12</t>
  </si>
  <si>
    <t>proudový chránič 3+N pólový, vybavovací proud 30 mA</t>
  </si>
  <si>
    <t>214594183</t>
  </si>
  <si>
    <t>D2</t>
  </si>
  <si>
    <t>VYPÍNAČE, ZÁSUVKY a SVÍTIDLA, D+M</t>
  </si>
  <si>
    <t>Pol16</t>
  </si>
  <si>
    <t>jednopólový vypínač (zapojení 1)</t>
  </si>
  <si>
    <t>1009134305</t>
  </si>
  <si>
    <t>Pol89</t>
  </si>
  <si>
    <t>jednopólový vypínač se signálkou (zapojení 1)</t>
  </si>
  <si>
    <t>1978845205</t>
  </si>
  <si>
    <t>Pol17</t>
  </si>
  <si>
    <t>jednopólový vypínač se zvýšeným krytím (zapojení 1)</t>
  </si>
  <si>
    <t>1566693462</t>
  </si>
  <si>
    <t>Pol18</t>
  </si>
  <si>
    <t>sériový vypínač (zapojení 5)</t>
  </si>
  <si>
    <t>-1817753532</t>
  </si>
  <si>
    <t>Pol19</t>
  </si>
  <si>
    <t>střídavý přepínač (zapojení 6)</t>
  </si>
  <si>
    <t>-195098559</t>
  </si>
  <si>
    <t>Pol91</t>
  </si>
  <si>
    <t>střídavý přepínač se zvýšeným krytím (zapojení 6)</t>
  </si>
  <si>
    <t>390780130</t>
  </si>
  <si>
    <t>Pol21</t>
  </si>
  <si>
    <t>křížový přepínač (zapojení 7)</t>
  </si>
  <si>
    <t>-1610669836</t>
  </si>
  <si>
    <t>Pol23</t>
  </si>
  <si>
    <t>jednofázová zásuvka</t>
  </si>
  <si>
    <t>1437073400</t>
  </si>
  <si>
    <t>Pol24</t>
  </si>
  <si>
    <t>jednofázová zásuvka se zvýšeným krytím</t>
  </si>
  <si>
    <t>1583623684</t>
  </si>
  <si>
    <t>Pol26</t>
  </si>
  <si>
    <t>jednofázová dvojzásuvka</t>
  </si>
  <si>
    <t>-1784918343</t>
  </si>
  <si>
    <t>Pol28</t>
  </si>
  <si>
    <t>datová dvojzásuvka</t>
  </si>
  <si>
    <t>356610715</t>
  </si>
  <si>
    <t>Pol29</t>
  </si>
  <si>
    <t>televizní zásuvka</t>
  </si>
  <si>
    <t>267448782</t>
  </si>
  <si>
    <t>Pol98</t>
  </si>
  <si>
    <t>zásuvka / vývod pro kabel HDMI</t>
  </si>
  <si>
    <t>1356183668</t>
  </si>
  <si>
    <t>Pol31</t>
  </si>
  <si>
    <t>autonomní hlásič kouře</t>
  </si>
  <si>
    <t>-1452853419</t>
  </si>
  <si>
    <t>Pol36</t>
  </si>
  <si>
    <t>svítidlo LED stropní</t>
  </si>
  <si>
    <t>341584391</t>
  </si>
  <si>
    <t>Pol37</t>
  </si>
  <si>
    <t>svítidlo LED stropní, bodové, se zvýšeným krytím</t>
  </si>
  <si>
    <t>1566282931</t>
  </si>
  <si>
    <t>Pol38</t>
  </si>
  <si>
    <t>svítidlo LED nástěnné</t>
  </si>
  <si>
    <t>-123169583</t>
  </si>
  <si>
    <t>Pol34</t>
  </si>
  <si>
    <t>svítidlo LED nástěnné venkovní se soumrakovým čidlem, spínané čidlem pohybu</t>
  </si>
  <si>
    <t>-1370049353</t>
  </si>
  <si>
    <t>Pol39</t>
  </si>
  <si>
    <t>svítidlo LED pásek nástěnné, vč. zdroje</t>
  </si>
  <si>
    <t>-67455908</t>
  </si>
  <si>
    <t>D3</t>
  </si>
  <si>
    <t>KRABICE, D+M</t>
  </si>
  <si>
    <t>Pol40</t>
  </si>
  <si>
    <t>krabice KU 68, KU 67/1, KU 67/2</t>
  </si>
  <si>
    <t>913401559</t>
  </si>
  <si>
    <t>Pol43</t>
  </si>
  <si>
    <t>krabice KT 250 s víčkem</t>
  </si>
  <si>
    <t>1266349894</t>
  </si>
  <si>
    <t>Pol44</t>
  </si>
  <si>
    <t>víčko na krabici KU 68</t>
  </si>
  <si>
    <t>588807873</t>
  </si>
  <si>
    <t>Pol45</t>
  </si>
  <si>
    <t>drobný spojovací materiál - svorkovnice, WAGO svorky, ad.</t>
  </si>
  <si>
    <t>-716829594</t>
  </si>
  <si>
    <t>D4</t>
  </si>
  <si>
    <t>KABELY a VODIČE, D+M</t>
  </si>
  <si>
    <t>Pol94</t>
  </si>
  <si>
    <t>kabel CYKY-J 5x4 mm2</t>
  </si>
  <si>
    <t>799943617</t>
  </si>
  <si>
    <t>Pol46</t>
  </si>
  <si>
    <t>kabel CYKY-J 4x10 mm2</t>
  </si>
  <si>
    <t>1263062408</t>
  </si>
  <si>
    <t>Pol47</t>
  </si>
  <si>
    <t>kabel CYKY-J 5x2,5 mm2</t>
  </si>
  <si>
    <t>1471977463</t>
  </si>
  <si>
    <t>Pol48</t>
  </si>
  <si>
    <t>kabel CYKY-J 3x2,5 mm2</t>
  </si>
  <si>
    <t>46503837</t>
  </si>
  <si>
    <t>Pol95</t>
  </si>
  <si>
    <t>kabel CYKY-J 5x1,5 mm2</t>
  </si>
  <si>
    <t>-809725962</t>
  </si>
  <si>
    <t>Pol49</t>
  </si>
  <si>
    <t>kabel CYKY-J 3x1,5 mm2</t>
  </si>
  <si>
    <t>-1848993180</t>
  </si>
  <si>
    <t>Pol54</t>
  </si>
  <si>
    <t>kabel JYTY 4x1 stíněný</t>
  </si>
  <si>
    <t>-1591275246</t>
  </si>
  <si>
    <t>Pol52</t>
  </si>
  <si>
    <t>kabel UTP6 4x2x0,5 cat. 6</t>
  </si>
  <si>
    <t>-1835899052</t>
  </si>
  <si>
    <t>Pol53</t>
  </si>
  <si>
    <t>kabel koax KH 19</t>
  </si>
  <si>
    <t>1150517841</t>
  </si>
  <si>
    <t>Pol51</t>
  </si>
  <si>
    <t>kabel HDMI</t>
  </si>
  <si>
    <t>633819786</t>
  </si>
  <si>
    <t>Pol55</t>
  </si>
  <si>
    <t>kabel CYA 16 mm2, zelenožlutý</t>
  </si>
  <si>
    <t>375442154</t>
  </si>
  <si>
    <t>Pol56</t>
  </si>
  <si>
    <t>vodič CY 10 mm2, zelenožlutý</t>
  </si>
  <si>
    <t>-1629482303</t>
  </si>
  <si>
    <t>Pol57</t>
  </si>
  <si>
    <t>vodič CY 4 mm2, zelenožlutý</t>
  </si>
  <si>
    <t>-599692424</t>
  </si>
  <si>
    <t>Pol58</t>
  </si>
  <si>
    <t>chránička PVC 16</t>
  </si>
  <si>
    <t>-511498128</t>
  </si>
  <si>
    <t>D5</t>
  </si>
  <si>
    <t>HROMOSVOD a UZEMNĚNÍ, D+M</t>
  </si>
  <si>
    <t>Pol59</t>
  </si>
  <si>
    <t>svorkovnice hlavního pospojování</t>
  </si>
  <si>
    <t>424574339</t>
  </si>
  <si>
    <t>Pol60</t>
  </si>
  <si>
    <t>zemnící pásek FeZn 30x4 mm</t>
  </si>
  <si>
    <t>-681364686</t>
  </si>
  <si>
    <t>Pol64</t>
  </si>
  <si>
    <t>svorka pásek - drát</t>
  </si>
  <si>
    <t>-1733629696</t>
  </si>
  <si>
    <t>D6</t>
  </si>
  <si>
    <t>Ostatní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</si>
  <si>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</si>
  <si>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</si>
  <si>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-1281724291</t>
  </si>
  <si>
    <t>e001</t>
  </si>
  <si>
    <t>Stavební přípomoce pro elektroinstalace - hrubé i začišťovací, vč. odvozu a likvidace suti</t>
  </si>
  <si>
    <t>-1615373797</t>
  </si>
  <si>
    <t>e002</t>
  </si>
  <si>
    <t>Ostatní práce a dodávky jinde neuvedené pro elektroinstalace, drobný instalační a kotevní materiál</t>
  </si>
  <si>
    <t>-1579883355</t>
  </si>
  <si>
    <t>SEZNAM FIGUR</t>
  </si>
  <si>
    <t>Výměra</t>
  </si>
  <si>
    <t xml:space="preserve"> 02</t>
  </si>
  <si>
    <t>Použití figury:</t>
  </si>
  <si>
    <t>Demontáž laťování střech z latí osové vzdálenosti do 0,50 m</t>
  </si>
  <si>
    <t>Demontáž krytiny keramické drážkové sklonu do 30° na sucho k dalšímu použití</t>
  </si>
  <si>
    <t>Příplatek k demontáži krytiny keramické drážkové k dalšímu použití za sklon nad 30°</t>
  </si>
  <si>
    <t>Vykopávky v uzavřených prostorech v hornině třídy těžitelnosti I, skupiny 1 až 3 ručně</t>
  </si>
  <si>
    <t>Vodorovné přemístění výkopku z horniny třídy těžitelnosti I, skupiny 1 až 3 stavebním kolečkem do 10 m</t>
  </si>
  <si>
    <t>Příplatek k vodorovnému přemístění výkopku z horniny třídy těžitelnosti I, skupiny 1 až 3 stavebním kolečkem ZKD 10 m</t>
  </si>
  <si>
    <t>Vodorovné přemístění do 10000 m výkopku/sypaniny z horniny třídy těžitelnosti I, skupiny 1 až 3</t>
  </si>
  <si>
    <t>Příplatek k vodorovnému přemístění výkopku/sypaniny z horniny třídy těžitelnosti I, skupiny 1 až 3 ZKD 1000 m přes 10000 m</t>
  </si>
  <si>
    <t>Poplatek za uložení zeminy a kamení na recyklační skládce (skládkovné) kód odpadu 17 05 04</t>
  </si>
  <si>
    <t xml:space="preserve"> 03</t>
  </si>
  <si>
    <t>Nátěr penetrační na stěnu</t>
  </si>
  <si>
    <t>Izolace pod obklad nátěrem nebo stěrkou ve dvou vrstvách</t>
  </si>
  <si>
    <t>Potěr cementový samonivelační litý C25 tl do 50 mm</t>
  </si>
  <si>
    <t>Podsyp pod základové konstrukce se zhutněním z hrubého kameniva frakce 16 až 32 mm</t>
  </si>
  <si>
    <t>Základové desky ze ŽB bez zvýšených nároků na prostředí tř. C 20/25</t>
  </si>
  <si>
    <t>Výztuž základových desek svařovanými sítěmi Kari</t>
  </si>
  <si>
    <t>Příplatek k cementovému samonivelačnímu litému potěru C25 ZKD 5 mm tloušťky přes 50 mm</t>
  </si>
  <si>
    <t>Separační vrstva z geotextilie</t>
  </si>
  <si>
    <t>Provedení izolace proti zemní vlhkosti vodorovné za studena lakem asfaltovým</t>
  </si>
  <si>
    <t>Provedení izolace proti zemní vlhkosti pásy přitavením vodorovné NAIP</t>
  </si>
  <si>
    <t>Montáž izolace tepelné podlah volně kladenými rohožemi, pásy, dílci, deskami 1 vrstva</t>
  </si>
  <si>
    <t>Montáž podlah z dlaždic teracových lepených flexibilním lepidlem do 12 ks/m2</t>
  </si>
  <si>
    <t>Lešení pomocné pro objekty pozemních staveb s lešeňovou podlahou v do 1,9 m zatížení do 150 kg/m2</t>
  </si>
  <si>
    <t>Montáž podlah plovoucích ze zaklapávacích vinylových lamel</t>
  </si>
  <si>
    <t>Podsyp pod základové konstrukce se zhutněním z netříděného štěrkopísku</t>
  </si>
  <si>
    <t>Nátěr penetrační na podlahu</t>
  </si>
  <si>
    <t>Montáž podlah keramických velkoformátových hladkých lepených flexibilním lepidlem do 6 ks/m2</t>
  </si>
  <si>
    <t>Izolace pod dlažbu nátěrem nebo stěrkou ve dvou vrstvách</t>
  </si>
  <si>
    <t>Položení podlahy z hrubých prken na sraz</t>
  </si>
  <si>
    <t>Provedení izolace proti zemní vlhkosti pásy na sucho samolepící vodovné</t>
  </si>
  <si>
    <t>Impregnace řeziva proti dřevokaznému hmyzu, houbám a plísním máčením třída ohrožení 1 a 2</t>
  </si>
  <si>
    <t>Spojovací prostředky pro položení dřevěných podlah a zakrytí kanálů</t>
  </si>
  <si>
    <t>Penetrační epoxidový nátěr pórovitých betonových podlah</t>
  </si>
  <si>
    <t>Krycí dvojnásobný epoxidový vodou ředitelný nátěr betonové podlahy</t>
  </si>
  <si>
    <t>Montáž izolace tepelné vrchem stropů volně kladenými rohožemi, pásy, dílci, deskami</t>
  </si>
  <si>
    <t>Položení polštáře pod podlahy při osové vzdálenosti 65 cm</t>
  </si>
  <si>
    <t>Montáž pojistné hydroizolační nebo parotěsné fólie kladené ve sklonu do 30° volně na krokve</t>
  </si>
  <si>
    <t>Montáž laťování na střechách složitých sklonu do 60° osové vzdálenosti do 360 mm</t>
  </si>
  <si>
    <t>Montáž lišt trojúhelníkových nebo kontralatí na střechách sklonu do 60°</t>
  </si>
  <si>
    <t>Spojovací prostředky krovů, bednění, laťování, nadstřešních konstrukcí</t>
  </si>
  <si>
    <t>Montáž krytiny keramické drážkové sklonu do 30° na sucho přes 16 do 17 ks/m2</t>
  </si>
  <si>
    <t>SDK podhled desky 1xA 12,5 bez izolace dvouvrstvá spodní kce profil CD+UD</t>
  </si>
  <si>
    <t>Příplatek k SDK podhledu za rovinnost kvality Q3</t>
  </si>
  <si>
    <t>Hloubková jednonásobná bezbarvá penetrace podkladu v místnostech výšky do 3,80 m</t>
  </si>
  <si>
    <t>Dvojnásobné bílé malby ze směsí za mokra středně otěruvzdorných v místnostech výšky do 3,80 m</t>
  </si>
  <si>
    <t>SDK podhled deska 1xH2 12,5 bez izolace dvouvrstvá spodní kce profil CD+UD</t>
  </si>
  <si>
    <t>SDK příčka tl 150 mm profil CW+UW 100 desky 2xA 12,5 s izolací EI 60 Rw do 56 dB</t>
  </si>
  <si>
    <t>Příplatek k SDK příčce za rovinnost kvality Q3</t>
  </si>
  <si>
    <t>Vápenocementová omítka štuková dvouvrstvá vnitřních stěn nanášená ručně</t>
  </si>
  <si>
    <t>Oprava vnitřní vápenocementové štukové omítky stěn v rozsahu plochy do 30%</t>
  </si>
  <si>
    <t>Oprava vnitřní vápenocementové štukové omítky stropů v rozsahu plochy do 30%</t>
  </si>
  <si>
    <t xml:space="preserve"> 06</t>
  </si>
  <si>
    <t>Odkopávky a prokopávky nezapažené v hornině třídy těžitelnosti I, skupiny 3 objem do 20 m3 strojně</t>
  </si>
  <si>
    <t>Sejmutí ornice plochy do 100 m2 tl vrstvy do 200 mm strojně</t>
  </si>
  <si>
    <t>Vodorovné přemístění do 50 m výkopku/sypaniny z horniny třídy těžitelnosti I, skupiny 1 až 3</t>
  </si>
  <si>
    <t>Nakládání výkopku z hornin třídy těžitelnosti I, skupiny 1 až 3 do 100 m3</t>
  </si>
  <si>
    <t>Rozprostření ornice tl vrstvy do 200 mm pl do 100 m2 v rovině nebo ve svahu do 1:5 strojně</t>
  </si>
  <si>
    <t>Úprava pláně v hornině třídy těžitelnosti I, skupiny 1 až 3 se zhutněním strojně</t>
  </si>
  <si>
    <t>Podklad z kameniva hrubého drceného vel. 8-16 mm tl 150 mm</t>
  </si>
  <si>
    <t>Kladení betonové dlažby komunikací pro pěší do lože z kameniva vel do 0,25 m2 plochy do 50 m2</t>
  </si>
  <si>
    <t>Založení trávníku ve vegetačních prefabrikátech výsevem semene v rovině a ve svahu do 1:5</t>
  </si>
  <si>
    <t>Podklad nebo podsyp ze štěrkopísku ŠP tl 100 mm</t>
  </si>
  <si>
    <t>Podklad z kameniva hrubého drceného vel. 8-16 mm tl 100 mm</t>
  </si>
  <si>
    <t>Podklad z kameniva hrubého drceného vel. 16-32 mm tl 100 mm</t>
  </si>
  <si>
    <t>Podklad z kameniva hrubého drceného vel. 32-63 mm tl 200 mm</t>
  </si>
  <si>
    <t>Kladení dlažby z vegetačních tvárnic pozemních komunikací tl 100 mm do 300 m2</t>
  </si>
  <si>
    <t>Podklad z kameniva hrubého drceného vel. 8-16 mm tl 50 mm</t>
  </si>
  <si>
    <t>Podklad z kameniva hrubého drceného vel. 32-63 mm tl 250 mm</t>
  </si>
  <si>
    <t>Kladení zámkové dlažby pozemních komunikací tl 80 mm skupiny A pl do 50 m2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</si>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</sst>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27</v>
      </c>
      <c r="AR10" s="23"/>
      <c r="BE10" s="32"/>
      <c r="BS10" s="20" t="s">
        <v>7</v>
      </c>
    </row>
    <row r="11" s="1" customFormat="1" ht="18.48" customHeight="1">
      <c r="B11" s="23"/>
      <c r="E11" s="28" t="s">
        <v>28</v>
      </c>
      <c r="AK11" s="33" t="s">
        <v>29</v>
      </c>
      <c r="AN11" s="28" t="s">
        <v>30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31</v>
      </c>
      <c r="AK13" s="33" t="s">
        <v>26</v>
      </c>
      <c r="AN13" s="35" t="s">
        <v>32</v>
      </c>
      <c r="AR13" s="23"/>
      <c r="BE13" s="32"/>
      <c r="BS13" s="20" t="s">
        <v>7</v>
      </c>
    </row>
    <row r="14">
      <c r="B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N14" s="35" t="s">
        <v>32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33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34</v>
      </c>
      <c r="AK17" s="33" t="s">
        <v>29</v>
      </c>
      <c r="AN17" s="28" t="s">
        <v>3</v>
      </c>
      <c r="AR17" s="23"/>
      <c r="BE17" s="32"/>
      <c r="BS17" s="20" t="s">
        <v>35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36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37</v>
      </c>
      <c r="AK20" s="33" t="s">
        <v>29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38</v>
      </c>
      <c r="AR22" s="23"/>
      <c r="BE22" s="32"/>
    </row>
    <row r="23" s="1" customFormat="1" ht="71.25" customHeight="1">
      <c r="B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44</v>
      </c>
      <c r="E29" s="3"/>
      <c r="F29" s="33" t="s">
        <v>45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46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47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48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49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50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51</v>
      </c>
      <c r="U35" s="51"/>
      <c r="V35" s="51"/>
      <c r="W35" s="51"/>
      <c r="X35" s="53" t="s">
        <v>52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2022036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Stavební úpravy domu č.p. 76 - hájovna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č.p. 76, Vyžlovka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19.9.2022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ČZU v Praze, ŠLP v Kostelci n. Č. l.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33</v>
      </c>
      <c r="AJ49" s="39"/>
      <c r="AK49" s="39"/>
      <c r="AL49" s="39"/>
      <c r="AM49" s="66" t="str">
        <f>IF(E17="","",E17)</f>
        <v>Ing. arch. Tomáš Kužel</v>
      </c>
      <c r="AN49" s="4"/>
      <c r="AO49" s="4"/>
      <c r="AP49" s="4"/>
      <c r="AQ49" s="39"/>
      <c r="AR49" s="40"/>
      <c r="AS49" s="67" t="s">
        <v>54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31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36</v>
      </c>
      <c r="AJ50" s="39"/>
      <c r="AK50" s="39"/>
      <c r="AL50" s="39"/>
      <c r="AM50" s="66" t="str">
        <f>IF(E20="","",E20)</f>
        <v xml:space="preserve"> 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55</v>
      </c>
      <c r="D52" s="76"/>
      <c r="E52" s="76"/>
      <c r="F52" s="76"/>
      <c r="G52" s="76"/>
      <c r="H52" s="77"/>
      <c r="I52" s="78" t="s">
        <v>56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57</v>
      </c>
      <c r="AH52" s="76"/>
      <c r="AI52" s="76"/>
      <c r="AJ52" s="76"/>
      <c r="AK52" s="76"/>
      <c r="AL52" s="76"/>
      <c r="AM52" s="76"/>
      <c r="AN52" s="78" t="s">
        <v>58</v>
      </c>
      <c r="AO52" s="76"/>
      <c r="AP52" s="76"/>
      <c r="AQ52" s="80" t="s">
        <v>59</v>
      </c>
      <c r="AR52" s="40"/>
      <c r="AS52" s="81" t="s">
        <v>60</v>
      </c>
      <c r="AT52" s="82" t="s">
        <v>61</v>
      </c>
      <c r="AU52" s="82" t="s">
        <v>62</v>
      </c>
      <c r="AV52" s="82" t="s">
        <v>63</v>
      </c>
      <c r="AW52" s="82" t="s">
        <v>64</v>
      </c>
      <c r="AX52" s="82" t="s">
        <v>65</v>
      </c>
      <c r="AY52" s="82" t="s">
        <v>66</v>
      </c>
      <c r="AZ52" s="82" t="s">
        <v>67</v>
      </c>
      <c r="BA52" s="82" t="s">
        <v>68</v>
      </c>
      <c r="BB52" s="82" t="s">
        <v>69</v>
      </c>
      <c r="BC52" s="82" t="s">
        <v>70</v>
      </c>
      <c r="BD52" s="83" t="s">
        <v>71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72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ROUND(SUM(AG55:AG63),2)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ROUND(SUM(AS55:AS63),2)</f>
        <v>0</v>
      </c>
      <c r="AT54" s="94">
        <f>ROUND(SUM(AV54:AW54),2)</f>
        <v>0</v>
      </c>
      <c r="AU54" s="95">
        <f>ROUND(SUM(AU55:AU63),5)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ROUND(SUM(AZ55:AZ63),2)</f>
        <v>0</v>
      </c>
      <c r="BA54" s="94">
        <f>ROUND(SUM(BA55:BA63),2)</f>
        <v>0</v>
      </c>
      <c r="BB54" s="94">
        <f>ROUND(SUM(BB55:BB63),2)</f>
        <v>0</v>
      </c>
      <c r="BC54" s="94">
        <f>ROUND(SUM(BC55:BC63),2)</f>
        <v>0</v>
      </c>
      <c r="BD54" s="96">
        <f>ROUND(SUM(BD55:BD63),2)</f>
        <v>0</v>
      </c>
      <c r="BE54" s="6"/>
      <c r="BS54" s="97" t="s">
        <v>73</v>
      </c>
      <c r="BT54" s="97" t="s">
        <v>74</v>
      </c>
      <c r="BU54" s="98" t="s">
        <v>75</v>
      </c>
      <c r="BV54" s="97" t="s">
        <v>76</v>
      </c>
      <c r="BW54" s="97" t="s">
        <v>5</v>
      </c>
      <c r="BX54" s="97" t="s">
        <v>77</v>
      </c>
      <c r="CL54" s="97" t="s">
        <v>3</v>
      </c>
    </row>
    <row r="55" s="7" customFormat="1" ht="16.5" customHeight="1">
      <c r="A55" s="99" t="s">
        <v>78</v>
      </c>
      <c r="B55" s="100"/>
      <c r="C55" s="101"/>
      <c r="D55" s="102" t="s">
        <v>79</v>
      </c>
      <c r="E55" s="102"/>
      <c r="F55" s="102"/>
      <c r="G55" s="102"/>
      <c r="H55" s="102"/>
      <c r="I55" s="103"/>
      <c r="J55" s="102" t="s">
        <v>80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'01 - VRN'!J30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81</v>
      </c>
      <c r="AR55" s="100"/>
      <c r="AS55" s="106">
        <v>0</v>
      </c>
      <c r="AT55" s="107">
        <f>ROUND(SUM(AV55:AW55),2)</f>
        <v>0</v>
      </c>
      <c r="AU55" s="108">
        <f>'01 - VRN'!P84</f>
        <v>0</v>
      </c>
      <c r="AV55" s="107">
        <f>'01 - VRN'!J33</f>
        <v>0</v>
      </c>
      <c r="AW55" s="107">
        <f>'01 - VRN'!J34</f>
        <v>0</v>
      </c>
      <c r="AX55" s="107">
        <f>'01 - VRN'!J35</f>
        <v>0</v>
      </c>
      <c r="AY55" s="107">
        <f>'01 - VRN'!J36</f>
        <v>0</v>
      </c>
      <c r="AZ55" s="107">
        <f>'01 - VRN'!F33</f>
        <v>0</v>
      </c>
      <c r="BA55" s="107">
        <f>'01 - VRN'!F34</f>
        <v>0</v>
      </c>
      <c r="BB55" s="107">
        <f>'01 - VRN'!F35</f>
        <v>0</v>
      </c>
      <c r="BC55" s="107">
        <f>'01 - VRN'!F36</f>
        <v>0</v>
      </c>
      <c r="BD55" s="109">
        <f>'01 - VRN'!F37</f>
        <v>0</v>
      </c>
      <c r="BE55" s="7"/>
      <c r="BT55" s="110" t="s">
        <v>82</v>
      </c>
      <c r="BV55" s="110" t="s">
        <v>76</v>
      </c>
      <c r="BW55" s="110" t="s">
        <v>83</v>
      </c>
      <c r="BX55" s="110" t="s">
        <v>5</v>
      </c>
      <c r="CL55" s="110" t="s">
        <v>3</v>
      </c>
      <c r="CM55" s="110" t="s">
        <v>84</v>
      </c>
    </row>
    <row r="56" s="7" customFormat="1" ht="16.5" customHeight="1">
      <c r="A56" s="99" t="s">
        <v>78</v>
      </c>
      <c r="B56" s="100"/>
      <c r="C56" s="101"/>
      <c r="D56" s="102" t="s">
        <v>85</v>
      </c>
      <c r="E56" s="102"/>
      <c r="F56" s="102"/>
      <c r="G56" s="102"/>
      <c r="H56" s="102"/>
      <c r="I56" s="103"/>
      <c r="J56" s="102" t="s">
        <v>86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4">
        <f>'02 - Bourací práce'!J30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87</v>
      </c>
      <c r="AR56" s="100"/>
      <c r="AS56" s="106">
        <v>0</v>
      </c>
      <c r="AT56" s="107">
        <f>ROUND(SUM(AV56:AW56),2)</f>
        <v>0</v>
      </c>
      <c r="AU56" s="108">
        <f>'02 - Bourací práce'!P97</f>
        <v>0</v>
      </c>
      <c r="AV56" s="107">
        <f>'02 - Bourací práce'!J33</f>
        <v>0</v>
      </c>
      <c r="AW56" s="107">
        <f>'02 - Bourací práce'!J34</f>
        <v>0</v>
      </c>
      <c r="AX56" s="107">
        <f>'02 - Bourací práce'!J35</f>
        <v>0</v>
      </c>
      <c r="AY56" s="107">
        <f>'02 - Bourací práce'!J36</f>
        <v>0</v>
      </c>
      <c r="AZ56" s="107">
        <f>'02 - Bourací práce'!F33</f>
        <v>0</v>
      </c>
      <c r="BA56" s="107">
        <f>'02 - Bourací práce'!F34</f>
        <v>0</v>
      </c>
      <c r="BB56" s="107">
        <f>'02 - Bourací práce'!F35</f>
        <v>0</v>
      </c>
      <c r="BC56" s="107">
        <f>'02 - Bourací práce'!F36</f>
        <v>0</v>
      </c>
      <c r="BD56" s="109">
        <f>'02 - Bourací práce'!F37</f>
        <v>0</v>
      </c>
      <c r="BE56" s="7"/>
      <c r="BT56" s="110" t="s">
        <v>82</v>
      </c>
      <c r="BV56" s="110" t="s">
        <v>76</v>
      </c>
      <c r="BW56" s="110" t="s">
        <v>88</v>
      </c>
      <c r="BX56" s="110" t="s">
        <v>5</v>
      </c>
      <c r="CL56" s="110" t="s">
        <v>3</v>
      </c>
      <c r="CM56" s="110" t="s">
        <v>84</v>
      </c>
    </row>
    <row r="57" s="7" customFormat="1" ht="16.5" customHeight="1">
      <c r="A57" s="99" t="s">
        <v>78</v>
      </c>
      <c r="B57" s="100"/>
      <c r="C57" s="101"/>
      <c r="D57" s="102" t="s">
        <v>89</v>
      </c>
      <c r="E57" s="102"/>
      <c r="F57" s="102"/>
      <c r="G57" s="102"/>
      <c r="H57" s="102"/>
      <c r="I57" s="103"/>
      <c r="J57" s="102" t="s">
        <v>90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4">
        <f>'03 - Stavební práce'!J30</f>
        <v>0</v>
      </c>
      <c r="AH57" s="103"/>
      <c r="AI57" s="103"/>
      <c r="AJ57" s="103"/>
      <c r="AK57" s="103"/>
      <c r="AL57" s="103"/>
      <c r="AM57" s="103"/>
      <c r="AN57" s="104">
        <f>SUM(AG57,AT57)</f>
        <v>0</v>
      </c>
      <c r="AO57" s="103"/>
      <c r="AP57" s="103"/>
      <c r="AQ57" s="105" t="s">
        <v>87</v>
      </c>
      <c r="AR57" s="100"/>
      <c r="AS57" s="106">
        <v>0</v>
      </c>
      <c r="AT57" s="107">
        <f>ROUND(SUM(AV57:AW57),2)</f>
        <v>0</v>
      </c>
      <c r="AU57" s="108">
        <f>'03 - Stavební práce'!P99</f>
        <v>0</v>
      </c>
      <c r="AV57" s="107">
        <f>'03 - Stavební práce'!J33</f>
        <v>0</v>
      </c>
      <c r="AW57" s="107">
        <f>'03 - Stavební práce'!J34</f>
        <v>0</v>
      </c>
      <c r="AX57" s="107">
        <f>'03 - Stavební práce'!J35</f>
        <v>0</v>
      </c>
      <c r="AY57" s="107">
        <f>'03 - Stavební práce'!J36</f>
        <v>0</v>
      </c>
      <c r="AZ57" s="107">
        <f>'03 - Stavební práce'!F33</f>
        <v>0</v>
      </c>
      <c r="BA57" s="107">
        <f>'03 - Stavební práce'!F34</f>
        <v>0</v>
      </c>
      <c r="BB57" s="107">
        <f>'03 - Stavební práce'!F35</f>
        <v>0</v>
      </c>
      <c r="BC57" s="107">
        <f>'03 - Stavební práce'!F36</f>
        <v>0</v>
      </c>
      <c r="BD57" s="109">
        <f>'03 - Stavební práce'!F37</f>
        <v>0</v>
      </c>
      <c r="BE57" s="7"/>
      <c r="BT57" s="110" t="s">
        <v>82</v>
      </c>
      <c r="BV57" s="110" t="s">
        <v>76</v>
      </c>
      <c r="BW57" s="110" t="s">
        <v>91</v>
      </c>
      <c r="BX57" s="110" t="s">
        <v>5</v>
      </c>
      <c r="CL57" s="110" t="s">
        <v>3</v>
      </c>
      <c r="CM57" s="110" t="s">
        <v>84</v>
      </c>
    </row>
    <row r="58" s="7" customFormat="1" ht="16.5" customHeight="1">
      <c r="A58" s="99" t="s">
        <v>78</v>
      </c>
      <c r="B58" s="100"/>
      <c r="C58" s="101"/>
      <c r="D58" s="102" t="s">
        <v>92</v>
      </c>
      <c r="E58" s="102"/>
      <c r="F58" s="102"/>
      <c r="G58" s="102"/>
      <c r="H58" s="102"/>
      <c r="I58" s="103"/>
      <c r="J58" s="102" t="s">
        <v>93</v>
      </c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4">
        <f>'04 - Fasáda'!J30</f>
        <v>0</v>
      </c>
      <c r="AH58" s="103"/>
      <c r="AI58" s="103"/>
      <c r="AJ58" s="103"/>
      <c r="AK58" s="103"/>
      <c r="AL58" s="103"/>
      <c r="AM58" s="103"/>
      <c r="AN58" s="104">
        <f>SUM(AG58,AT58)</f>
        <v>0</v>
      </c>
      <c r="AO58" s="103"/>
      <c r="AP58" s="103"/>
      <c r="AQ58" s="105" t="s">
        <v>87</v>
      </c>
      <c r="AR58" s="100"/>
      <c r="AS58" s="106">
        <v>0</v>
      </c>
      <c r="AT58" s="107">
        <f>ROUND(SUM(AV58:AW58),2)</f>
        <v>0</v>
      </c>
      <c r="AU58" s="108">
        <f>'04 - Fasáda'!P88</f>
        <v>0</v>
      </c>
      <c r="AV58" s="107">
        <f>'04 - Fasáda'!J33</f>
        <v>0</v>
      </c>
      <c r="AW58" s="107">
        <f>'04 - Fasáda'!J34</f>
        <v>0</v>
      </c>
      <c r="AX58" s="107">
        <f>'04 - Fasáda'!J35</f>
        <v>0</v>
      </c>
      <c r="AY58" s="107">
        <f>'04 - Fasáda'!J36</f>
        <v>0</v>
      </c>
      <c r="AZ58" s="107">
        <f>'04 - Fasáda'!F33</f>
        <v>0</v>
      </c>
      <c r="BA58" s="107">
        <f>'04 - Fasáda'!F34</f>
        <v>0</v>
      </c>
      <c r="BB58" s="107">
        <f>'04 - Fasáda'!F35</f>
        <v>0</v>
      </c>
      <c r="BC58" s="107">
        <f>'04 - Fasáda'!F36</f>
        <v>0</v>
      </c>
      <c r="BD58" s="109">
        <f>'04 - Fasáda'!F37</f>
        <v>0</v>
      </c>
      <c r="BE58" s="7"/>
      <c r="BT58" s="110" t="s">
        <v>82</v>
      </c>
      <c r="BV58" s="110" t="s">
        <v>76</v>
      </c>
      <c r="BW58" s="110" t="s">
        <v>94</v>
      </c>
      <c r="BX58" s="110" t="s">
        <v>5</v>
      </c>
      <c r="CL58" s="110" t="s">
        <v>3</v>
      </c>
      <c r="CM58" s="110" t="s">
        <v>84</v>
      </c>
    </row>
    <row r="59" s="7" customFormat="1" ht="16.5" customHeight="1">
      <c r="A59" s="99" t="s">
        <v>78</v>
      </c>
      <c r="B59" s="100"/>
      <c r="C59" s="101"/>
      <c r="D59" s="102" t="s">
        <v>95</v>
      </c>
      <c r="E59" s="102"/>
      <c r="F59" s="102"/>
      <c r="G59" s="102"/>
      <c r="H59" s="102"/>
      <c r="I59" s="103"/>
      <c r="J59" s="102" t="s">
        <v>96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4">
        <f>'05 - Výrobky'!J30</f>
        <v>0</v>
      </c>
      <c r="AH59" s="103"/>
      <c r="AI59" s="103"/>
      <c r="AJ59" s="103"/>
      <c r="AK59" s="103"/>
      <c r="AL59" s="103"/>
      <c r="AM59" s="103"/>
      <c r="AN59" s="104">
        <f>SUM(AG59,AT59)</f>
        <v>0</v>
      </c>
      <c r="AO59" s="103"/>
      <c r="AP59" s="103"/>
      <c r="AQ59" s="105" t="s">
        <v>87</v>
      </c>
      <c r="AR59" s="100"/>
      <c r="AS59" s="106">
        <v>0</v>
      </c>
      <c r="AT59" s="107">
        <f>ROUND(SUM(AV59:AW59),2)</f>
        <v>0</v>
      </c>
      <c r="AU59" s="108">
        <f>'05 - Výrobky'!P90</f>
        <v>0</v>
      </c>
      <c r="AV59" s="107">
        <f>'05 - Výrobky'!J33</f>
        <v>0</v>
      </c>
      <c r="AW59" s="107">
        <f>'05 - Výrobky'!J34</f>
        <v>0</v>
      </c>
      <c r="AX59" s="107">
        <f>'05 - Výrobky'!J35</f>
        <v>0</v>
      </c>
      <c r="AY59" s="107">
        <f>'05 - Výrobky'!J36</f>
        <v>0</v>
      </c>
      <c r="AZ59" s="107">
        <f>'05 - Výrobky'!F33</f>
        <v>0</v>
      </c>
      <c r="BA59" s="107">
        <f>'05 - Výrobky'!F34</f>
        <v>0</v>
      </c>
      <c r="BB59" s="107">
        <f>'05 - Výrobky'!F35</f>
        <v>0</v>
      </c>
      <c r="BC59" s="107">
        <f>'05 - Výrobky'!F36</f>
        <v>0</v>
      </c>
      <c r="BD59" s="109">
        <f>'05 - Výrobky'!F37</f>
        <v>0</v>
      </c>
      <c r="BE59" s="7"/>
      <c r="BT59" s="110" t="s">
        <v>82</v>
      </c>
      <c r="BV59" s="110" t="s">
        <v>76</v>
      </c>
      <c r="BW59" s="110" t="s">
        <v>97</v>
      </c>
      <c r="BX59" s="110" t="s">
        <v>5</v>
      </c>
      <c r="CL59" s="110" t="s">
        <v>3</v>
      </c>
      <c r="CM59" s="110" t="s">
        <v>84</v>
      </c>
    </row>
    <row r="60" s="7" customFormat="1" ht="16.5" customHeight="1">
      <c r="A60" s="99" t="s">
        <v>78</v>
      </c>
      <c r="B60" s="100"/>
      <c r="C60" s="101"/>
      <c r="D60" s="102" t="s">
        <v>98</v>
      </c>
      <c r="E60" s="102"/>
      <c r="F60" s="102"/>
      <c r="G60" s="102"/>
      <c r="H60" s="102"/>
      <c r="I60" s="103"/>
      <c r="J60" s="102" t="s">
        <v>99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4">
        <f>'06 - Zpevněné plochy'!J30</f>
        <v>0</v>
      </c>
      <c r="AH60" s="103"/>
      <c r="AI60" s="103"/>
      <c r="AJ60" s="103"/>
      <c r="AK60" s="103"/>
      <c r="AL60" s="103"/>
      <c r="AM60" s="103"/>
      <c r="AN60" s="104">
        <f>SUM(AG60,AT60)</f>
        <v>0</v>
      </c>
      <c r="AO60" s="103"/>
      <c r="AP60" s="103"/>
      <c r="AQ60" s="105" t="s">
        <v>87</v>
      </c>
      <c r="AR60" s="100"/>
      <c r="AS60" s="106">
        <v>0</v>
      </c>
      <c r="AT60" s="107">
        <f>ROUND(SUM(AV60:AW60),2)</f>
        <v>0</v>
      </c>
      <c r="AU60" s="108">
        <f>'06 - Zpevněné plochy'!P84</f>
        <v>0</v>
      </c>
      <c r="AV60" s="107">
        <f>'06 - Zpevněné plochy'!J33</f>
        <v>0</v>
      </c>
      <c r="AW60" s="107">
        <f>'06 - Zpevněné plochy'!J34</f>
        <v>0</v>
      </c>
      <c r="AX60" s="107">
        <f>'06 - Zpevněné plochy'!J35</f>
        <v>0</v>
      </c>
      <c r="AY60" s="107">
        <f>'06 - Zpevněné plochy'!J36</f>
        <v>0</v>
      </c>
      <c r="AZ60" s="107">
        <f>'06 - Zpevněné plochy'!F33</f>
        <v>0</v>
      </c>
      <c r="BA60" s="107">
        <f>'06 - Zpevněné plochy'!F34</f>
        <v>0</v>
      </c>
      <c r="BB60" s="107">
        <f>'06 - Zpevněné plochy'!F35</f>
        <v>0</v>
      </c>
      <c r="BC60" s="107">
        <f>'06 - Zpevněné plochy'!F36</f>
        <v>0</v>
      </c>
      <c r="BD60" s="109">
        <f>'06 - Zpevněné plochy'!F37</f>
        <v>0</v>
      </c>
      <c r="BE60" s="7"/>
      <c r="BT60" s="110" t="s">
        <v>82</v>
      </c>
      <c r="BV60" s="110" t="s">
        <v>76</v>
      </c>
      <c r="BW60" s="110" t="s">
        <v>100</v>
      </c>
      <c r="BX60" s="110" t="s">
        <v>5</v>
      </c>
      <c r="CL60" s="110" t="s">
        <v>3</v>
      </c>
      <c r="CM60" s="110" t="s">
        <v>84</v>
      </c>
    </row>
    <row r="61" s="7" customFormat="1" ht="16.5" customHeight="1">
      <c r="A61" s="99" t="s">
        <v>78</v>
      </c>
      <c r="B61" s="100"/>
      <c r="C61" s="101"/>
      <c r="D61" s="102" t="s">
        <v>101</v>
      </c>
      <c r="E61" s="102"/>
      <c r="F61" s="102"/>
      <c r="G61" s="102"/>
      <c r="H61" s="102"/>
      <c r="I61" s="103"/>
      <c r="J61" s="102" t="s">
        <v>102</v>
      </c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4">
        <f>'07-1 - ZTI'!J30</f>
        <v>0</v>
      </c>
      <c r="AH61" s="103"/>
      <c r="AI61" s="103"/>
      <c r="AJ61" s="103"/>
      <c r="AK61" s="103"/>
      <c r="AL61" s="103"/>
      <c r="AM61" s="103"/>
      <c r="AN61" s="104">
        <f>SUM(AG61,AT61)</f>
        <v>0</v>
      </c>
      <c r="AO61" s="103"/>
      <c r="AP61" s="103"/>
      <c r="AQ61" s="105" t="s">
        <v>87</v>
      </c>
      <c r="AR61" s="100"/>
      <c r="AS61" s="106">
        <v>0</v>
      </c>
      <c r="AT61" s="107">
        <f>ROUND(SUM(AV61:AW61),2)</f>
        <v>0</v>
      </c>
      <c r="AU61" s="108">
        <f>'07-1 - ZTI'!P87</f>
        <v>0</v>
      </c>
      <c r="AV61" s="107">
        <f>'07-1 - ZTI'!J33</f>
        <v>0</v>
      </c>
      <c r="AW61" s="107">
        <f>'07-1 - ZTI'!J34</f>
        <v>0</v>
      </c>
      <c r="AX61" s="107">
        <f>'07-1 - ZTI'!J35</f>
        <v>0</v>
      </c>
      <c r="AY61" s="107">
        <f>'07-1 - ZTI'!J36</f>
        <v>0</v>
      </c>
      <c r="AZ61" s="107">
        <f>'07-1 - ZTI'!F33</f>
        <v>0</v>
      </c>
      <c r="BA61" s="107">
        <f>'07-1 - ZTI'!F34</f>
        <v>0</v>
      </c>
      <c r="BB61" s="107">
        <f>'07-1 - ZTI'!F35</f>
        <v>0</v>
      </c>
      <c r="BC61" s="107">
        <f>'07-1 - ZTI'!F36</f>
        <v>0</v>
      </c>
      <c r="BD61" s="109">
        <f>'07-1 - ZTI'!F37</f>
        <v>0</v>
      </c>
      <c r="BE61" s="7"/>
      <c r="BT61" s="110" t="s">
        <v>82</v>
      </c>
      <c r="BV61" s="110" t="s">
        <v>76</v>
      </c>
      <c r="BW61" s="110" t="s">
        <v>103</v>
      </c>
      <c r="BX61" s="110" t="s">
        <v>5</v>
      </c>
      <c r="CL61" s="110" t="s">
        <v>3</v>
      </c>
      <c r="CM61" s="110" t="s">
        <v>84</v>
      </c>
    </row>
    <row r="62" s="7" customFormat="1" ht="16.5" customHeight="1">
      <c r="A62" s="99" t="s">
        <v>78</v>
      </c>
      <c r="B62" s="100"/>
      <c r="C62" s="101"/>
      <c r="D62" s="102" t="s">
        <v>104</v>
      </c>
      <c r="E62" s="102"/>
      <c r="F62" s="102"/>
      <c r="G62" s="102"/>
      <c r="H62" s="102"/>
      <c r="I62" s="103"/>
      <c r="J62" s="102" t="s">
        <v>105</v>
      </c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4">
        <f>'07-2 - ÚT a VZT'!J30</f>
        <v>0</v>
      </c>
      <c r="AH62" s="103"/>
      <c r="AI62" s="103"/>
      <c r="AJ62" s="103"/>
      <c r="AK62" s="103"/>
      <c r="AL62" s="103"/>
      <c r="AM62" s="103"/>
      <c r="AN62" s="104">
        <f>SUM(AG62,AT62)</f>
        <v>0</v>
      </c>
      <c r="AO62" s="103"/>
      <c r="AP62" s="103"/>
      <c r="AQ62" s="105" t="s">
        <v>106</v>
      </c>
      <c r="AR62" s="100"/>
      <c r="AS62" s="106">
        <v>0</v>
      </c>
      <c r="AT62" s="107">
        <f>ROUND(SUM(AV62:AW62),2)</f>
        <v>0</v>
      </c>
      <c r="AU62" s="108">
        <f>'07-2 - ÚT a VZT'!P87</f>
        <v>0</v>
      </c>
      <c r="AV62" s="107">
        <f>'07-2 - ÚT a VZT'!J33</f>
        <v>0</v>
      </c>
      <c r="AW62" s="107">
        <f>'07-2 - ÚT a VZT'!J34</f>
        <v>0</v>
      </c>
      <c r="AX62" s="107">
        <f>'07-2 - ÚT a VZT'!J35</f>
        <v>0</v>
      </c>
      <c r="AY62" s="107">
        <f>'07-2 - ÚT a VZT'!J36</f>
        <v>0</v>
      </c>
      <c r="AZ62" s="107">
        <f>'07-2 - ÚT a VZT'!F33</f>
        <v>0</v>
      </c>
      <c r="BA62" s="107">
        <f>'07-2 - ÚT a VZT'!F34</f>
        <v>0</v>
      </c>
      <c r="BB62" s="107">
        <f>'07-2 - ÚT a VZT'!F35</f>
        <v>0</v>
      </c>
      <c r="BC62" s="107">
        <f>'07-2 - ÚT a VZT'!F36</f>
        <v>0</v>
      </c>
      <c r="BD62" s="109">
        <f>'07-2 - ÚT a VZT'!F37</f>
        <v>0</v>
      </c>
      <c r="BE62" s="7"/>
      <c r="BT62" s="110" t="s">
        <v>82</v>
      </c>
      <c r="BV62" s="110" t="s">
        <v>76</v>
      </c>
      <c r="BW62" s="110" t="s">
        <v>107</v>
      </c>
      <c r="BX62" s="110" t="s">
        <v>5</v>
      </c>
      <c r="CL62" s="110" t="s">
        <v>3</v>
      </c>
      <c r="CM62" s="110" t="s">
        <v>84</v>
      </c>
    </row>
    <row r="63" s="7" customFormat="1" ht="16.5" customHeight="1">
      <c r="A63" s="99" t="s">
        <v>78</v>
      </c>
      <c r="B63" s="100"/>
      <c r="C63" s="101"/>
      <c r="D63" s="102" t="s">
        <v>108</v>
      </c>
      <c r="E63" s="102"/>
      <c r="F63" s="102"/>
      <c r="G63" s="102"/>
      <c r="H63" s="102"/>
      <c r="I63" s="103"/>
      <c r="J63" s="102" t="s">
        <v>109</v>
      </c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4">
        <f>'07-3 - Elektroinstalace'!J30</f>
        <v>0</v>
      </c>
      <c r="AH63" s="103"/>
      <c r="AI63" s="103"/>
      <c r="AJ63" s="103"/>
      <c r="AK63" s="103"/>
      <c r="AL63" s="103"/>
      <c r="AM63" s="103"/>
      <c r="AN63" s="104">
        <f>SUM(AG63,AT63)</f>
        <v>0</v>
      </c>
      <c r="AO63" s="103"/>
      <c r="AP63" s="103"/>
      <c r="AQ63" s="105" t="s">
        <v>106</v>
      </c>
      <c r="AR63" s="100"/>
      <c r="AS63" s="111">
        <v>0</v>
      </c>
      <c r="AT63" s="112">
        <f>ROUND(SUM(AV63:AW63),2)</f>
        <v>0</v>
      </c>
      <c r="AU63" s="113">
        <f>'07-3 - Elektroinstalace'!P85</f>
        <v>0</v>
      </c>
      <c r="AV63" s="112">
        <f>'07-3 - Elektroinstalace'!J33</f>
        <v>0</v>
      </c>
      <c r="AW63" s="112">
        <f>'07-3 - Elektroinstalace'!J34</f>
        <v>0</v>
      </c>
      <c r="AX63" s="112">
        <f>'07-3 - Elektroinstalace'!J35</f>
        <v>0</v>
      </c>
      <c r="AY63" s="112">
        <f>'07-3 - Elektroinstalace'!J36</f>
        <v>0</v>
      </c>
      <c r="AZ63" s="112">
        <f>'07-3 - Elektroinstalace'!F33</f>
        <v>0</v>
      </c>
      <c r="BA63" s="112">
        <f>'07-3 - Elektroinstalace'!F34</f>
        <v>0</v>
      </c>
      <c r="BB63" s="112">
        <f>'07-3 - Elektroinstalace'!F35</f>
        <v>0</v>
      </c>
      <c r="BC63" s="112">
        <f>'07-3 - Elektroinstalace'!F36</f>
        <v>0</v>
      </c>
      <c r="BD63" s="114">
        <f>'07-3 - Elektroinstalace'!F37</f>
        <v>0</v>
      </c>
      <c r="BE63" s="7"/>
      <c r="BT63" s="110" t="s">
        <v>82</v>
      </c>
      <c r="BV63" s="110" t="s">
        <v>76</v>
      </c>
      <c r="BW63" s="110" t="s">
        <v>110</v>
      </c>
      <c r="BX63" s="110" t="s">
        <v>5</v>
      </c>
      <c r="CL63" s="110" t="s">
        <v>3</v>
      </c>
      <c r="CM63" s="110" t="s">
        <v>84</v>
      </c>
    </row>
    <row r="64" s="2" customFormat="1" ht="30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0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40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VRN'!C2" display="/"/>
    <hyperlink ref="A56" location="'02 - Bourací práce'!C2" display="/"/>
    <hyperlink ref="A57" location="'03 - Stavební práce'!C2" display="/"/>
    <hyperlink ref="A58" location="'04 - Fasáda'!C2" display="/"/>
    <hyperlink ref="A59" location="'05 - Výrobky'!C2" display="/"/>
    <hyperlink ref="A60" location="'06 - Zpevněné plochy'!C2" display="/"/>
    <hyperlink ref="A61" location="'07-1 - ZTI'!C2" display="/"/>
    <hyperlink ref="A62" location="'07-2 - ÚT a VZT'!C2" display="/"/>
    <hyperlink ref="A63" location="'07-3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111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Stavební úpravy domu č.p. 76 - hájovna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112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113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19.9.2022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27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28</v>
      </c>
      <c r="F15" s="39"/>
      <c r="G15" s="39"/>
      <c r="H15" s="39"/>
      <c r="I15" s="33" t="s">
        <v>29</v>
      </c>
      <c r="J15" s="28" t="s">
        <v>30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34</v>
      </c>
      <c r="F21" s="39"/>
      <c r="G21" s="39"/>
      <c r="H21" s="39"/>
      <c r="I21" s="33" t="s">
        <v>29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36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18"/>
      <c r="B27" s="119"/>
      <c r="C27" s="118"/>
      <c r="D27" s="118"/>
      <c r="E27" s="37" t="s">
        <v>39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ROUND(J84,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ROUND((SUM(BE84:BE97)),  2)</f>
        <v>0</v>
      </c>
      <c r="G33" s="39"/>
      <c r="H33" s="39"/>
      <c r="I33" s="124">
        <v>0.20999999999999999</v>
      </c>
      <c r="J33" s="123">
        <f>ROUND(((SUM(BE84:BE97))*I33),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ROUND((SUM(BF84:BF97)),  2)</f>
        <v>0</v>
      </c>
      <c r="G34" s="39"/>
      <c r="H34" s="39"/>
      <c r="I34" s="124">
        <v>0.14999999999999999</v>
      </c>
      <c r="J34" s="123">
        <f>ROUND(((SUM(BF84:BF97))*I34),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ROUND((SUM(BG84:BG97)),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ROUND((SUM(BH84:BH97)),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ROUND((SUM(BI84:BI97)),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Stavební úpravy domu č.p. 76 - hájovna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01 - VRN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č.p. 76, Vyžlovka</v>
      </c>
      <c r="G52" s="39"/>
      <c r="H52" s="39"/>
      <c r="I52" s="33" t="s">
        <v>23</v>
      </c>
      <c r="J52" s="65" t="str">
        <f>IF(J12="","",J12)</f>
        <v>19.9.2022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ČZU v Praze, ŠLP v Kostelci n. Č. l.</v>
      </c>
      <c r="G54" s="39"/>
      <c r="H54" s="39"/>
      <c r="I54" s="33" t="s">
        <v>33</v>
      </c>
      <c r="J54" s="37" t="str">
        <f>E21</f>
        <v>Ing. arch. Tomáš Kužel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36</v>
      </c>
      <c r="J55" s="37" t="str">
        <f>E24</f>
        <v xml:space="preserve">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115</v>
      </c>
      <c r="D57" s="125"/>
      <c r="E57" s="125"/>
      <c r="F57" s="125"/>
      <c r="G57" s="125"/>
      <c r="H57" s="125"/>
      <c r="I57" s="125"/>
      <c r="J57" s="132" t="s">
        <v>116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J84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4"/>
      <c r="C60" s="9"/>
      <c r="D60" s="135" t="s">
        <v>118</v>
      </c>
      <c r="E60" s="136"/>
      <c r="F60" s="136"/>
      <c r="G60" s="136"/>
      <c r="H60" s="136"/>
      <c r="I60" s="136"/>
      <c r="J60" s="137">
        <f>J85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119</v>
      </c>
      <c r="E61" s="140"/>
      <c r="F61" s="140"/>
      <c r="G61" s="140"/>
      <c r="H61" s="140"/>
      <c r="I61" s="140"/>
      <c r="J61" s="141">
        <f>J86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120</v>
      </c>
      <c r="E62" s="140"/>
      <c r="F62" s="140"/>
      <c r="G62" s="140"/>
      <c r="H62" s="140"/>
      <c r="I62" s="140"/>
      <c r="J62" s="141">
        <f>J89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121</v>
      </c>
      <c r="E63" s="140"/>
      <c r="F63" s="140"/>
      <c r="G63" s="140"/>
      <c r="H63" s="140"/>
      <c r="I63" s="140"/>
      <c r="J63" s="141">
        <f>J92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122</v>
      </c>
      <c r="E64" s="140"/>
      <c r="F64" s="140"/>
      <c r="G64" s="140"/>
      <c r="H64" s="140"/>
      <c r="I64" s="140"/>
      <c r="J64" s="141">
        <f>J95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123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39"/>
      <c r="D74" s="39"/>
      <c r="E74" s="116" t="str">
        <f>E7</f>
        <v>Stavební úpravy domu č.p. 76 - hájovna</v>
      </c>
      <c r="F74" s="33"/>
      <c r="G74" s="33"/>
      <c r="H74" s="33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112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63" t="str">
        <f>E9</f>
        <v>01 - VRN</v>
      </c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39"/>
      <c r="E78" s="39"/>
      <c r="F78" s="28" t="str">
        <f>F12</f>
        <v>č.p. 76, Vyžlovka</v>
      </c>
      <c r="G78" s="39"/>
      <c r="H78" s="39"/>
      <c r="I78" s="33" t="s">
        <v>23</v>
      </c>
      <c r="J78" s="65" t="str">
        <f>IF(J12="","",J12)</f>
        <v>19.9.2022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39"/>
      <c r="E80" s="39"/>
      <c r="F80" s="28" t="str">
        <f>E15</f>
        <v>ČZU v Praze, ŠLP v Kostelci n. Č. l.</v>
      </c>
      <c r="G80" s="39"/>
      <c r="H80" s="39"/>
      <c r="I80" s="33" t="s">
        <v>33</v>
      </c>
      <c r="J80" s="37" t="str">
        <f>E21</f>
        <v>Ing. arch. Tomáš Kužel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39"/>
      <c r="E81" s="39"/>
      <c r="F81" s="28" t="str">
        <f>IF(E18="","",E18)</f>
        <v>Vyplň údaj</v>
      </c>
      <c r="G81" s="39"/>
      <c r="H81" s="39"/>
      <c r="I81" s="33" t="s">
        <v>36</v>
      </c>
      <c r="J81" s="37" t="str">
        <f>E24</f>
        <v xml:space="preserve">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42"/>
      <c r="B83" s="143"/>
      <c r="C83" s="144" t="s">
        <v>124</v>
      </c>
      <c r="D83" s="145" t="s">
        <v>59</v>
      </c>
      <c r="E83" s="145" t="s">
        <v>55</v>
      </c>
      <c r="F83" s="145" t="s">
        <v>56</v>
      </c>
      <c r="G83" s="145" t="s">
        <v>125</v>
      </c>
      <c r="H83" s="145" t="s">
        <v>126</v>
      </c>
      <c r="I83" s="145" t="s">
        <v>127</v>
      </c>
      <c r="J83" s="145" t="s">
        <v>116</v>
      </c>
      <c r="K83" s="146" t="s">
        <v>128</v>
      </c>
      <c r="L83" s="147"/>
      <c r="M83" s="81" t="s">
        <v>3</v>
      </c>
      <c r="N83" s="82" t="s">
        <v>44</v>
      </c>
      <c r="O83" s="82" t="s">
        <v>129</v>
      </c>
      <c r="P83" s="82" t="s">
        <v>130</v>
      </c>
      <c r="Q83" s="82" t="s">
        <v>131</v>
      </c>
      <c r="R83" s="82" t="s">
        <v>132</v>
      </c>
      <c r="S83" s="82" t="s">
        <v>133</v>
      </c>
      <c r="T83" s="83" t="s">
        <v>134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="2" customFormat="1" ht="22.8" customHeight="1">
      <c r="A84" s="39"/>
      <c r="B84" s="40"/>
      <c r="C84" s="88" t="s">
        <v>135</v>
      </c>
      <c r="D84" s="39"/>
      <c r="E84" s="39"/>
      <c r="F84" s="39"/>
      <c r="G84" s="39"/>
      <c r="H84" s="39"/>
      <c r="I84" s="39"/>
      <c r="J84" s="148">
        <f>BK84</f>
        <v>0</v>
      </c>
      <c r="K84" s="39"/>
      <c r="L84" s="40"/>
      <c r="M84" s="84"/>
      <c r="N84" s="69"/>
      <c r="O84" s="85"/>
      <c r="P84" s="149">
        <f>P85</f>
        <v>0</v>
      </c>
      <c r="Q84" s="85"/>
      <c r="R84" s="149">
        <f>R85</f>
        <v>0</v>
      </c>
      <c r="S84" s="85"/>
      <c r="T84" s="150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73</v>
      </c>
      <c r="AU84" s="20" t="s">
        <v>117</v>
      </c>
      <c r="BK84" s="151">
        <f>BK85</f>
        <v>0</v>
      </c>
    </row>
    <row r="85" s="12" customFormat="1" ht="25.92" customHeight="1">
      <c r="A85" s="12"/>
      <c r="B85" s="152"/>
      <c r="C85" s="12"/>
      <c r="D85" s="153" t="s">
        <v>73</v>
      </c>
      <c r="E85" s="154" t="s">
        <v>80</v>
      </c>
      <c r="F85" s="154" t="s">
        <v>136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P86+P89+P92+P95</f>
        <v>0</v>
      </c>
      <c r="Q85" s="158"/>
      <c r="R85" s="159">
        <f>R86+R89+R92+R95</f>
        <v>0</v>
      </c>
      <c r="S85" s="158"/>
      <c r="T85" s="160">
        <f>T86+T89+T92+T95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137</v>
      </c>
      <c r="AT85" s="161" t="s">
        <v>73</v>
      </c>
      <c r="AU85" s="161" t="s">
        <v>74</v>
      </c>
      <c r="AY85" s="153" t="s">
        <v>138</v>
      </c>
      <c r="BK85" s="162">
        <f>BK86+BK89+BK92+BK95</f>
        <v>0</v>
      </c>
    </row>
    <row r="86" s="12" customFormat="1" ht="22.8" customHeight="1">
      <c r="A86" s="12"/>
      <c r="B86" s="152"/>
      <c r="C86" s="12"/>
      <c r="D86" s="153" t="s">
        <v>73</v>
      </c>
      <c r="E86" s="163" t="s">
        <v>139</v>
      </c>
      <c r="F86" s="163" t="s">
        <v>140</v>
      </c>
      <c r="G86" s="12"/>
      <c r="H86" s="12"/>
      <c r="I86" s="155"/>
      <c r="J86" s="164">
        <f>BK86</f>
        <v>0</v>
      </c>
      <c r="K86" s="12"/>
      <c r="L86" s="152"/>
      <c r="M86" s="157"/>
      <c r="N86" s="158"/>
      <c r="O86" s="158"/>
      <c r="P86" s="159">
        <f>SUM(P87:P88)</f>
        <v>0</v>
      </c>
      <c r="Q86" s="158"/>
      <c r="R86" s="159">
        <f>SUM(R87:R88)</f>
        <v>0</v>
      </c>
      <c r="S86" s="158"/>
      <c r="T86" s="160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137</v>
      </c>
      <c r="AT86" s="161" t="s">
        <v>73</v>
      </c>
      <c r="AU86" s="161" t="s">
        <v>82</v>
      </c>
      <c r="AY86" s="153" t="s">
        <v>138</v>
      </c>
      <c r="BK86" s="162">
        <f>SUM(BK87:BK88)</f>
        <v>0</v>
      </c>
    </row>
    <row r="87" s="2" customFormat="1" ht="16.5" customHeight="1">
      <c r="A87" s="39"/>
      <c r="B87" s="165"/>
      <c r="C87" s="166" t="s">
        <v>82</v>
      </c>
      <c r="D87" s="166" t="s">
        <v>141</v>
      </c>
      <c r="E87" s="167" t="s">
        <v>142</v>
      </c>
      <c r="F87" s="168" t="s">
        <v>140</v>
      </c>
      <c r="G87" s="169" t="s">
        <v>143</v>
      </c>
      <c r="H87" s="170">
        <v>1</v>
      </c>
      <c r="I87" s="171"/>
      <c r="J87" s="172">
        <f>ROUND(I87*H87,2)</f>
        <v>0</v>
      </c>
      <c r="K87" s="168" t="s">
        <v>144</v>
      </c>
      <c r="L87" s="40"/>
      <c r="M87" s="173" t="s">
        <v>3</v>
      </c>
      <c r="N87" s="174" t="s">
        <v>45</v>
      </c>
      <c r="O87" s="73"/>
      <c r="P87" s="175">
        <f>O87*H87</f>
        <v>0</v>
      </c>
      <c r="Q87" s="175">
        <v>0</v>
      </c>
      <c r="R87" s="175">
        <f>Q87*H87</f>
        <v>0</v>
      </c>
      <c r="S87" s="175">
        <v>0</v>
      </c>
      <c r="T87" s="17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7" t="s">
        <v>145</v>
      </c>
      <c r="AT87" s="177" t="s">
        <v>141</v>
      </c>
      <c r="AU87" s="177" t="s">
        <v>84</v>
      </c>
      <c r="AY87" s="20" t="s">
        <v>138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20" t="s">
        <v>82</v>
      </c>
      <c r="BK87" s="178">
        <f>ROUND(I87*H87,2)</f>
        <v>0</v>
      </c>
      <c r="BL87" s="20" t="s">
        <v>145</v>
      </c>
      <c r="BM87" s="177" t="s">
        <v>146</v>
      </c>
    </row>
    <row r="88" s="2" customFormat="1">
      <c r="A88" s="39"/>
      <c r="B88" s="40"/>
      <c r="C88" s="39"/>
      <c r="D88" s="179" t="s">
        <v>147</v>
      </c>
      <c r="E88" s="39"/>
      <c r="F88" s="180" t="s">
        <v>148</v>
      </c>
      <c r="G88" s="39"/>
      <c r="H88" s="39"/>
      <c r="I88" s="181"/>
      <c r="J88" s="39"/>
      <c r="K88" s="39"/>
      <c r="L88" s="40"/>
      <c r="M88" s="182"/>
      <c r="N88" s="183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147</v>
      </c>
      <c r="AU88" s="20" t="s">
        <v>84</v>
      </c>
    </row>
    <row r="89" s="12" customFormat="1" ht="22.8" customHeight="1">
      <c r="A89" s="12"/>
      <c r="B89" s="152"/>
      <c r="C89" s="12"/>
      <c r="D89" s="153" t="s">
        <v>73</v>
      </c>
      <c r="E89" s="163" t="s">
        <v>149</v>
      </c>
      <c r="F89" s="163" t="s">
        <v>150</v>
      </c>
      <c r="G89" s="12"/>
      <c r="H89" s="12"/>
      <c r="I89" s="155"/>
      <c r="J89" s="164">
        <f>BK89</f>
        <v>0</v>
      </c>
      <c r="K89" s="12"/>
      <c r="L89" s="152"/>
      <c r="M89" s="157"/>
      <c r="N89" s="158"/>
      <c r="O89" s="158"/>
      <c r="P89" s="159">
        <f>SUM(P90:P91)</f>
        <v>0</v>
      </c>
      <c r="Q89" s="158"/>
      <c r="R89" s="159">
        <f>SUM(R90:R91)</f>
        <v>0</v>
      </c>
      <c r="S89" s="158"/>
      <c r="T89" s="160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3" t="s">
        <v>137</v>
      </c>
      <c r="AT89" s="161" t="s">
        <v>73</v>
      </c>
      <c r="AU89" s="161" t="s">
        <v>82</v>
      </c>
      <c r="AY89" s="153" t="s">
        <v>138</v>
      </c>
      <c r="BK89" s="162">
        <f>SUM(BK90:BK91)</f>
        <v>0</v>
      </c>
    </row>
    <row r="90" s="2" customFormat="1" ht="16.5" customHeight="1">
      <c r="A90" s="39"/>
      <c r="B90" s="165"/>
      <c r="C90" s="166" t="s">
        <v>84</v>
      </c>
      <c r="D90" s="166" t="s">
        <v>141</v>
      </c>
      <c r="E90" s="167" t="s">
        <v>151</v>
      </c>
      <c r="F90" s="168" t="s">
        <v>150</v>
      </c>
      <c r="G90" s="169" t="s">
        <v>143</v>
      </c>
      <c r="H90" s="170">
        <v>1</v>
      </c>
      <c r="I90" s="171"/>
      <c r="J90" s="172">
        <f>ROUND(I90*H90,2)</f>
        <v>0</v>
      </c>
      <c r="K90" s="168" t="s">
        <v>144</v>
      </c>
      <c r="L90" s="40"/>
      <c r="M90" s="173" t="s">
        <v>3</v>
      </c>
      <c r="N90" s="174" t="s">
        <v>45</v>
      </c>
      <c r="O90" s="73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145</v>
      </c>
      <c r="AT90" s="177" t="s">
        <v>141</v>
      </c>
      <c r="AU90" s="177" t="s">
        <v>84</v>
      </c>
      <c r="AY90" s="20" t="s">
        <v>138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82</v>
      </c>
      <c r="BK90" s="178">
        <f>ROUND(I90*H90,2)</f>
        <v>0</v>
      </c>
      <c r="BL90" s="20" t="s">
        <v>145</v>
      </c>
      <c r="BM90" s="177" t="s">
        <v>152</v>
      </c>
    </row>
    <row r="91" s="2" customFormat="1">
      <c r="A91" s="39"/>
      <c r="B91" s="40"/>
      <c r="C91" s="39"/>
      <c r="D91" s="179" t="s">
        <v>147</v>
      </c>
      <c r="E91" s="39"/>
      <c r="F91" s="180" t="s">
        <v>153</v>
      </c>
      <c r="G91" s="39"/>
      <c r="H91" s="39"/>
      <c r="I91" s="181"/>
      <c r="J91" s="39"/>
      <c r="K91" s="39"/>
      <c r="L91" s="40"/>
      <c r="M91" s="182"/>
      <c r="N91" s="183"/>
      <c r="O91" s="73"/>
      <c r="P91" s="73"/>
      <c r="Q91" s="73"/>
      <c r="R91" s="73"/>
      <c r="S91" s="73"/>
      <c r="T91" s="74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147</v>
      </c>
      <c r="AU91" s="20" t="s">
        <v>84</v>
      </c>
    </row>
    <row r="92" s="12" customFormat="1" ht="22.8" customHeight="1">
      <c r="A92" s="12"/>
      <c r="B92" s="152"/>
      <c r="C92" s="12"/>
      <c r="D92" s="153" t="s">
        <v>73</v>
      </c>
      <c r="E92" s="163" t="s">
        <v>154</v>
      </c>
      <c r="F92" s="163" t="s">
        <v>155</v>
      </c>
      <c r="G92" s="12"/>
      <c r="H92" s="12"/>
      <c r="I92" s="155"/>
      <c r="J92" s="164">
        <f>BK92</f>
        <v>0</v>
      </c>
      <c r="K92" s="12"/>
      <c r="L92" s="152"/>
      <c r="M92" s="157"/>
      <c r="N92" s="158"/>
      <c r="O92" s="158"/>
      <c r="P92" s="159">
        <f>SUM(P93:P94)</f>
        <v>0</v>
      </c>
      <c r="Q92" s="158"/>
      <c r="R92" s="159">
        <f>SUM(R93:R94)</f>
        <v>0</v>
      </c>
      <c r="S92" s="158"/>
      <c r="T92" s="16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3" t="s">
        <v>137</v>
      </c>
      <c r="AT92" s="161" t="s">
        <v>73</v>
      </c>
      <c r="AU92" s="161" t="s">
        <v>82</v>
      </c>
      <c r="AY92" s="153" t="s">
        <v>138</v>
      </c>
      <c r="BK92" s="162">
        <f>SUM(BK93:BK94)</f>
        <v>0</v>
      </c>
    </row>
    <row r="93" s="2" customFormat="1" ht="16.5" customHeight="1">
      <c r="A93" s="39"/>
      <c r="B93" s="165"/>
      <c r="C93" s="166" t="s">
        <v>156</v>
      </c>
      <c r="D93" s="166" t="s">
        <v>141</v>
      </c>
      <c r="E93" s="167" t="s">
        <v>157</v>
      </c>
      <c r="F93" s="168" t="s">
        <v>155</v>
      </c>
      <c r="G93" s="169" t="s">
        <v>143</v>
      </c>
      <c r="H93" s="170">
        <v>1</v>
      </c>
      <c r="I93" s="171"/>
      <c r="J93" s="172">
        <f>ROUND(I93*H93,2)</f>
        <v>0</v>
      </c>
      <c r="K93" s="168" t="s">
        <v>144</v>
      </c>
      <c r="L93" s="40"/>
      <c r="M93" s="173" t="s">
        <v>3</v>
      </c>
      <c r="N93" s="174" t="s">
        <v>45</v>
      </c>
      <c r="O93" s="73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145</v>
      </c>
      <c r="AT93" s="177" t="s">
        <v>141</v>
      </c>
      <c r="AU93" s="177" t="s">
        <v>84</v>
      </c>
      <c r="AY93" s="20" t="s">
        <v>138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82</v>
      </c>
      <c r="BK93" s="178">
        <f>ROUND(I93*H93,2)</f>
        <v>0</v>
      </c>
      <c r="BL93" s="20" t="s">
        <v>145</v>
      </c>
      <c r="BM93" s="177" t="s">
        <v>158</v>
      </c>
    </row>
    <row r="94" s="2" customFormat="1">
      <c r="A94" s="39"/>
      <c r="B94" s="40"/>
      <c r="C94" s="39"/>
      <c r="D94" s="179" t="s">
        <v>147</v>
      </c>
      <c r="E94" s="39"/>
      <c r="F94" s="180" t="s">
        <v>159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147</v>
      </c>
      <c r="AU94" s="20" t="s">
        <v>84</v>
      </c>
    </row>
    <row r="95" s="12" customFormat="1" ht="22.8" customHeight="1">
      <c r="A95" s="12"/>
      <c r="B95" s="152"/>
      <c r="C95" s="12"/>
      <c r="D95" s="153" t="s">
        <v>73</v>
      </c>
      <c r="E95" s="163" t="s">
        <v>160</v>
      </c>
      <c r="F95" s="163" t="s">
        <v>161</v>
      </c>
      <c r="G95" s="12"/>
      <c r="H95" s="12"/>
      <c r="I95" s="155"/>
      <c r="J95" s="164">
        <f>BK95</f>
        <v>0</v>
      </c>
      <c r="K95" s="12"/>
      <c r="L95" s="152"/>
      <c r="M95" s="157"/>
      <c r="N95" s="158"/>
      <c r="O95" s="158"/>
      <c r="P95" s="159">
        <f>SUM(P96:P97)</f>
        <v>0</v>
      </c>
      <c r="Q95" s="158"/>
      <c r="R95" s="159">
        <f>SUM(R96:R97)</f>
        <v>0</v>
      </c>
      <c r="S95" s="158"/>
      <c r="T95" s="16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3" t="s">
        <v>137</v>
      </c>
      <c r="AT95" s="161" t="s">
        <v>73</v>
      </c>
      <c r="AU95" s="161" t="s">
        <v>82</v>
      </c>
      <c r="AY95" s="153" t="s">
        <v>138</v>
      </c>
      <c r="BK95" s="162">
        <f>SUM(BK96:BK97)</f>
        <v>0</v>
      </c>
    </row>
    <row r="96" s="2" customFormat="1" ht="16.5" customHeight="1">
      <c r="A96" s="39"/>
      <c r="B96" s="165"/>
      <c r="C96" s="166" t="s">
        <v>162</v>
      </c>
      <c r="D96" s="166" t="s">
        <v>141</v>
      </c>
      <c r="E96" s="167" t="s">
        <v>163</v>
      </c>
      <c r="F96" s="168" t="s">
        <v>161</v>
      </c>
      <c r="G96" s="169" t="s">
        <v>143</v>
      </c>
      <c r="H96" s="170">
        <v>1</v>
      </c>
      <c r="I96" s="171"/>
      <c r="J96" s="172">
        <f>ROUND(I96*H96,2)</f>
        <v>0</v>
      </c>
      <c r="K96" s="168" t="s">
        <v>144</v>
      </c>
      <c r="L96" s="40"/>
      <c r="M96" s="173" t="s">
        <v>3</v>
      </c>
      <c r="N96" s="174" t="s">
        <v>45</v>
      </c>
      <c r="O96" s="73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145</v>
      </c>
      <c r="AT96" s="177" t="s">
        <v>141</v>
      </c>
      <c r="AU96" s="177" t="s">
        <v>84</v>
      </c>
      <c r="AY96" s="20" t="s">
        <v>138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82</v>
      </c>
      <c r="BK96" s="178">
        <f>ROUND(I96*H96,2)</f>
        <v>0</v>
      </c>
      <c r="BL96" s="20" t="s">
        <v>145</v>
      </c>
      <c r="BM96" s="177" t="s">
        <v>164</v>
      </c>
    </row>
    <row r="97" s="2" customFormat="1">
      <c r="A97" s="39"/>
      <c r="B97" s="40"/>
      <c r="C97" s="39"/>
      <c r="D97" s="179" t="s">
        <v>147</v>
      </c>
      <c r="E97" s="39"/>
      <c r="F97" s="180" t="s">
        <v>165</v>
      </c>
      <c r="G97" s="39"/>
      <c r="H97" s="39"/>
      <c r="I97" s="181"/>
      <c r="J97" s="39"/>
      <c r="K97" s="39"/>
      <c r="L97" s="40"/>
      <c r="M97" s="184"/>
      <c r="N97" s="185"/>
      <c r="O97" s="186"/>
      <c r="P97" s="186"/>
      <c r="Q97" s="186"/>
      <c r="R97" s="186"/>
      <c r="S97" s="186"/>
      <c r="T97" s="187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147</v>
      </c>
      <c r="AU97" s="20" t="s">
        <v>84</v>
      </c>
    </row>
    <row r="98" s="2" customFormat="1" ht="6.96" customHeight="1">
      <c r="A98" s="39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40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  <c r="AZ2" s="188" t="s">
        <v>166</v>
      </c>
      <c r="BA2" s="188" t="s">
        <v>167</v>
      </c>
      <c r="BB2" s="188" t="s">
        <v>168</v>
      </c>
      <c r="BC2" s="188" t="s">
        <v>169</v>
      </c>
      <c r="BD2" s="188" t="s">
        <v>84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  <c r="AZ3" s="188" t="s">
        <v>170</v>
      </c>
      <c r="BA3" s="188" t="s">
        <v>171</v>
      </c>
      <c r="BB3" s="188" t="s">
        <v>172</v>
      </c>
      <c r="BC3" s="188" t="s">
        <v>173</v>
      </c>
      <c r="BD3" s="188" t="s">
        <v>84</v>
      </c>
    </row>
    <row r="4" s="1" customFormat="1" ht="24.96" customHeight="1">
      <c r="B4" s="23"/>
      <c r="D4" s="24" t="s">
        <v>111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Stavební úpravy domu č.p. 76 - hájovna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112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174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19.9.2022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27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28</v>
      </c>
      <c r="F15" s="39"/>
      <c r="G15" s="39"/>
      <c r="H15" s="39"/>
      <c r="I15" s="33" t="s">
        <v>29</v>
      </c>
      <c r="J15" s="28" t="s">
        <v>30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34</v>
      </c>
      <c r="F21" s="39"/>
      <c r="G21" s="39"/>
      <c r="H21" s="39"/>
      <c r="I21" s="33" t="s">
        <v>29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36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18"/>
      <c r="B27" s="119"/>
      <c r="C27" s="118"/>
      <c r="D27" s="118"/>
      <c r="E27" s="37" t="s">
        <v>39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ROUND(J97,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ROUND((SUM(BE97:BE503)),  2)</f>
        <v>0</v>
      </c>
      <c r="G33" s="39"/>
      <c r="H33" s="39"/>
      <c r="I33" s="124">
        <v>0.20999999999999999</v>
      </c>
      <c r="J33" s="123">
        <f>ROUND(((SUM(BE97:BE503))*I33),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ROUND((SUM(BF97:BF503)),  2)</f>
        <v>0</v>
      </c>
      <c r="G34" s="39"/>
      <c r="H34" s="39"/>
      <c r="I34" s="124">
        <v>0.14999999999999999</v>
      </c>
      <c r="J34" s="123">
        <f>ROUND(((SUM(BF97:BF503))*I34),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ROUND((SUM(BG97:BG503)),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ROUND((SUM(BH97:BH503)),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ROUND((SUM(BI97:BI503)),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Stavební úpravy domu č.p. 76 - hájovna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02 - Bourací práce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č.p. 76, Vyžlovka</v>
      </c>
      <c r="G52" s="39"/>
      <c r="H52" s="39"/>
      <c r="I52" s="33" t="s">
        <v>23</v>
      </c>
      <c r="J52" s="65" t="str">
        <f>IF(J12="","",J12)</f>
        <v>19.9.2022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ČZU v Praze, ŠLP v Kostelci n. Č. l.</v>
      </c>
      <c r="G54" s="39"/>
      <c r="H54" s="39"/>
      <c r="I54" s="33" t="s">
        <v>33</v>
      </c>
      <c r="J54" s="37" t="str">
        <f>E21</f>
        <v>Ing. arch. Tomáš Kužel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36</v>
      </c>
      <c r="J55" s="37" t="str">
        <f>E24</f>
        <v xml:space="preserve">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115</v>
      </c>
      <c r="D57" s="125"/>
      <c r="E57" s="125"/>
      <c r="F57" s="125"/>
      <c r="G57" s="125"/>
      <c r="H57" s="125"/>
      <c r="I57" s="125"/>
      <c r="J57" s="132" t="s">
        <v>116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J97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4"/>
      <c r="C60" s="9"/>
      <c r="D60" s="135" t="s">
        <v>175</v>
      </c>
      <c r="E60" s="136"/>
      <c r="F60" s="136"/>
      <c r="G60" s="136"/>
      <c r="H60" s="136"/>
      <c r="I60" s="136"/>
      <c r="J60" s="137">
        <f>J98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176</v>
      </c>
      <c r="E61" s="140"/>
      <c r="F61" s="140"/>
      <c r="G61" s="140"/>
      <c r="H61" s="140"/>
      <c r="I61" s="140"/>
      <c r="J61" s="141">
        <f>J99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177</v>
      </c>
      <c r="E62" s="140"/>
      <c r="F62" s="140"/>
      <c r="G62" s="140"/>
      <c r="H62" s="140"/>
      <c r="I62" s="140"/>
      <c r="J62" s="141">
        <f>J123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178</v>
      </c>
      <c r="E63" s="140"/>
      <c r="F63" s="140"/>
      <c r="G63" s="140"/>
      <c r="H63" s="140"/>
      <c r="I63" s="140"/>
      <c r="J63" s="141">
        <f>J125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179</v>
      </c>
      <c r="E64" s="140"/>
      <c r="F64" s="140"/>
      <c r="G64" s="140"/>
      <c r="H64" s="140"/>
      <c r="I64" s="140"/>
      <c r="J64" s="141">
        <f>J192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180</v>
      </c>
      <c r="E65" s="140"/>
      <c r="F65" s="140"/>
      <c r="G65" s="140"/>
      <c r="H65" s="140"/>
      <c r="I65" s="140"/>
      <c r="J65" s="141">
        <f>J208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181</v>
      </c>
      <c r="E66" s="140"/>
      <c r="F66" s="140"/>
      <c r="G66" s="140"/>
      <c r="H66" s="140"/>
      <c r="I66" s="140"/>
      <c r="J66" s="141">
        <f>J377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182</v>
      </c>
      <c r="E67" s="140"/>
      <c r="F67" s="140"/>
      <c r="G67" s="140"/>
      <c r="H67" s="140"/>
      <c r="I67" s="140"/>
      <c r="J67" s="141">
        <f>J388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4"/>
      <c r="C68" s="9"/>
      <c r="D68" s="135" t="s">
        <v>183</v>
      </c>
      <c r="E68" s="136"/>
      <c r="F68" s="136"/>
      <c r="G68" s="136"/>
      <c r="H68" s="136"/>
      <c r="I68" s="136"/>
      <c r="J68" s="137">
        <f>J390</f>
        <v>0</v>
      </c>
      <c r="K68" s="9"/>
      <c r="L68" s="13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38"/>
      <c r="C69" s="10"/>
      <c r="D69" s="139" t="s">
        <v>184</v>
      </c>
      <c r="E69" s="140"/>
      <c r="F69" s="140"/>
      <c r="G69" s="140"/>
      <c r="H69" s="140"/>
      <c r="I69" s="140"/>
      <c r="J69" s="141">
        <f>J391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8"/>
      <c r="C70" s="10"/>
      <c r="D70" s="139" t="s">
        <v>185</v>
      </c>
      <c r="E70" s="140"/>
      <c r="F70" s="140"/>
      <c r="G70" s="140"/>
      <c r="H70" s="140"/>
      <c r="I70" s="140"/>
      <c r="J70" s="141">
        <f>J393</f>
        <v>0</v>
      </c>
      <c r="K70" s="10"/>
      <c r="L70" s="13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8"/>
      <c r="C71" s="10"/>
      <c r="D71" s="139" t="s">
        <v>186</v>
      </c>
      <c r="E71" s="140"/>
      <c r="F71" s="140"/>
      <c r="G71" s="140"/>
      <c r="H71" s="140"/>
      <c r="I71" s="140"/>
      <c r="J71" s="141">
        <f>J403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187</v>
      </c>
      <c r="E72" s="140"/>
      <c r="F72" s="140"/>
      <c r="G72" s="140"/>
      <c r="H72" s="140"/>
      <c r="I72" s="140"/>
      <c r="J72" s="141">
        <f>J408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8"/>
      <c r="C73" s="10"/>
      <c r="D73" s="139" t="s">
        <v>188</v>
      </c>
      <c r="E73" s="140"/>
      <c r="F73" s="140"/>
      <c r="G73" s="140"/>
      <c r="H73" s="140"/>
      <c r="I73" s="140"/>
      <c r="J73" s="141">
        <f>J427</f>
        <v>0</v>
      </c>
      <c r="K73" s="10"/>
      <c r="L73" s="13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8"/>
      <c r="C74" s="10"/>
      <c r="D74" s="139" t="s">
        <v>189</v>
      </c>
      <c r="E74" s="140"/>
      <c r="F74" s="140"/>
      <c r="G74" s="140"/>
      <c r="H74" s="140"/>
      <c r="I74" s="140"/>
      <c r="J74" s="141">
        <f>J435</f>
        <v>0</v>
      </c>
      <c r="K74" s="10"/>
      <c r="L74" s="13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8"/>
      <c r="C75" s="10"/>
      <c r="D75" s="139" t="s">
        <v>190</v>
      </c>
      <c r="E75" s="140"/>
      <c r="F75" s="140"/>
      <c r="G75" s="140"/>
      <c r="H75" s="140"/>
      <c r="I75" s="140"/>
      <c r="J75" s="141">
        <f>J449</f>
        <v>0</v>
      </c>
      <c r="K75" s="10"/>
      <c r="L75" s="13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8"/>
      <c r="C76" s="10"/>
      <c r="D76" s="139" t="s">
        <v>191</v>
      </c>
      <c r="E76" s="140"/>
      <c r="F76" s="140"/>
      <c r="G76" s="140"/>
      <c r="H76" s="140"/>
      <c r="I76" s="140"/>
      <c r="J76" s="141">
        <f>J463</f>
        <v>0</v>
      </c>
      <c r="K76" s="10"/>
      <c r="L76" s="13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8"/>
      <c r="C77" s="10"/>
      <c r="D77" s="139" t="s">
        <v>192</v>
      </c>
      <c r="E77" s="140"/>
      <c r="F77" s="140"/>
      <c r="G77" s="140"/>
      <c r="H77" s="140"/>
      <c r="I77" s="140"/>
      <c r="J77" s="141">
        <f>J472</f>
        <v>0</v>
      </c>
      <c r="K77" s="10"/>
      <c r="L77" s="13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123</v>
      </c>
      <c r="D84" s="39"/>
      <c r="E84" s="39"/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</v>
      </c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116" t="str">
        <f>E7</f>
        <v>Stavební úpravy domu č.p. 76 - hájovna</v>
      </c>
      <c r="F87" s="33"/>
      <c r="G87" s="33"/>
      <c r="H87" s="33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112</v>
      </c>
      <c r="D88" s="39"/>
      <c r="E88" s="39"/>
      <c r="F88" s="39"/>
      <c r="G88" s="39"/>
      <c r="H88" s="39"/>
      <c r="I88" s="39"/>
      <c r="J88" s="39"/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39"/>
      <c r="D89" s="39"/>
      <c r="E89" s="63" t="str">
        <f>E9</f>
        <v>02 - Bourací práce</v>
      </c>
      <c r="F89" s="39"/>
      <c r="G89" s="39"/>
      <c r="H89" s="39"/>
      <c r="I89" s="39"/>
      <c r="J89" s="39"/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39"/>
      <c r="E91" s="39"/>
      <c r="F91" s="28" t="str">
        <f>F12</f>
        <v>č.p. 76, Vyžlovka</v>
      </c>
      <c r="G91" s="39"/>
      <c r="H91" s="39"/>
      <c r="I91" s="33" t="s">
        <v>23</v>
      </c>
      <c r="J91" s="65" t="str">
        <f>IF(J12="","",J12)</f>
        <v>19.9.2022</v>
      </c>
      <c r="K91" s="39"/>
      <c r="L91" s="11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39"/>
      <c r="E93" s="39"/>
      <c r="F93" s="28" t="str">
        <f>E15</f>
        <v>ČZU v Praze, ŠLP v Kostelci n. Č. l.</v>
      </c>
      <c r="G93" s="39"/>
      <c r="H93" s="39"/>
      <c r="I93" s="33" t="s">
        <v>33</v>
      </c>
      <c r="J93" s="37" t="str">
        <f>E21</f>
        <v>Ing. arch. Tomáš Kužel</v>
      </c>
      <c r="K93" s="39"/>
      <c r="L93" s="11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39"/>
      <c r="E94" s="39"/>
      <c r="F94" s="28" t="str">
        <f>IF(E18="","",E18)</f>
        <v>Vyplň údaj</v>
      </c>
      <c r="G94" s="39"/>
      <c r="H94" s="39"/>
      <c r="I94" s="33" t="s">
        <v>36</v>
      </c>
      <c r="J94" s="37" t="str">
        <f>E24</f>
        <v xml:space="preserve"> </v>
      </c>
      <c r="K94" s="39"/>
      <c r="L94" s="11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1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42"/>
      <c r="B96" s="143"/>
      <c r="C96" s="144" t="s">
        <v>124</v>
      </c>
      <c r="D96" s="145" t="s">
        <v>59</v>
      </c>
      <c r="E96" s="145" t="s">
        <v>55</v>
      </c>
      <c r="F96" s="145" t="s">
        <v>56</v>
      </c>
      <c r="G96" s="145" t="s">
        <v>125</v>
      </c>
      <c r="H96" s="145" t="s">
        <v>126</v>
      </c>
      <c r="I96" s="145" t="s">
        <v>127</v>
      </c>
      <c r="J96" s="145" t="s">
        <v>116</v>
      </c>
      <c r="K96" s="146" t="s">
        <v>128</v>
      </c>
      <c r="L96" s="147"/>
      <c r="M96" s="81" t="s">
        <v>3</v>
      </c>
      <c r="N96" s="82" t="s">
        <v>44</v>
      </c>
      <c r="O96" s="82" t="s">
        <v>129</v>
      </c>
      <c r="P96" s="82" t="s">
        <v>130</v>
      </c>
      <c r="Q96" s="82" t="s">
        <v>131</v>
      </c>
      <c r="R96" s="82" t="s">
        <v>132</v>
      </c>
      <c r="S96" s="82" t="s">
        <v>133</v>
      </c>
      <c r="T96" s="83" t="s">
        <v>134</v>
      </c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</row>
    <row r="97" s="2" customFormat="1" ht="22.8" customHeight="1">
      <c r="A97" s="39"/>
      <c r="B97" s="40"/>
      <c r="C97" s="88" t="s">
        <v>135</v>
      </c>
      <c r="D97" s="39"/>
      <c r="E97" s="39"/>
      <c r="F97" s="39"/>
      <c r="G97" s="39"/>
      <c r="H97" s="39"/>
      <c r="I97" s="39"/>
      <c r="J97" s="148">
        <f>BK97</f>
        <v>0</v>
      </c>
      <c r="K97" s="39"/>
      <c r="L97" s="40"/>
      <c r="M97" s="84"/>
      <c r="N97" s="69"/>
      <c r="O97" s="85"/>
      <c r="P97" s="149">
        <f>P98+P390</f>
        <v>0</v>
      </c>
      <c r="Q97" s="85"/>
      <c r="R97" s="149">
        <f>R98+R390</f>
        <v>1.86428021</v>
      </c>
      <c r="S97" s="85"/>
      <c r="T97" s="150">
        <f>T98+T390</f>
        <v>106.85395296000002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73</v>
      </c>
      <c r="AU97" s="20" t="s">
        <v>117</v>
      </c>
      <c r="BK97" s="151">
        <f>BK98+BK390</f>
        <v>0</v>
      </c>
    </row>
    <row r="98" s="12" customFormat="1" ht="25.92" customHeight="1">
      <c r="A98" s="12"/>
      <c r="B98" s="152"/>
      <c r="C98" s="12"/>
      <c r="D98" s="153" t="s">
        <v>73</v>
      </c>
      <c r="E98" s="154" t="s">
        <v>193</v>
      </c>
      <c r="F98" s="154" t="s">
        <v>194</v>
      </c>
      <c r="G98" s="12"/>
      <c r="H98" s="12"/>
      <c r="I98" s="155"/>
      <c r="J98" s="156">
        <f>BK98</f>
        <v>0</v>
      </c>
      <c r="K98" s="12"/>
      <c r="L98" s="152"/>
      <c r="M98" s="157"/>
      <c r="N98" s="158"/>
      <c r="O98" s="158"/>
      <c r="P98" s="159">
        <f>P99+P123+P125+P192+P208+P377+P388</f>
        <v>0</v>
      </c>
      <c r="Q98" s="158"/>
      <c r="R98" s="159">
        <f>R99+R123+R125+R192+R208+R377+R388</f>
        <v>1.86065221</v>
      </c>
      <c r="S98" s="158"/>
      <c r="T98" s="160">
        <f>T99+T123+T125+T192+T208+T377+T388</f>
        <v>90.179057000000014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82</v>
      </c>
      <c r="AT98" s="161" t="s">
        <v>73</v>
      </c>
      <c r="AU98" s="161" t="s">
        <v>74</v>
      </c>
      <c r="AY98" s="153" t="s">
        <v>138</v>
      </c>
      <c r="BK98" s="162">
        <f>BK99+BK123+BK125+BK192+BK208+BK377+BK388</f>
        <v>0</v>
      </c>
    </row>
    <row r="99" s="12" customFormat="1" ht="22.8" customHeight="1">
      <c r="A99" s="12"/>
      <c r="B99" s="152"/>
      <c r="C99" s="12"/>
      <c r="D99" s="153" t="s">
        <v>73</v>
      </c>
      <c r="E99" s="163" t="s">
        <v>82</v>
      </c>
      <c r="F99" s="163" t="s">
        <v>195</v>
      </c>
      <c r="G99" s="12"/>
      <c r="H99" s="12"/>
      <c r="I99" s="155"/>
      <c r="J99" s="164">
        <f>BK99</f>
        <v>0</v>
      </c>
      <c r="K99" s="12"/>
      <c r="L99" s="152"/>
      <c r="M99" s="157"/>
      <c r="N99" s="158"/>
      <c r="O99" s="158"/>
      <c r="P99" s="159">
        <f>SUM(P100:P122)</f>
        <v>0</v>
      </c>
      <c r="Q99" s="158"/>
      <c r="R99" s="159">
        <f>SUM(R100:R122)</f>
        <v>0</v>
      </c>
      <c r="S99" s="158"/>
      <c r="T99" s="16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3" t="s">
        <v>82</v>
      </c>
      <c r="AT99" s="161" t="s">
        <v>73</v>
      </c>
      <c r="AU99" s="161" t="s">
        <v>82</v>
      </c>
      <c r="AY99" s="153" t="s">
        <v>138</v>
      </c>
      <c r="BK99" s="162">
        <f>SUM(BK100:BK122)</f>
        <v>0</v>
      </c>
    </row>
    <row r="100" s="2" customFormat="1" ht="16.5" customHeight="1">
      <c r="A100" s="39"/>
      <c r="B100" s="165"/>
      <c r="C100" s="166" t="s">
        <v>82</v>
      </c>
      <c r="D100" s="166" t="s">
        <v>141</v>
      </c>
      <c r="E100" s="167" t="s">
        <v>196</v>
      </c>
      <c r="F100" s="168" t="s">
        <v>197</v>
      </c>
      <c r="G100" s="169" t="s">
        <v>172</v>
      </c>
      <c r="H100" s="170">
        <v>24.532</v>
      </c>
      <c r="I100" s="171"/>
      <c r="J100" s="172">
        <f>ROUND(I100*H100,2)</f>
        <v>0</v>
      </c>
      <c r="K100" s="168" t="s">
        <v>144</v>
      </c>
      <c r="L100" s="40"/>
      <c r="M100" s="173" t="s">
        <v>3</v>
      </c>
      <c r="N100" s="174" t="s">
        <v>45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162</v>
      </c>
      <c r="AT100" s="177" t="s">
        <v>141</v>
      </c>
      <c r="AU100" s="177" t="s">
        <v>84</v>
      </c>
      <c r="AY100" s="20" t="s">
        <v>138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82</v>
      </c>
      <c r="BK100" s="178">
        <f>ROUND(I100*H100,2)</f>
        <v>0</v>
      </c>
      <c r="BL100" s="20" t="s">
        <v>162</v>
      </c>
      <c r="BM100" s="177" t="s">
        <v>198</v>
      </c>
    </row>
    <row r="101" s="13" customFormat="1">
      <c r="A101" s="13"/>
      <c r="B101" s="189"/>
      <c r="C101" s="13"/>
      <c r="D101" s="179" t="s">
        <v>199</v>
      </c>
      <c r="E101" s="190" t="s">
        <v>3</v>
      </c>
      <c r="F101" s="191" t="s">
        <v>200</v>
      </c>
      <c r="G101" s="13"/>
      <c r="H101" s="190" t="s">
        <v>3</v>
      </c>
      <c r="I101" s="192"/>
      <c r="J101" s="13"/>
      <c r="K101" s="13"/>
      <c r="L101" s="189"/>
      <c r="M101" s="193"/>
      <c r="N101" s="194"/>
      <c r="O101" s="194"/>
      <c r="P101" s="194"/>
      <c r="Q101" s="194"/>
      <c r="R101" s="194"/>
      <c r="S101" s="194"/>
      <c r="T101" s="19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90" t="s">
        <v>199</v>
      </c>
      <c r="AU101" s="190" t="s">
        <v>84</v>
      </c>
      <c r="AV101" s="13" t="s">
        <v>82</v>
      </c>
      <c r="AW101" s="13" t="s">
        <v>35</v>
      </c>
      <c r="AX101" s="13" t="s">
        <v>74</v>
      </c>
      <c r="AY101" s="190" t="s">
        <v>138</v>
      </c>
    </row>
    <row r="102" s="14" customFormat="1">
      <c r="A102" s="14"/>
      <c r="B102" s="196"/>
      <c r="C102" s="14"/>
      <c r="D102" s="179" t="s">
        <v>199</v>
      </c>
      <c r="E102" s="197" t="s">
        <v>3</v>
      </c>
      <c r="F102" s="198" t="s">
        <v>201</v>
      </c>
      <c r="G102" s="14"/>
      <c r="H102" s="199">
        <v>0.72399999999999998</v>
      </c>
      <c r="I102" s="200"/>
      <c r="J102" s="14"/>
      <c r="K102" s="14"/>
      <c r="L102" s="196"/>
      <c r="M102" s="201"/>
      <c r="N102" s="202"/>
      <c r="O102" s="202"/>
      <c r="P102" s="202"/>
      <c r="Q102" s="202"/>
      <c r="R102" s="202"/>
      <c r="S102" s="202"/>
      <c r="T102" s="20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7" t="s">
        <v>199</v>
      </c>
      <c r="AU102" s="197" t="s">
        <v>84</v>
      </c>
      <c r="AV102" s="14" t="s">
        <v>84</v>
      </c>
      <c r="AW102" s="14" t="s">
        <v>35</v>
      </c>
      <c r="AX102" s="14" t="s">
        <v>74</v>
      </c>
      <c r="AY102" s="197" t="s">
        <v>138</v>
      </c>
    </row>
    <row r="103" s="13" customFormat="1">
      <c r="A103" s="13"/>
      <c r="B103" s="189"/>
      <c r="C103" s="13"/>
      <c r="D103" s="179" t="s">
        <v>199</v>
      </c>
      <c r="E103" s="190" t="s">
        <v>3</v>
      </c>
      <c r="F103" s="191" t="s">
        <v>202</v>
      </c>
      <c r="G103" s="13"/>
      <c r="H103" s="190" t="s">
        <v>3</v>
      </c>
      <c r="I103" s="192"/>
      <c r="J103" s="13"/>
      <c r="K103" s="13"/>
      <c r="L103" s="189"/>
      <c r="M103" s="193"/>
      <c r="N103" s="194"/>
      <c r="O103" s="194"/>
      <c r="P103" s="194"/>
      <c r="Q103" s="194"/>
      <c r="R103" s="194"/>
      <c r="S103" s="194"/>
      <c r="T103" s="19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90" t="s">
        <v>199</v>
      </c>
      <c r="AU103" s="190" t="s">
        <v>84</v>
      </c>
      <c r="AV103" s="13" t="s">
        <v>82</v>
      </c>
      <c r="AW103" s="13" t="s">
        <v>35</v>
      </c>
      <c r="AX103" s="13" t="s">
        <v>74</v>
      </c>
      <c r="AY103" s="190" t="s">
        <v>138</v>
      </c>
    </row>
    <row r="104" s="14" customFormat="1">
      <c r="A104" s="14"/>
      <c r="B104" s="196"/>
      <c r="C104" s="14"/>
      <c r="D104" s="179" t="s">
        <v>199</v>
      </c>
      <c r="E104" s="197" t="s">
        <v>3</v>
      </c>
      <c r="F104" s="198" t="s">
        <v>203</v>
      </c>
      <c r="G104" s="14"/>
      <c r="H104" s="199">
        <v>18.529</v>
      </c>
      <c r="I104" s="200"/>
      <c r="J104" s="14"/>
      <c r="K104" s="14"/>
      <c r="L104" s="196"/>
      <c r="M104" s="201"/>
      <c r="N104" s="202"/>
      <c r="O104" s="202"/>
      <c r="P104" s="202"/>
      <c r="Q104" s="202"/>
      <c r="R104" s="202"/>
      <c r="S104" s="202"/>
      <c r="T104" s="20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97" t="s">
        <v>199</v>
      </c>
      <c r="AU104" s="197" t="s">
        <v>84</v>
      </c>
      <c r="AV104" s="14" t="s">
        <v>84</v>
      </c>
      <c r="AW104" s="14" t="s">
        <v>35</v>
      </c>
      <c r="AX104" s="14" t="s">
        <v>74</v>
      </c>
      <c r="AY104" s="197" t="s">
        <v>138</v>
      </c>
    </row>
    <row r="105" s="13" customFormat="1">
      <c r="A105" s="13"/>
      <c r="B105" s="189"/>
      <c r="C105" s="13"/>
      <c r="D105" s="179" t="s">
        <v>199</v>
      </c>
      <c r="E105" s="190" t="s">
        <v>3</v>
      </c>
      <c r="F105" s="191" t="s">
        <v>204</v>
      </c>
      <c r="G105" s="13"/>
      <c r="H105" s="190" t="s">
        <v>3</v>
      </c>
      <c r="I105" s="192"/>
      <c r="J105" s="13"/>
      <c r="K105" s="13"/>
      <c r="L105" s="189"/>
      <c r="M105" s="193"/>
      <c r="N105" s="194"/>
      <c r="O105" s="194"/>
      <c r="P105" s="194"/>
      <c r="Q105" s="194"/>
      <c r="R105" s="194"/>
      <c r="S105" s="194"/>
      <c r="T105" s="19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0" t="s">
        <v>199</v>
      </c>
      <c r="AU105" s="190" t="s">
        <v>84</v>
      </c>
      <c r="AV105" s="13" t="s">
        <v>82</v>
      </c>
      <c r="AW105" s="13" t="s">
        <v>35</v>
      </c>
      <c r="AX105" s="13" t="s">
        <v>74</v>
      </c>
      <c r="AY105" s="190" t="s">
        <v>138</v>
      </c>
    </row>
    <row r="106" s="14" customFormat="1">
      <c r="A106" s="14"/>
      <c r="B106" s="196"/>
      <c r="C106" s="14"/>
      <c r="D106" s="179" t="s">
        <v>199</v>
      </c>
      <c r="E106" s="197" t="s">
        <v>3</v>
      </c>
      <c r="F106" s="198" t="s">
        <v>205</v>
      </c>
      <c r="G106" s="14"/>
      <c r="H106" s="199">
        <v>4.5339999999999998</v>
      </c>
      <c r="I106" s="200"/>
      <c r="J106" s="14"/>
      <c r="K106" s="14"/>
      <c r="L106" s="196"/>
      <c r="M106" s="201"/>
      <c r="N106" s="202"/>
      <c r="O106" s="202"/>
      <c r="P106" s="202"/>
      <c r="Q106" s="202"/>
      <c r="R106" s="202"/>
      <c r="S106" s="202"/>
      <c r="T106" s="20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7" t="s">
        <v>199</v>
      </c>
      <c r="AU106" s="197" t="s">
        <v>84</v>
      </c>
      <c r="AV106" s="14" t="s">
        <v>84</v>
      </c>
      <c r="AW106" s="14" t="s">
        <v>35</v>
      </c>
      <c r="AX106" s="14" t="s">
        <v>74</v>
      </c>
      <c r="AY106" s="197" t="s">
        <v>138</v>
      </c>
    </row>
    <row r="107" s="13" customFormat="1">
      <c r="A107" s="13"/>
      <c r="B107" s="189"/>
      <c r="C107" s="13"/>
      <c r="D107" s="179" t="s">
        <v>199</v>
      </c>
      <c r="E107" s="190" t="s">
        <v>3</v>
      </c>
      <c r="F107" s="191" t="s">
        <v>206</v>
      </c>
      <c r="G107" s="13"/>
      <c r="H107" s="190" t="s">
        <v>3</v>
      </c>
      <c r="I107" s="192"/>
      <c r="J107" s="13"/>
      <c r="K107" s="13"/>
      <c r="L107" s="189"/>
      <c r="M107" s="193"/>
      <c r="N107" s="194"/>
      <c r="O107" s="194"/>
      <c r="P107" s="194"/>
      <c r="Q107" s="194"/>
      <c r="R107" s="194"/>
      <c r="S107" s="194"/>
      <c r="T107" s="19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90" t="s">
        <v>199</v>
      </c>
      <c r="AU107" s="190" t="s">
        <v>84</v>
      </c>
      <c r="AV107" s="13" t="s">
        <v>82</v>
      </c>
      <c r="AW107" s="13" t="s">
        <v>35</v>
      </c>
      <c r="AX107" s="13" t="s">
        <v>74</v>
      </c>
      <c r="AY107" s="190" t="s">
        <v>138</v>
      </c>
    </row>
    <row r="108" s="14" customFormat="1">
      <c r="A108" s="14"/>
      <c r="B108" s="196"/>
      <c r="C108" s="14"/>
      <c r="D108" s="179" t="s">
        <v>199</v>
      </c>
      <c r="E108" s="197" t="s">
        <v>3</v>
      </c>
      <c r="F108" s="198" t="s">
        <v>207</v>
      </c>
      <c r="G108" s="14"/>
      <c r="H108" s="199">
        <v>0.745</v>
      </c>
      <c r="I108" s="200"/>
      <c r="J108" s="14"/>
      <c r="K108" s="14"/>
      <c r="L108" s="196"/>
      <c r="M108" s="201"/>
      <c r="N108" s="202"/>
      <c r="O108" s="202"/>
      <c r="P108" s="202"/>
      <c r="Q108" s="202"/>
      <c r="R108" s="202"/>
      <c r="S108" s="202"/>
      <c r="T108" s="20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7" t="s">
        <v>199</v>
      </c>
      <c r="AU108" s="197" t="s">
        <v>84</v>
      </c>
      <c r="AV108" s="14" t="s">
        <v>84</v>
      </c>
      <c r="AW108" s="14" t="s">
        <v>35</v>
      </c>
      <c r="AX108" s="14" t="s">
        <v>74</v>
      </c>
      <c r="AY108" s="197" t="s">
        <v>138</v>
      </c>
    </row>
    <row r="109" s="15" customFormat="1">
      <c r="A109" s="15"/>
      <c r="B109" s="204"/>
      <c r="C109" s="15"/>
      <c r="D109" s="179" t="s">
        <v>199</v>
      </c>
      <c r="E109" s="205" t="s">
        <v>170</v>
      </c>
      <c r="F109" s="206" t="s">
        <v>208</v>
      </c>
      <c r="G109" s="15"/>
      <c r="H109" s="207">
        <v>24.532</v>
      </c>
      <c r="I109" s="208"/>
      <c r="J109" s="15"/>
      <c r="K109" s="15"/>
      <c r="L109" s="204"/>
      <c r="M109" s="209"/>
      <c r="N109" s="210"/>
      <c r="O109" s="210"/>
      <c r="P109" s="210"/>
      <c r="Q109" s="210"/>
      <c r="R109" s="210"/>
      <c r="S109" s="210"/>
      <c r="T109" s="21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05" t="s">
        <v>199</v>
      </c>
      <c r="AU109" s="205" t="s">
        <v>84</v>
      </c>
      <c r="AV109" s="15" t="s">
        <v>162</v>
      </c>
      <c r="AW109" s="15" t="s">
        <v>35</v>
      </c>
      <c r="AX109" s="15" t="s">
        <v>82</v>
      </c>
      <c r="AY109" s="205" t="s">
        <v>138</v>
      </c>
    </row>
    <row r="110" s="2" customFormat="1" ht="16.5" customHeight="1">
      <c r="A110" s="39"/>
      <c r="B110" s="165"/>
      <c r="C110" s="166" t="s">
        <v>84</v>
      </c>
      <c r="D110" s="166" t="s">
        <v>141</v>
      </c>
      <c r="E110" s="167" t="s">
        <v>209</v>
      </c>
      <c r="F110" s="168" t="s">
        <v>210</v>
      </c>
      <c r="G110" s="169" t="s">
        <v>211</v>
      </c>
      <c r="H110" s="170">
        <v>2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45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162</v>
      </c>
      <c r="AT110" s="177" t="s">
        <v>141</v>
      </c>
      <c r="AU110" s="177" t="s">
        <v>84</v>
      </c>
      <c r="AY110" s="20" t="s">
        <v>138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82</v>
      </c>
      <c r="BK110" s="178">
        <f>ROUND(I110*H110,2)</f>
        <v>0</v>
      </c>
      <c r="BL110" s="20" t="s">
        <v>162</v>
      </c>
      <c r="BM110" s="177" t="s">
        <v>212</v>
      </c>
    </row>
    <row r="111" s="2" customFormat="1" ht="33" customHeight="1">
      <c r="A111" s="39"/>
      <c r="B111" s="165"/>
      <c r="C111" s="166" t="s">
        <v>156</v>
      </c>
      <c r="D111" s="166" t="s">
        <v>141</v>
      </c>
      <c r="E111" s="167" t="s">
        <v>213</v>
      </c>
      <c r="F111" s="168" t="s">
        <v>214</v>
      </c>
      <c r="G111" s="169" t="s">
        <v>172</v>
      </c>
      <c r="H111" s="170">
        <v>24.532</v>
      </c>
      <c r="I111" s="171"/>
      <c r="J111" s="172">
        <f>ROUND(I111*H111,2)</f>
        <v>0</v>
      </c>
      <c r="K111" s="168" t="s">
        <v>144</v>
      </c>
      <c r="L111" s="40"/>
      <c r="M111" s="173" t="s">
        <v>3</v>
      </c>
      <c r="N111" s="174" t="s">
        <v>45</v>
      </c>
      <c r="O111" s="73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162</v>
      </c>
      <c r="AT111" s="177" t="s">
        <v>141</v>
      </c>
      <c r="AU111" s="177" t="s">
        <v>84</v>
      </c>
      <c r="AY111" s="20" t="s">
        <v>138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82</v>
      </c>
      <c r="BK111" s="178">
        <f>ROUND(I111*H111,2)</f>
        <v>0</v>
      </c>
      <c r="BL111" s="20" t="s">
        <v>162</v>
      </c>
      <c r="BM111" s="177" t="s">
        <v>215</v>
      </c>
    </row>
    <row r="112" s="14" customFormat="1">
      <c r="A112" s="14"/>
      <c r="B112" s="196"/>
      <c r="C112" s="14"/>
      <c r="D112" s="179" t="s">
        <v>199</v>
      </c>
      <c r="E112" s="197" t="s">
        <v>3</v>
      </c>
      <c r="F112" s="198" t="s">
        <v>170</v>
      </c>
      <c r="G112" s="14"/>
      <c r="H112" s="199">
        <v>24.532</v>
      </c>
      <c r="I112" s="200"/>
      <c r="J112" s="14"/>
      <c r="K112" s="14"/>
      <c r="L112" s="196"/>
      <c r="M112" s="201"/>
      <c r="N112" s="202"/>
      <c r="O112" s="202"/>
      <c r="P112" s="202"/>
      <c r="Q112" s="202"/>
      <c r="R112" s="202"/>
      <c r="S112" s="202"/>
      <c r="T112" s="20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7" t="s">
        <v>199</v>
      </c>
      <c r="AU112" s="197" t="s">
        <v>84</v>
      </c>
      <c r="AV112" s="14" t="s">
        <v>84</v>
      </c>
      <c r="AW112" s="14" t="s">
        <v>35</v>
      </c>
      <c r="AX112" s="14" t="s">
        <v>82</v>
      </c>
      <c r="AY112" s="197" t="s">
        <v>138</v>
      </c>
    </row>
    <row r="113" s="2" customFormat="1" ht="33" customHeight="1">
      <c r="A113" s="39"/>
      <c r="B113" s="165"/>
      <c r="C113" s="166" t="s">
        <v>162</v>
      </c>
      <c r="D113" s="166" t="s">
        <v>141</v>
      </c>
      <c r="E113" s="167" t="s">
        <v>216</v>
      </c>
      <c r="F113" s="168" t="s">
        <v>217</v>
      </c>
      <c r="G113" s="169" t="s">
        <v>172</v>
      </c>
      <c r="H113" s="170">
        <v>24.532</v>
      </c>
      <c r="I113" s="171"/>
      <c r="J113" s="172">
        <f>ROUND(I113*H113,2)</f>
        <v>0</v>
      </c>
      <c r="K113" s="168" t="s">
        <v>144</v>
      </c>
      <c r="L113" s="40"/>
      <c r="M113" s="173" t="s">
        <v>3</v>
      </c>
      <c r="N113" s="174" t="s">
        <v>45</v>
      </c>
      <c r="O113" s="73"/>
      <c r="P113" s="175">
        <f>O113*H113</f>
        <v>0</v>
      </c>
      <c r="Q113" s="175">
        <v>0</v>
      </c>
      <c r="R113" s="175">
        <f>Q113*H113</f>
        <v>0</v>
      </c>
      <c r="S113" s="175">
        <v>0</v>
      </c>
      <c r="T113" s="17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162</v>
      </c>
      <c r="AT113" s="177" t="s">
        <v>141</v>
      </c>
      <c r="AU113" s="177" t="s">
        <v>84</v>
      </c>
      <c r="AY113" s="20" t="s">
        <v>138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82</v>
      </c>
      <c r="BK113" s="178">
        <f>ROUND(I113*H113,2)</f>
        <v>0</v>
      </c>
      <c r="BL113" s="20" t="s">
        <v>162</v>
      </c>
      <c r="BM113" s="177" t="s">
        <v>218</v>
      </c>
    </row>
    <row r="114" s="14" customFormat="1">
      <c r="A114" s="14"/>
      <c r="B114" s="196"/>
      <c r="C114" s="14"/>
      <c r="D114" s="179" t="s">
        <v>199</v>
      </c>
      <c r="E114" s="197" t="s">
        <v>3</v>
      </c>
      <c r="F114" s="198" t="s">
        <v>170</v>
      </c>
      <c r="G114" s="14"/>
      <c r="H114" s="199">
        <v>24.532</v>
      </c>
      <c r="I114" s="200"/>
      <c r="J114" s="14"/>
      <c r="K114" s="14"/>
      <c r="L114" s="196"/>
      <c r="M114" s="201"/>
      <c r="N114" s="202"/>
      <c r="O114" s="202"/>
      <c r="P114" s="202"/>
      <c r="Q114" s="202"/>
      <c r="R114" s="202"/>
      <c r="S114" s="202"/>
      <c r="T114" s="20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7" t="s">
        <v>199</v>
      </c>
      <c r="AU114" s="197" t="s">
        <v>84</v>
      </c>
      <c r="AV114" s="14" t="s">
        <v>84</v>
      </c>
      <c r="AW114" s="14" t="s">
        <v>35</v>
      </c>
      <c r="AX114" s="14" t="s">
        <v>82</v>
      </c>
      <c r="AY114" s="197" t="s">
        <v>138</v>
      </c>
    </row>
    <row r="115" s="2" customFormat="1">
      <c r="A115" s="39"/>
      <c r="B115" s="165"/>
      <c r="C115" s="166" t="s">
        <v>137</v>
      </c>
      <c r="D115" s="166" t="s">
        <v>141</v>
      </c>
      <c r="E115" s="167" t="s">
        <v>219</v>
      </c>
      <c r="F115" s="168" t="s">
        <v>220</v>
      </c>
      <c r="G115" s="169" t="s">
        <v>172</v>
      </c>
      <c r="H115" s="170">
        <v>24.532</v>
      </c>
      <c r="I115" s="171"/>
      <c r="J115" s="172">
        <f>ROUND(I115*H115,2)</f>
        <v>0</v>
      </c>
      <c r="K115" s="168" t="s">
        <v>144</v>
      </c>
      <c r="L115" s="40"/>
      <c r="M115" s="173" t="s">
        <v>3</v>
      </c>
      <c r="N115" s="174" t="s">
        <v>45</v>
      </c>
      <c r="O115" s="73"/>
      <c r="P115" s="175">
        <f>O115*H115</f>
        <v>0</v>
      </c>
      <c r="Q115" s="175">
        <v>0</v>
      </c>
      <c r="R115" s="175">
        <f>Q115*H115</f>
        <v>0</v>
      </c>
      <c r="S115" s="175">
        <v>0</v>
      </c>
      <c r="T115" s="17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162</v>
      </c>
      <c r="AT115" s="177" t="s">
        <v>141</v>
      </c>
      <c r="AU115" s="177" t="s">
        <v>84</v>
      </c>
      <c r="AY115" s="20" t="s">
        <v>138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82</v>
      </c>
      <c r="BK115" s="178">
        <f>ROUND(I115*H115,2)</f>
        <v>0</v>
      </c>
      <c r="BL115" s="20" t="s">
        <v>162</v>
      </c>
      <c r="BM115" s="177" t="s">
        <v>221</v>
      </c>
    </row>
    <row r="116" s="14" customFormat="1">
      <c r="A116" s="14"/>
      <c r="B116" s="196"/>
      <c r="C116" s="14"/>
      <c r="D116" s="179" t="s">
        <v>199</v>
      </c>
      <c r="E116" s="197" t="s">
        <v>3</v>
      </c>
      <c r="F116" s="198" t="s">
        <v>170</v>
      </c>
      <c r="G116" s="14"/>
      <c r="H116" s="199">
        <v>24.532</v>
      </c>
      <c r="I116" s="200"/>
      <c r="J116" s="14"/>
      <c r="K116" s="14"/>
      <c r="L116" s="196"/>
      <c r="M116" s="201"/>
      <c r="N116" s="202"/>
      <c r="O116" s="202"/>
      <c r="P116" s="202"/>
      <c r="Q116" s="202"/>
      <c r="R116" s="202"/>
      <c r="S116" s="202"/>
      <c r="T116" s="20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7" t="s">
        <v>199</v>
      </c>
      <c r="AU116" s="197" t="s">
        <v>84</v>
      </c>
      <c r="AV116" s="14" t="s">
        <v>84</v>
      </c>
      <c r="AW116" s="14" t="s">
        <v>35</v>
      </c>
      <c r="AX116" s="14" t="s">
        <v>82</v>
      </c>
      <c r="AY116" s="197" t="s">
        <v>138</v>
      </c>
    </row>
    <row r="117" s="2" customFormat="1">
      <c r="A117" s="39"/>
      <c r="B117" s="165"/>
      <c r="C117" s="166" t="s">
        <v>222</v>
      </c>
      <c r="D117" s="166" t="s">
        <v>141</v>
      </c>
      <c r="E117" s="167" t="s">
        <v>223</v>
      </c>
      <c r="F117" s="168" t="s">
        <v>224</v>
      </c>
      <c r="G117" s="169" t="s">
        <v>172</v>
      </c>
      <c r="H117" s="170">
        <v>318.916</v>
      </c>
      <c r="I117" s="171"/>
      <c r="J117" s="172">
        <f>ROUND(I117*H117,2)</f>
        <v>0</v>
      </c>
      <c r="K117" s="168" t="s">
        <v>144</v>
      </c>
      <c r="L117" s="40"/>
      <c r="M117" s="173" t="s">
        <v>3</v>
      </c>
      <c r="N117" s="174" t="s">
        <v>45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162</v>
      </c>
      <c r="AT117" s="177" t="s">
        <v>141</v>
      </c>
      <c r="AU117" s="177" t="s">
        <v>84</v>
      </c>
      <c r="AY117" s="20" t="s">
        <v>138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82</v>
      </c>
      <c r="BK117" s="178">
        <f>ROUND(I117*H117,2)</f>
        <v>0</v>
      </c>
      <c r="BL117" s="20" t="s">
        <v>162</v>
      </c>
      <c r="BM117" s="177" t="s">
        <v>225</v>
      </c>
    </row>
    <row r="118" s="13" customFormat="1">
      <c r="A118" s="13"/>
      <c r="B118" s="189"/>
      <c r="C118" s="13"/>
      <c r="D118" s="179" t="s">
        <v>199</v>
      </c>
      <c r="E118" s="190" t="s">
        <v>3</v>
      </c>
      <c r="F118" s="191" t="s">
        <v>226</v>
      </c>
      <c r="G118" s="13"/>
      <c r="H118" s="190" t="s">
        <v>3</v>
      </c>
      <c r="I118" s="192"/>
      <c r="J118" s="13"/>
      <c r="K118" s="13"/>
      <c r="L118" s="189"/>
      <c r="M118" s="193"/>
      <c r="N118" s="194"/>
      <c r="O118" s="194"/>
      <c r="P118" s="194"/>
      <c r="Q118" s="194"/>
      <c r="R118" s="194"/>
      <c r="S118" s="194"/>
      <c r="T118" s="19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0" t="s">
        <v>199</v>
      </c>
      <c r="AU118" s="190" t="s">
        <v>84</v>
      </c>
      <c r="AV118" s="13" t="s">
        <v>82</v>
      </c>
      <c r="AW118" s="13" t="s">
        <v>35</v>
      </c>
      <c r="AX118" s="13" t="s">
        <v>74</v>
      </c>
      <c r="AY118" s="190" t="s">
        <v>138</v>
      </c>
    </row>
    <row r="119" s="14" customFormat="1">
      <c r="A119" s="14"/>
      <c r="B119" s="196"/>
      <c r="C119" s="14"/>
      <c r="D119" s="179" t="s">
        <v>199</v>
      </c>
      <c r="E119" s="197" t="s">
        <v>3</v>
      </c>
      <c r="F119" s="198" t="s">
        <v>227</v>
      </c>
      <c r="G119" s="14"/>
      <c r="H119" s="199">
        <v>318.916</v>
      </c>
      <c r="I119" s="200"/>
      <c r="J119" s="14"/>
      <c r="K119" s="14"/>
      <c r="L119" s="196"/>
      <c r="M119" s="201"/>
      <c r="N119" s="202"/>
      <c r="O119" s="202"/>
      <c r="P119" s="202"/>
      <c r="Q119" s="202"/>
      <c r="R119" s="202"/>
      <c r="S119" s="202"/>
      <c r="T119" s="20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7" t="s">
        <v>199</v>
      </c>
      <c r="AU119" s="197" t="s">
        <v>84</v>
      </c>
      <c r="AV119" s="14" t="s">
        <v>84</v>
      </c>
      <c r="AW119" s="14" t="s">
        <v>35</v>
      </c>
      <c r="AX119" s="14" t="s">
        <v>82</v>
      </c>
      <c r="AY119" s="197" t="s">
        <v>138</v>
      </c>
    </row>
    <row r="120" s="2" customFormat="1">
      <c r="A120" s="39"/>
      <c r="B120" s="165"/>
      <c r="C120" s="166" t="s">
        <v>228</v>
      </c>
      <c r="D120" s="166" t="s">
        <v>141</v>
      </c>
      <c r="E120" s="167" t="s">
        <v>229</v>
      </c>
      <c r="F120" s="168" t="s">
        <v>230</v>
      </c>
      <c r="G120" s="169" t="s">
        <v>231</v>
      </c>
      <c r="H120" s="170">
        <v>41.704000000000001</v>
      </c>
      <c r="I120" s="171"/>
      <c r="J120" s="172">
        <f>ROUND(I120*H120,2)</f>
        <v>0</v>
      </c>
      <c r="K120" s="168" t="s">
        <v>144</v>
      </c>
      <c r="L120" s="40"/>
      <c r="M120" s="173" t="s">
        <v>3</v>
      </c>
      <c r="N120" s="174" t="s">
        <v>45</v>
      </c>
      <c r="O120" s="73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162</v>
      </c>
      <c r="AT120" s="177" t="s">
        <v>141</v>
      </c>
      <c r="AU120" s="177" t="s">
        <v>84</v>
      </c>
      <c r="AY120" s="20" t="s">
        <v>138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82</v>
      </c>
      <c r="BK120" s="178">
        <f>ROUND(I120*H120,2)</f>
        <v>0</v>
      </c>
      <c r="BL120" s="20" t="s">
        <v>162</v>
      </c>
      <c r="BM120" s="177" t="s">
        <v>232</v>
      </c>
    </row>
    <row r="121" s="13" customFormat="1">
      <c r="A121" s="13"/>
      <c r="B121" s="189"/>
      <c r="C121" s="13"/>
      <c r="D121" s="179" t="s">
        <v>199</v>
      </c>
      <c r="E121" s="190" t="s">
        <v>3</v>
      </c>
      <c r="F121" s="191" t="s">
        <v>233</v>
      </c>
      <c r="G121" s="13"/>
      <c r="H121" s="190" t="s">
        <v>3</v>
      </c>
      <c r="I121" s="192"/>
      <c r="J121" s="13"/>
      <c r="K121" s="13"/>
      <c r="L121" s="189"/>
      <c r="M121" s="193"/>
      <c r="N121" s="194"/>
      <c r="O121" s="194"/>
      <c r="P121" s="194"/>
      <c r="Q121" s="194"/>
      <c r="R121" s="194"/>
      <c r="S121" s="194"/>
      <c r="T121" s="19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90" t="s">
        <v>199</v>
      </c>
      <c r="AU121" s="190" t="s">
        <v>84</v>
      </c>
      <c r="AV121" s="13" t="s">
        <v>82</v>
      </c>
      <c r="AW121" s="13" t="s">
        <v>35</v>
      </c>
      <c r="AX121" s="13" t="s">
        <v>74</v>
      </c>
      <c r="AY121" s="190" t="s">
        <v>138</v>
      </c>
    </row>
    <row r="122" s="14" customFormat="1">
      <c r="A122" s="14"/>
      <c r="B122" s="196"/>
      <c r="C122" s="14"/>
      <c r="D122" s="179" t="s">
        <v>199</v>
      </c>
      <c r="E122" s="197" t="s">
        <v>3</v>
      </c>
      <c r="F122" s="198" t="s">
        <v>234</v>
      </c>
      <c r="G122" s="14"/>
      <c r="H122" s="199">
        <v>41.704000000000001</v>
      </c>
      <c r="I122" s="200"/>
      <c r="J122" s="14"/>
      <c r="K122" s="14"/>
      <c r="L122" s="196"/>
      <c r="M122" s="201"/>
      <c r="N122" s="202"/>
      <c r="O122" s="202"/>
      <c r="P122" s="202"/>
      <c r="Q122" s="202"/>
      <c r="R122" s="202"/>
      <c r="S122" s="202"/>
      <c r="T122" s="20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7" t="s">
        <v>199</v>
      </c>
      <c r="AU122" s="197" t="s">
        <v>84</v>
      </c>
      <c r="AV122" s="14" t="s">
        <v>84</v>
      </c>
      <c r="AW122" s="14" t="s">
        <v>35</v>
      </c>
      <c r="AX122" s="14" t="s">
        <v>82</v>
      </c>
      <c r="AY122" s="197" t="s">
        <v>138</v>
      </c>
    </row>
    <row r="123" s="12" customFormat="1" ht="22.8" customHeight="1">
      <c r="A123" s="12"/>
      <c r="B123" s="152"/>
      <c r="C123" s="12"/>
      <c r="D123" s="153" t="s">
        <v>73</v>
      </c>
      <c r="E123" s="163" t="s">
        <v>84</v>
      </c>
      <c r="F123" s="163" t="s">
        <v>235</v>
      </c>
      <c r="G123" s="12"/>
      <c r="H123" s="12"/>
      <c r="I123" s="155"/>
      <c r="J123" s="164">
        <f>BK123</f>
        <v>0</v>
      </c>
      <c r="K123" s="12"/>
      <c r="L123" s="152"/>
      <c r="M123" s="157"/>
      <c r="N123" s="158"/>
      <c r="O123" s="158"/>
      <c r="P123" s="159">
        <f>P124</f>
        <v>0</v>
      </c>
      <c r="Q123" s="158"/>
      <c r="R123" s="159">
        <f>R124</f>
        <v>0</v>
      </c>
      <c r="S123" s="158"/>
      <c r="T123" s="16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3" t="s">
        <v>82</v>
      </c>
      <c r="AT123" s="161" t="s">
        <v>73</v>
      </c>
      <c r="AU123" s="161" t="s">
        <v>82</v>
      </c>
      <c r="AY123" s="153" t="s">
        <v>138</v>
      </c>
      <c r="BK123" s="162">
        <f>BK124</f>
        <v>0</v>
      </c>
    </row>
    <row r="124" s="2" customFormat="1" ht="16.5" customHeight="1">
      <c r="A124" s="39"/>
      <c r="B124" s="165"/>
      <c r="C124" s="166" t="s">
        <v>236</v>
      </c>
      <c r="D124" s="166" t="s">
        <v>141</v>
      </c>
      <c r="E124" s="167" t="s">
        <v>237</v>
      </c>
      <c r="F124" s="168" t="s">
        <v>238</v>
      </c>
      <c r="G124" s="169" t="s">
        <v>211</v>
      </c>
      <c r="H124" s="170">
        <v>5</v>
      </c>
      <c r="I124" s="171"/>
      <c r="J124" s="172">
        <f>ROUND(I124*H124,2)</f>
        <v>0</v>
      </c>
      <c r="K124" s="168" t="s">
        <v>3</v>
      </c>
      <c r="L124" s="40"/>
      <c r="M124" s="173" t="s">
        <v>3</v>
      </c>
      <c r="N124" s="174" t="s">
        <v>45</v>
      </c>
      <c r="O124" s="73"/>
      <c r="P124" s="175">
        <f>O124*H124</f>
        <v>0</v>
      </c>
      <c r="Q124" s="175">
        <v>0</v>
      </c>
      <c r="R124" s="175">
        <f>Q124*H124</f>
        <v>0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162</v>
      </c>
      <c r="AT124" s="177" t="s">
        <v>141</v>
      </c>
      <c r="AU124" s="177" t="s">
        <v>84</v>
      </c>
      <c r="AY124" s="20" t="s">
        <v>138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82</v>
      </c>
      <c r="BK124" s="178">
        <f>ROUND(I124*H124,2)</f>
        <v>0</v>
      </c>
      <c r="BL124" s="20" t="s">
        <v>162</v>
      </c>
      <c r="BM124" s="177" t="s">
        <v>239</v>
      </c>
    </row>
    <row r="125" s="12" customFormat="1" ht="22.8" customHeight="1">
      <c r="A125" s="12"/>
      <c r="B125" s="152"/>
      <c r="C125" s="12"/>
      <c r="D125" s="153" t="s">
        <v>73</v>
      </c>
      <c r="E125" s="163" t="s">
        <v>156</v>
      </c>
      <c r="F125" s="163" t="s">
        <v>240</v>
      </c>
      <c r="G125" s="12"/>
      <c r="H125" s="12"/>
      <c r="I125" s="155"/>
      <c r="J125" s="164">
        <f>BK125</f>
        <v>0</v>
      </c>
      <c r="K125" s="12"/>
      <c r="L125" s="152"/>
      <c r="M125" s="157"/>
      <c r="N125" s="158"/>
      <c r="O125" s="158"/>
      <c r="P125" s="159">
        <f>SUM(P126:P191)</f>
        <v>0</v>
      </c>
      <c r="Q125" s="158"/>
      <c r="R125" s="159">
        <f>SUM(R126:R191)</f>
        <v>1.17725221</v>
      </c>
      <c r="S125" s="158"/>
      <c r="T125" s="160">
        <f>SUM(T126:T191)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3" t="s">
        <v>82</v>
      </c>
      <c r="AT125" s="161" t="s">
        <v>73</v>
      </c>
      <c r="AU125" s="161" t="s">
        <v>82</v>
      </c>
      <c r="AY125" s="153" t="s">
        <v>138</v>
      </c>
      <c r="BK125" s="162">
        <f>SUM(BK126:BK191)</f>
        <v>0</v>
      </c>
    </row>
    <row r="126" s="2" customFormat="1" ht="16.5" customHeight="1">
      <c r="A126" s="39"/>
      <c r="B126" s="165"/>
      <c r="C126" s="166" t="s">
        <v>241</v>
      </c>
      <c r="D126" s="166" t="s">
        <v>141</v>
      </c>
      <c r="E126" s="167" t="s">
        <v>242</v>
      </c>
      <c r="F126" s="168" t="s">
        <v>243</v>
      </c>
      <c r="G126" s="169" t="s">
        <v>231</v>
      </c>
      <c r="H126" s="170">
        <v>0.249</v>
      </c>
      <c r="I126" s="171"/>
      <c r="J126" s="172">
        <f>ROUND(I126*H126,2)</f>
        <v>0</v>
      </c>
      <c r="K126" s="168" t="s">
        <v>144</v>
      </c>
      <c r="L126" s="40"/>
      <c r="M126" s="173" t="s">
        <v>3</v>
      </c>
      <c r="N126" s="174" t="s">
        <v>45</v>
      </c>
      <c r="O126" s="73"/>
      <c r="P126" s="175">
        <f>O126*H126</f>
        <v>0</v>
      </c>
      <c r="Q126" s="175">
        <v>1.0900000000000001</v>
      </c>
      <c r="R126" s="175">
        <f>Q126*H126</f>
        <v>0.27141000000000004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162</v>
      </c>
      <c r="AT126" s="177" t="s">
        <v>141</v>
      </c>
      <c r="AU126" s="177" t="s">
        <v>84</v>
      </c>
      <c r="AY126" s="20" t="s">
        <v>138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82</v>
      </c>
      <c r="BK126" s="178">
        <f>ROUND(I126*H126,2)</f>
        <v>0</v>
      </c>
      <c r="BL126" s="20" t="s">
        <v>162</v>
      </c>
      <c r="BM126" s="177" t="s">
        <v>244</v>
      </c>
    </row>
    <row r="127" s="13" customFormat="1">
      <c r="A127" s="13"/>
      <c r="B127" s="189"/>
      <c r="C127" s="13"/>
      <c r="D127" s="179" t="s">
        <v>199</v>
      </c>
      <c r="E127" s="190" t="s">
        <v>3</v>
      </c>
      <c r="F127" s="191" t="s">
        <v>245</v>
      </c>
      <c r="G127" s="13"/>
      <c r="H127" s="190" t="s">
        <v>3</v>
      </c>
      <c r="I127" s="192"/>
      <c r="J127" s="13"/>
      <c r="K127" s="13"/>
      <c r="L127" s="189"/>
      <c r="M127" s="193"/>
      <c r="N127" s="194"/>
      <c r="O127" s="194"/>
      <c r="P127" s="194"/>
      <c r="Q127" s="194"/>
      <c r="R127" s="194"/>
      <c r="S127" s="194"/>
      <c r="T127" s="19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199</v>
      </c>
      <c r="AU127" s="190" t="s">
        <v>84</v>
      </c>
      <c r="AV127" s="13" t="s">
        <v>82</v>
      </c>
      <c r="AW127" s="13" t="s">
        <v>35</v>
      </c>
      <c r="AX127" s="13" t="s">
        <v>74</v>
      </c>
      <c r="AY127" s="190" t="s">
        <v>138</v>
      </c>
    </row>
    <row r="128" s="13" customFormat="1">
      <c r="A128" s="13"/>
      <c r="B128" s="189"/>
      <c r="C128" s="13"/>
      <c r="D128" s="179" t="s">
        <v>199</v>
      </c>
      <c r="E128" s="190" t="s">
        <v>3</v>
      </c>
      <c r="F128" s="191" t="s">
        <v>246</v>
      </c>
      <c r="G128" s="13"/>
      <c r="H128" s="190" t="s">
        <v>3</v>
      </c>
      <c r="I128" s="192"/>
      <c r="J128" s="13"/>
      <c r="K128" s="13"/>
      <c r="L128" s="189"/>
      <c r="M128" s="193"/>
      <c r="N128" s="194"/>
      <c r="O128" s="194"/>
      <c r="P128" s="194"/>
      <c r="Q128" s="194"/>
      <c r="R128" s="194"/>
      <c r="S128" s="194"/>
      <c r="T128" s="19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199</v>
      </c>
      <c r="AU128" s="190" t="s">
        <v>84</v>
      </c>
      <c r="AV128" s="13" t="s">
        <v>82</v>
      </c>
      <c r="AW128" s="13" t="s">
        <v>35</v>
      </c>
      <c r="AX128" s="13" t="s">
        <v>74</v>
      </c>
      <c r="AY128" s="190" t="s">
        <v>138</v>
      </c>
    </row>
    <row r="129" s="14" customFormat="1">
      <c r="A129" s="14"/>
      <c r="B129" s="196"/>
      <c r="C129" s="14"/>
      <c r="D129" s="179" t="s">
        <v>199</v>
      </c>
      <c r="E129" s="197" t="s">
        <v>3</v>
      </c>
      <c r="F129" s="198" t="s">
        <v>247</v>
      </c>
      <c r="G129" s="14"/>
      <c r="H129" s="199">
        <v>0.050000000000000003</v>
      </c>
      <c r="I129" s="200"/>
      <c r="J129" s="14"/>
      <c r="K129" s="14"/>
      <c r="L129" s="196"/>
      <c r="M129" s="201"/>
      <c r="N129" s="202"/>
      <c r="O129" s="202"/>
      <c r="P129" s="202"/>
      <c r="Q129" s="202"/>
      <c r="R129" s="202"/>
      <c r="S129" s="202"/>
      <c r="T129" s="20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7" t="s">
        <v>199</v>
      </c>
      <c r="AU129" s="197" t="s">
        <v>84</v>
      </c>
      <c r="AV129" s="14" t="s">
        <v>84</v>
      </c>
      <c r="AW129" s="14" t="s">
        <v>35</v>
      </c>
      <c r="AX129" s="14" t="s">
        <v>74</v>
      </c>
      <c r="AY129" s="197" t="s">
        <v>138</v>
      </c>
    </row>
    <row r="130" s="16" customFormat="1">
      <c r="A130" s="16"/>
      <c r="B130" s="212"/>
      <c r="C130" s="16"/>
      <c r="D130" s="179" t="s">
        <v>199</v>
      </c>
      <c r="E130" s="213" t="s">
        <v>3</v>
      </c>
      <c r="F130" s="214" t="s">
        <v>248</v>
      </c>
      <c r="G130" s="16"/>
      <c r="H130" s="215">
        <v>0.050000000000000003</v>
      </c>
      <c r="I130" s="216"/>
      <c r="J130" s="16"/>
      <c r="K130" s="16"/>
      <c r="L130" s="212"/>
      <c r="M130" s="217"/>
      <c r="N130" s="218"/>
      <c r="O130" s="218"/>
      <c r="P130" s="218"/>
      <c r="Q130" s="218"/>
      <c r="R130" s="218"/>
      <c r="S130" s="218"/>
      <c r="T130" s="219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13" t="s">
        <v>199</v>
      </c>
      <c r="AU130" s="213" t="s">
        <v>84</v>
      </c>
      <c r="AV130" s="16" t="s">
        <v>156</v>
      </c>
      <c r="AW130" s="16" t="s">
        <v>35</v>
      </c>
      <c r="AX130" s="16" t="s">
        <v>74</v>
      </c>
      <c r="AY130" s="213" t="s">
        <v>138</v>
      </c>
    </row>
    <row r="131" s="13" customFormat="1">
      <c r="A131" s="13"/>
      <c r="B131" s="189"/>
      <c r="C131" s="13"/>
      <c r="D131" s="179" t="s">
        <v>199</v>
      </c>
      <c r="E131" s="190" t="s">
        <v>3</v>
      </c>
      <c r="F131" s="191" t="s">
        <v>249</v>
      </c>
      <c r="G131" s="13"/>
      <c r="H131" s="190" t="s">
        <v>3</v>
      </c>
      <c r="I131" s="192"/>
      <c r="J131" s="13"/>
      <c r="K131" s="13"/>
      <c r="L131" s="189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199</v>
      </c>
      <c r="AU131" s="190" t="s">
        <v>84</v>
      </c>
      <c r="AV131" s="13" t="s">
        <v>82</v>
      </c>
      <c r="AW131" s="13" t="s">
        <v>35</v>
      </c>
      <c r="AX131" s="13" t="s">
        <v>74</v>
      </c>
      <c r="AY131" s="190" t="s">
        <v>138</v>
      </c>
    </row>
    <row r="132" s="13" customFormat="1">
      <c r="A132" s="13"/>
      <c r="B132" s="189"/>
      <c r="C132" s="13"/>
      <c r="D132" s="179" t="s">
        <v>199</v>
      </c>
      <c r="E132" s="190" t="s">
        <v>3</v>
      </c>
      <c r="F132" s="191" t="s">
        <v>246</v>
      </c>
      <c r="G132" s="13"/>
      <c r="H132" s="190" t="s">
        <v>3</v>
      </c>
      <c r="I132" s="192"/>
      <c r="J132" s="13"/>
      <c r="K132" s="13"/>
      <c r="L132" s="189"/>
      <c r="M132" s="193"/>
      <c r="N132" s="194"/>
      <c r="O132" s="194"/>
      <c r="P132" s="194"/>
      <c r="Q132" s="194"/>
      <c r="R132" s="194"/>
      <c r="S132" s="194"/>
      <c r="T132" s="19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199</v>
      </c>
      <c r="AU132" s="190" t="s">
        <v>84</v>
      </c>
      <c r="AV132" s="13" t="s">
        <v>82</v>
      </c>
      <c r="AW132" s="13" t="s">
        <v>35</v>
      </c>
      <c r="AX132" s="13" t="s">
        <v>74</v>
      </c>
      <c r="AY132" s="190" t="s">
        <v>138</v>
      </c>
    </row>
    <row r="133" s="14" customFormat="1">
      <c r="A133" s="14"/>
      <c r="B133" s="196"/>
      <c r="C133" s="14"/>
      <c r="D133" s="179" t="s">
        <v>199</v>
      </c>
      <c r="E133" s="197" t="s">
        <v>3</v>
      </c>
      <c r="F133" s="198" t="s">
        <v>250</v>
      </c>
      <c r="G133" s="14"/>
      <c r="H133" s="199">
        <v>0.029000000000000001</v>
      </c>
      <c r="I133" s="200"/>
      <c r="J133" s="14"/>
      <c r="K133" s="14"/>
      <c r="L133" s="196"/>
      <c r="M133" s="201"/>
      <c r="N133" s="202"/>
      <c r="O133" s="202"/>
      <c r="P133" s="202"/>
      <c r="Q133" s="202"/>
      <c r="R133" s="202"/>
      <c r="S133" s="202"/>
      <c r="T133" s="20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7" t="s">
        <v>199</v>
      </c>
      <c r="AU133" s="197" t="s">
        <v>84</v>
      </c>
      <c r="AV133" s="14" t="s">
        <v>84</v>
      </c>
      <c r="AW133" s="14" t="s">
        <v>35</v>
      </c>
      <c r="AX133" s="14" t="s">
        <v>74</v>
      </c>
      <c r="AY133" s="197" t="s">
        <v>138</v>
      </c>
    </row>
    <row r="134" s="13" customFormat="1">
      <c r="A134" s="13"/>
      <c r="B134" s="189"/>
      <c r="C134" s="13"/>
      <c r="D134" s="179" t="s">
        <v>199</v>
      </c>
      <c r="E134" s="190" t="s">
        <v>3</v>
      </c>
      <c r="F134" s="191" t="s">
        <v>251</v>
      </c>
      <c r="G134" s="13"/>
      <c r="H134" s="190" t="s">
        <v>3</v>
      </c>
      <c r="I134" s="192"/>
      <c r="J134" s="13"/>
      <c r="K134" s="13"/>
      <c r="L134" s="189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0" t="s">
        <v>199</v>
      </c>
      <c r="AU134" s="190" t="s">
        <v>84</v>
      </c>
      <c r="AV134" s="13" t="s">
        <v>82</v>
      </c>
      <c r="AW134" s="13" t="s">
        <v>35</v>
      </c>
      <c r="AX134" s="13" t="s">
        <v>74</v>
      </c>
      <c r="AY134" s="190" t="s">
        <v>138</v>
      </c>
    </row>
    <row r="135" s="14" customFormat="1">
      <c r="A135" s="14"/>
      <c r="B135" s="196"/>
      <c r="C135" s="14"/>
      <c r="D135" s="179" t="s">
        <v>199</v>
      </c>
      <c r="E135" s="197" t="s">
        <v>3</v>
      </c>
      <c r="F135" s="198" t="s">
        <v>252</v>
      </c>
      <c r="G135" s="14"/>
      <c r="H135" s="199">
        <v>0.098000000000000004</v>
      </c>
      <c r="I135" s="200"/>
      <c r="J135" s="14"/>
      <c r="K135" s="14"/>
      <c r="L135" s="196"/>
      <c r="M135" s="201"/>
      <c r="N135" s="202"/>
      <c r="O135" s="202"/>
      <c r="P135" s="202"/>
      <c r="Q135" s="202"/>
      <c r="R135" s="202"/>
      <c r="S135" s="202"/>
      <c r="T135" s="20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7" t="s">
        <v>199</v>
      </c>
      <c r="AU135" s="197" t="s">
        <v>84</v>
      </c>
      <c r="AV135" s="14" t="s">
        <v>84</v>
      </c>
      <c r="AW135" s="14" t="s">
        <v>35</v>
      </c>
      <c r="AX135" s="14" t="s">
        <v>74</v>
      </c>
      <c r="AY135" s="197" t="s">
        <v>138</v>
      </c>
    </row>
    <row r="136" s="13" customFormat="1">
      <c r="A136" s="13"/>
      <c r="B136" s="189"/>
      <c r="C136" s="13"/>
      <c r="D136" s="179" t="s">
        <v>199</v>
      </c>
      <c r="E136" s="190" t="s">
        <v>3</v>
      </c>
      <c r="F136" s="191" t="s">
        <v>253</v>
      </c>
      <c r="G136" s="13"/>
      <c r="H136" s="190" t="s">
        <v>3</v>
      </c>
      <c r="I136" s="192"/>
      <c r="J136" s="13"/>
      <c r="K136" s="13"/>
      <c r="L136" s="189"/>
      <c r="M136" s="193"/>
      <c r="N136" s="194"/>
      <c r="O136" s="194"/>
      <c r="P136" s="194"/>
      <c r="Q136" s="194"/>
      <c r="R136" s="194"/>
      <c r="S136" s="194"/>
      <c r="T136" s="19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199</v>
      </c>
      <c r="AU136" s="190" t="s">
        <v>84</v>
      </c>
      <c r="AV136" s="13" t="s">
        <v>82</v>
      </c>
      <c r="AW136" s="13" t="s">
        <v>35</v>
      </c>
      <c r="AX136" s="13" t="s">
        <v>74</v>
      </c>
      <c r="AY136" s="190" t="s">
        <v>138</v>
      </c>
    </row>
    <row r="137" s="14" customFormat="1">
      <c r="A137" s="14"/>
      <c r="B137" s="196"/>
      <c r="C137" s="14"/>
      <c r="D137" s="179" t="s">
        <v>199</v>
      </c>
      <c r="E137" s="197" t="s">
        <v>3</v>
      </c>
      <c r="F137" s="198" t="s">
        <v>250</v>
      </c>
      <c r="G137" s="14"/>
      <c r="H137" s="199">
        <v>0.029000000000000001</v>
      </c>
      <c r="I137" s="200"/>
      <c r="J137" s="14"/>
      <c r="K137" s="14"/>
      <c r="L137" s="196"/>
      <c r="M137" s="201"/>
      <c r="N137" s="202"/>
      <c r="O137" s="202"/>
      <c r="P137" s="202"/>
      <c r="Q137" s="202"/>
      <c r="R137" s="202"/>
      <c r="S137" s="202"/>
      <c r="T137" s="20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7" t="s">
        <v>199</v>
      </c>
      <c r="AU137" s="197" t="s">
        <v>84</v>
      </c>
      <c r="AV137" s="14" t="s">
        <v>84</v>
      </c>
      <c r="AW137" s="14" t="s">
        <v>35</v>
      </c>
      <c r="AX137" s="14" t="s">
        <v>74</v>
      </c>
      <c r="AY137" s="197" t="s">
        <v>138</v>
      </c>
    </row>
    <row r="138" s="14" customFormat="1">
      <c r="A138" s="14"/>
      <c r="B138" s="196"/>
      <c r="C138" s="14"/>
      <c r="D138" s="179" t="s">
        <v>199</v>
      </c>
      <c r="E138" s="197" t="s">
        <v>3</v>
      </c>
      <c r="F138" s="198" t="s">
        <v>254</v>
      </c>
      <c r="G138" s="14"/>
      <c r="H138" s="199">
        <v>0.042999999999999997</v>
      </c>
      <c r="I138" s="200"/>
      <c r="J138" s="14"/>
      <c r="K138" s="14"/>
      <c r="L138" s="196"/>
      <c r="M138" s="201"/>
      <c r="N138" s="202"/>
      <c r="O138" s="202"/>
      <c r="P138" s="202"/>
      <c r="Q138" s="202"/>
      <c r="R138" s="202"/>
      <c r="S138" s="202"/>
      <c r="T138" s="20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7" t="s">
        <v>199</v>
      </c>
      <c r="AU138" s="197" t="s">
        <v>84</v>
      </c>
      <c r="AV138" s="14" t="s">
        <v>84</v>
      </c>
      <c r="AW138" s="14" t="s">
        <v>35</v>
      </c>
      <c r="AX138" s="14" t="s">
        <v>74</v>
      </c>
      <c r="AY138" s="197" t="s">
        <v>138</v>
      </c>
    </row>
    <row r="139" s="16" customFormat="1">
      <c r="A139" s="16"/>
      <c r="B139" s="212"/>
      <c r="C139" s="16"/>
      <c r="D139" s="179" t="s">
        <v>199</v>
      </c>
      <c r="E139" s="213" t="s">
        <v>3</v>
      </c>
      <c r="F139" s="214" t="s">
        <v>248</v>
      </c>
      <c r="G139" s="16"/>
      <c r="H139" s="215">
        <v>0.19900000000000001</v>
      </c>
      <c r="I139" s="216"/>
      <c r="J139" s="16"/>
      <c r="K139" s="16"/>
      <c r="L139" s="212"/>
      <c r="M139" s="217"/>
      <c r="N139" s="218"/>
      <c r="O139" s="218"/>
      <c r="P139" s="218"/>
      <c r="Q139" s="218"/>
      <c r="R139" s="218"/>
      <c r="S139" s="218"/>
      <c r="T139" s="219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13" t="s">
        <v>199</v>
      </c>
      <c r="AU139" s="213" t="s">
        <v>84</v>
      </c>
      <c r="AV139" s="16" t="s">
        <v>156</v>
      </c>
      <c r="AW139" s="16" t="s">
        <v>35</v>
      </c>
      <c r="AX139" s="16" t="s">
        <v>74</v>
      </c>
      <c r="AY139" s="213" t="s">
        <v>138</v>
      </c>
    </row>
    <row r="140" s="15" customFormat="1">
      <c r="A140" s="15"/>
      <c r="B140" s="204"/>
      <c r="C140" s="15"/>
      <c r="D140" s="179" t="s">
        <v>199</v>
      </c>
      <c r="E140" s="205" t="s">
        <v>3</v>
      </c>
      <c r="F140" s="206" t="s">
        <v>208</v>
      </c>
      <c r="G140" s="15"/>
      <c r="H140" s="207">
        <v>0.249</v>
      </c>
      <c r="I140" s="208"/>
      <c r="J140" s="15"/>
      <c r="K140" s="15"/>
      <c r="L140" s="204"/>
      <c r="M140" s="209"/>
      <c r="N140" s="210"/>
      <c r="O140" s="210"/>
      <c r="P140" s="210"/>
      <c r="Q140" s="210"/>
      <c r="R140" s="210"/>
      <c r="S140" s="210"/>
      <c r="T140" s="21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5" t="s">
        <v>199</v>
      </c>
      <c r="AU140" s="205" t="s">
        <v>84</v>
      </c>
      <c r="AV140" s="15" t="s">
        <v>162</v>
      </c>
      <c r="AW140" s="15" t="s">
        <v>35</v>
      </c>
      <c r="AX140" s="15" t="s">
        <v>82</v>
      </c>
      <c r="AY140" s="205" t="s">
        <v>138</v>
      </c>
    </row>
    <row r="141" s="2" customFormat="1">
      <c r="A141" s="39"/>
      <c r="B141" s="165"/>
      <c r="C141" s="166" t="s">
        <v>255</v>
      </c>
      <c r="D141" s="166" t="s">
        <v>141</v>
      </c>
      <c r="E141" s="167" t="s">
        <v>256</v>
      </c>
      <c r="F141" s="168" t="s">
        <v>257</v>
      </c>
      <c r="G141" s="169" t="s">
        <v>168</v>
      </c>
      <c r="H141" s="170">
        <v>4.298</v>
      </c>
      <c r="I141" s="171"/>
      <c r="J141" s="172">
        <f>ROUND(I141*H141,2)</f>
        <v>0</v>
      </c>
      <c r="K141" s="168" t="s">
        <v>144</v>
      </c>
      <c r="L141" s="40"/>
      <c r="M141" s="173" t="s">
        <v>3</v>
      </c>
      <c r="N141" s="174" t="s">
        <v>45</v>
      </c>
      <c r="O141" s="73"/>
      <c r="P141" s="175">
        <f>O141*H141</f>
        <v>0</v>
      </c>
      <c r="Q141" s="175">
        <v>0.019120000000000002</v>
      </c>
      <c r="R141" s="175">
        <f>Q141*H141</f>
        <v>0.082177760000000002</v>
      </c>
      <c r="S141" s="175">
        <v>0</v>
      </c>
      <c r="T141" s="17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7" t="s">
        <v>162</v>
      </c>
      <c r="AT141" s="177" t="s">
        <v>141</v>
      </c>
      <c r="AU141" s="177" t="s">
        <v>84</v>
      </c>
      <c r="AY141" s="20" t="s">
        <v>138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20" t="s">
        <v>82</v>
      </c>
      <c r="BK141" s="178">
        <f>ROUND(I141*H141,2)</f>
        <v>0</v>
      </c>
      <c r="BL141" s="20" t="s">
        <v>162</v>
      </c>
      <c r="BM141" s="177" t="s">
        <v>258</v>
      </c>
    </row>
    <row r="142" s="13" customFormat="1">
      <c r="A142" s="13"/>
      <c r="B142" s="189"/>
      <c r="C142" s="13"/>
      <c r="D142" s="179" t="s">
        <v>199</v>
      </c>
      <c r="E142" s="190" t="s">
        <v>3</v>
      </c>
      <c r="F142" s="191" t="s">
        <v>259</v>
      </c>
      <c r="G142" s="13"/>
      <c r="H142" s="190" t="s">
        <v>3</v>
      </c>
      <c r="I142" s="192"/>
      <c r="J142" s="13"/>
      <c r="K142" s="13"/>
      <c r="L142" s="189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199</v>
      </c>
      <c r="AU142" s="190" t="s">
        <v>84</v>
      </c>
      <c r="AV142" s="13" t="s">
        <v>82</v>
      </c>
      <c r="AW142" s="13" t="s">
        <v>35</v>
      </c>
      <c r="AX142" s="13" t="s">
        <v>74</v>
      </c>
      <c r="AY142" s="190" t="s">
        <v>138</v>
      </c>
    </row>
    <row r="143" s="13" customFormat="1">
      <c r="A143" s="13"/>
      <c r="B143" s="189"/>
      <c r="C143" s="13"/>
      <c r="D143" s="179" t="s">
        <v>199</v>
      </c>
      <c r="E143" s="190" t="s">
        <v>3</v>
      </c>
      <c r="F143" s="191" t="s">
        <v>260</v>
      </c>
      <c r="G143" s="13"/>
      <c r="H143" s="190" t="s">
        <v>3</v>
      </c>
      <c r="I143" s="192"/>
      <c r="J143" s="13"/>
      <c r="K143" s="13"/>
      <c r="L143" s="189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199</v>
      </c>
      <c r="AU143" s="190" t="s">
        <v>84</v>
      </c>
      <c r="AV143" s="13" t="s">
        <v>82</v>
      </c>
      <c r="AW143" s="13" t="s">
        <v>35</v>
      </c>
      <c r="AX143" s="13" t="s">
        <v>74</v>
      </c>
      <c r="AY143" s="190" t="s">
        <v>138</v>
      </c>
    </row>
    <row r="144" s="14" customFormat="1">
      <c r="A144" s="14"/>
      <c r="B144" s="196"/>
      <c r="C144" s="14"/>
      <c r="D144" s="179" t="s">
        <v>199</v>
      </c>
      <c r="E144" s="197" t="s">
        <v>3</v>
      </c>
      <c r="F144" s="198" t="s">
        <v>261</v>
      </c>
      <c r="G144" s="14"/>
      <c r="H144" s="199">
        <v>2.173</v>
      </c>
      <c r="I144" s="200"/>
      <c r="J144" s="14"/>
      <c r="K144" s="14"/>
      <c r="L144" s="196"/>
      <c r="M144" s="201"/>
      <c r="N144" s="202"/>
      <c r="O144" s="202"/>
      <c r="P144" s="202"/>
      <c r="Q144" s="202"/>
      <c r="R144" s="202"/>
      <c r="S144" s="202"/>
      <c r="T144" s="20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7" t="s">
        <v>199</v>
      </c>
      <c r="AU144" s="197" t="s">
        <v>84</v>
      </c>
      <c r="AV144" s="14" t="s">
        <v>84</v>
      </c>
      <c r="AW144" s="14" t="s">
        <v>35</v>
      </c>
      <c r="AX144" s="14" t="s">
        <v>74</v>
      </c>
      <c r="AY144" s="197" t="s">
        <v>138</v>
      </c>
    </row>
    <row r="145" s="14" customFormat="1">
      <c r="A145" s="14"/>
      <c r="B145" s="196"/>
      <c r="C145" s="14"/>
      <c r="D145" s="179" t="s">
        <v>199</v>
      </c>
      <c r="E145" s="197" t="s">
        <v>3</v>
      </c>
      <c r="F145" s="198" t="s">
        <v>262</v>
      </c>
      <c r="G145" s="14"/>
      <c r="H145" s="199">
        <v>1.496</v>
      </c>
      <c r="I145" s="200"/>
      <c r="J145" s="14"/>
      <c r="K145" s="14"/>
      <c r="L145" s="196"/>
      <c r="M145" s="201"/>
      <c r="N145" s="202"/>
      <c r="O145" s="202"/>
      <c r="P145" s="202"/>
      <c r="Q145" s="202"/>
      <c r="R145" s="202"/>
      <c r="S145" s="202"/>
      <c r="T145" s="20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7" t="s">
        <v>199</v>
      </c>
      <c r="AU145" s="197" t="s">
        <v>84</v>
      </c>
      <c r="AV145" s="14" t="s">
        <v>84</v>
      </c>
      <c r="AW145" s="14" t="s">
        <v>35</v>
      </c>
      <c r="AX145" s="14" t="s">
        <v>74</v>
      </c>
      <c r="AY145" s="197" t="s">
        <v>138</v>
      </c>
    </row>
    <row r="146" s="14" customFormat="1">
      <c r="A146" s="14"/>
      <c r="B146" s="196"/>
      <c r="C146" s="14"/>
      <c r="D146" s="179" t="s">
        <v>199</v>
      </c>
      <c r="E146" s="197" t="s">
        <v>3</v>
      </c>
      <c r="F146" s="198" t="s">
        <v>263</v>
      </c>
      <c r="G146" s="14"/>
      <c r="H146" s="199">
        <v>0.192</v>
      </c>
      <c r="I146" s="200"/>
      <c r="J146" s="14"/>
      <c r="K146" s="14"/>
      <c r="L146" s="196"/>
      <c r="M146" s="201"/>
      <c r="N146" s="202"/>
      <c r="O146" s="202"/>
      <c r="P146" s="202"/>
      <c r="Q146" s="202"/>
      <c r="R146" s="202"/>
      <c r="S146" s="202"/>
      <c r="T146" s="20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7" t="s">
        <v>199</v>
      </c>
      <c r="AU146" s="197" t="s">
        <v>84</v>
      </c>
      <c r="AV146" s="14" t="s">
        <v>84</v>
      </c>
      <c r="AW146" s="14" t="s">
        <v>35</v>
      </c>
      <c r="AX146" s="14" t="s">
        <v>74</v>
      </c>
      <c r="AY146" s="197" t="s">
        <v>138</v>
      </c>
    </row>
    <row r="147" s="14" customFormat="1">
      <c r="A147" s="14"/>
      <c r="B147" s="196"/>
      <c r="C147" s="14"/>
      <c r="D147" s="179" t="s">
        <v>199</v>
      </c>
      <c r="E147" s="197" t="s">
        <v>3</v>
      </c>
      <c r="F147" s="198" t="s">
        <v>264</v>
      </c>
      <c r="G147" s="14"/>
      <c r="H147" s="199">
        <v>0.437</v>
      </c>
      <c r="I147" s="200"/>
      <c r="J147" s="14"/>
      <c r="K147" s="14"/>
      <c r="L147" s="196"/>
      <c r="M147" s="201"/>
      <c r="N147" s="202"/>
      <c r="O147" s="202"/>
      <c r="P147" s="202"/>
      <c r="Q147" s="202"/>
      <c r="R147" s="202"/>
      <c r="S147" s="202"/>
      <c r="T147" s="20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7" t="s">
        <v>199</v>
      </c>
      <c r="AU147" s="197" t="s">
        <v>84</v>
      </c>
      <c r="AV147" s="14" t="s">
        <v>84</v>
      </c>
      <c r="AW147" s="14" t="s">
        <v>35</v>
      </c>
      <c r="AX147" s="14" t="s">
        <v>74</v>
      </c>
      <c r="AY147" s="197" t="s">
        <v>138</v>
      </c>
    </row>
    <row r="148" s="15" customFormat="1">
      <c r="A148" s="15"/>
      <c r="B148" s="204"/>
      <c r="C148" s="15"/>
      <c r="D148" s="179" t="s">
        <v>199</v>
      </c>
      <c r="E148" s="205" t="s">
        <v>3</v>
      </c>
      <c r="F148" s="206" t="s">
        <v>208</v>
      </c>
      <c r="G148" s="15"/>
      <c r="H148" s="207">
        <v>4.298</v>
      </c>
      <c r="I148" s="208"/>
      <c r="J148" s="15"/>
      <c r="K148" s="15"/>
      <c r="L148" s="204"/>
      <c r="M148" s="209"/>
      <c r="N148" s="210"/>
      <c r="O148" s="210"/>
      <c r="P148" s="210"/>
      <c r="Q148" s="210"/>
      <c r="R148" s="210"/>
      <c r="S148" s="210"/>
      <c r="T148" s="21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5" t="s">
        <v>199</v>
      </c>
      <c r="AU148" s="205" t="s">
        <v>84</v>
      </c>
      <c r="AV148" s="15" t="s">
        <v>162</v>
      </c>
      <c r="AW148" s="15" t="s">
        <v>35</v>
      </c>
      <c r="AX148" s="15" t="s">
        <v>82</v>
      </c>
      <c r="AY148" s="205" t="s">
        <v>138</v>
      </c>
    </row>
    <row r="149" s="2" customFormat="1">
      <c r="A149" s="39"/>
      <c r="B149" s="165"/>
      <c r="C149" s="166" t="s">
        <v>265</v>
      </c>
      <c r="D149" s="166" t="s">
        <v>141</v>
      </c>
      <c r="E149" s="167" t="s">
        <v>266</v>
      </c>
      <c r="F149" s="168" t="s">
        <v>267</v>
      </c>
      <c r="G149" s="169" t="s">
        <v>168</v>
      </c>
      <c r="H149" s="170">
        <v>4.6790000000000003</v>
      </c>
      <c r="I149" s="171"/>
      <c r="J149" s="172">
        <f>ROUND(I149*H149,2)</f>
        <v>0</v>
      </c>
      <c r="K149" s="168" t="s">
        <v>144</v>
      </c>
      <c r="L149" s="40"/>
      <c r="M149" s="173" t="s">
        <v>3</v>
      </c>
      <c r="N149" s="174" t="s">
        <v>45</v>
      </c>
      <c r="O149" s="73"/>
      <c r="P149" s="175">
        <f>O149*H149</f>
        <v>0</v>
      </c>
      <c r="Q149" s="175">
        <v>0.019130000000000001</v>
      </c>
      <c r="R149" s="175">
        <f>Q149*H149</f>
        <v>0.089509270000000016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162</v>
      </c>
      <c r="AT149" s="177" t="s">
        <v>141</v>
      </c>
      <c r="AU149" s="177" t="s">
        <v>84</v>
      </c>
      <c r="AY149" s="20" t="s">
        <v>138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82</v>
      </c>
      <c r="BK149" s="178">
        <f>ROUND(I149*H149,2)</f>
        <v>0</v>
      </c>
      <c r="BL149" s="20" t="s">
        <v>162</v>
      </c>
      <c r="BM149" s="177" t="s">
        <v>268</v>
      </c>
    </row>
    <row r="150" s="13" customFormat="1">
      <c r="A150" s="13"/>
      <c r="B150" s="189"/>
      <c r="C150" s="13"/>
      <c r="D150" s="179" t="s">
        <v>199</v>
      </c>
      <c r="E150" s="190" t="s">
        <v>3</v>
      </c>
      <c r="F150" s="191" t="s">
        <v>259</v>
      </c>
      <c r="G150" s="13"/>
      <c r="H150" s="190" t="s">
        <v>3</v>
      </c>
      <c r="I150" s="192"/>
      <c r="J150" s="13"/>
      <c r="K150" s="13"/>
      <c r="L150" s="189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199</v>
      </c>
      <c r="AU150" s="190" t="s">
        <v>84</v>
      </c>
      <c r="AV150" s="13" t="s">
        <v>82</v>
      </c>
      <c r="AW150" s="13" t="s">
        <v>35</v>
      </c>
      <c r="AX150" s="13" t="s">
        <v>74</v>
      </c>
      <c r="AY150" s="190" t="s">
        <v>138</v>
      </c>
    </row>
    <row r="151" s="13" customFormat="1">
      <c r="A151" s="13"/>
      <c r="B151" s="189"/>
      <c r="C151" s="13"/>
      <c r="D151" s="179" t="s">
        <v>199</v>
      </c>
      <c r="E151" s="190" t="s">
        <v>3</v>
      </c>
      <c r="F151" s="191" t="s">
        <v>269</v>
      </c>
      <c r="G151" s="13"/>
      <c r="H151" s="190" t="s">
        <v>3</v>
      </c>
      <c r="I151" s="192"/>
      <c r="J151" s="13"/>
      <c r="K151" s="13"/>
      <c r="L151" s="189"/>
      <c r="M151" s="193"/>
      <c r="N151" s="194"/>
      <c r="O151" s="194"/>
      <c r="P151" s="194"/>
      <c r="Q151" s="194"/>
      <c r="R151" s="194"/>
      <c r="S151" s="194"/>
      <c r="T151" s="19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199</v>
      </c>
      <c r="AU151" s="190" t="s">
        <v>84</v>
      </c>
      <c r="AV151" s="13" t="s">
        <v>82</v>
      </c>
      <c r="AW151" s="13" t="s">
        <v>35</v>
      </c>
      <c r="AX151" s="13" t="s">
        <v>74</v>
      </c>
      <c r="AY151" s="190" t="s">
        <v>138</v>
      </c>
    </row>
    <row r="152" s="14" customFormat="1">
      <c r="A152" s="14"/>
      <c r="B152" s="196"/>
      <c r="C152" s="14"/>
      <c r="D152" s="179" t="s">
        <v>199</v>
      </c>
      <c r="E152" s="197" t="s">
        <v>3</v>
      </c>
      <c r="F152" s="198" t="s">
        <v>270</v>
      </c>
      <c r="G152" s="14"/>
      <c r="H152" s="199">
        <v>1.496</v>
      </c>
      <c r="I152" s="200"/>
      <c r="J152" s="14"/>
      <c r="K152" s="14"/>
      <c r="L152" s="196"/>
      <c r="M152" s="201"/>
      <c r="N152" s="202"/>
      <c r="O152" s="202"/>
      <c r="P152" s="202"/>
      <c r="Q152" s="202"/>
      <c r="R152" s="202"/>
      <c r="S152" s="202"/>
      <c r="T152" s="20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7" t="s">
        <v>199</v>
      </c>
      <c r="AU152" s="197" t="s">
        <v>84</v>
      </c>
      <c r="AV152" s="14" t="s">
        <v>84</v>
      </c>
      <c r="AW152" s="14" t="s">
        <v>35</v>
      </c>
      <c r="AX152" s="14" t="s">
        <v>74</v>
      </c>
      <c r="AY152" s="197" t="s">
        <v>138</v>
      </c>
    </row>
    <row r="153" s="14" customFormat="1">
      <c r="A153" s="14"/>
      <c r="B153" s="196"/>
      <c r="C153" s="14"/>
      <c r="D153" s="179" t="s">
        <v>199</v>
      </c>
      <c r="E153" s="197" t="s">
        <v>3</v>
      </c>
      <c r="F153" s="198" t="s">
        <v>271</v>
      </c>
      <c r="G153" s="14"/>
      <c r="H153" s="199">
        <v>1.4730000000000001</v>
      </c>
      <c r="I153" s="200"/>
      <c r="J153" s="14"/>
      <c r="K153" s="14"/>
      <c r="L153" s="196"/>
      <c r="M153" s="201"/>
      <c r="N153" s="202"/>
      <c r="O153" s="202"/>
      <c r="P153" s="202"/>
      <c r="Q153" s="202"/>
      <c r="R153" s="202"/>
      <c r="S153" s="202"/>
      <c r="T153" s="20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7" t="s">
        <v>199</v>
      </c>
      <c r="AU153" s="197" t="s">
        <v>84</v>
      </c>
      <c r="AV153" s="14" t="s">
        <v>84</v>
      </c>
      <c r="AW153" s="14" t="s">
        <v>35</v>
      </c>
      <c r="AX153" s="14" t="s">
        <v>74</v>
      </c>
      <c r="AY153" s="197" t="s">
        <v>138</v>
      </c>
    </row>
    <row r="154" s="13" customFormat="1">
      <c r="A154" s="13"/>
      <c r="B154" s="189"/>
      <c r="C154" s="13"/>
      <c r="D154" s="179" t="s">
        <v>199</v>
      </c>
      <c r="E154" s="190" t="s">
        <v>3</v>
      </c>
      <c r="F154" s="191" t="s">
        <v>260</v>
      </c>
      <c r="G154" s="13"/>
      <c r="H154" s="190" t="s">
        <v>3</v>
      </c>
      <c r="I154" s="192"/>
      <c r="J154" s="13"/>
      <c r="K154" s="13"/>
      <c r="L154" s="189"/>
      <c r="M154" s="193"/>
      <c r="N154" s="194"/>
      <c r="O154" s="194"/>
      <c r="P154" s="194"/>
      <c r="Q154" s="194"/>
      <c r="R154" s="194"/>
      <c r="S154" s="194"/>
      <c r="T154" s="19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199</v>
      </c>
      <c r="AU154" s="190" t="s">
        <v>84</v>
      </c>
      <c r="AV154" s="13" t="s">
        <v>82</v>
      </c>
      <c r="AW154" s="13" t="s">
        <v>35</v>
      </c>
      <c r="AX154" s="13" t="s">
        <v>74</v>
      </c>
      <c r="AY154" s="190" t="s">
        <v>138</v>
      </c>
    </row>
    <row r="155" s="14" customFormat="1">
      <c r="A155" s="14"/>
      <c r="B155" s="196"/>
      <c r="C155" s="14"/>
      <c r="D155" s="179" t="s">
        <v>199</v>
      </c>
      <c r="E155" s="197" t="s">
        <v>3</v>
      </c>
      <c r="F155" s="198" t="s">
        <v>272</v>
      </c>
      <c r="G155" s="14"/>
      <c r="H155" s="199">
        <v>1.71</v>
      </c>
      <c r="I155" s="200"/>
      <c r="J155" s="14"/>
      <c r="K155" s="14"/>
      <c r="L155" s="196"/>
      <c r="M155" s="201"/>
      <c r="N155" s="202"/>
      <c r="O155" s="202"/>
      <c r="P155" s="202"/>
      <c r="Q155" s="202"/>
      <c r="R155" s="202"/>
      <c r="S155" s="202"/>
      <c r="T155" s="20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7" t="s">
        <v>199</v>
      </c>
      <c r="AU155" s="197" t="s">
        <v>84</v>
      </c>
      <c r="AV155" s="14" t="s">
        <v>84</v>
      </c>
      <c r="AW155" s="14" t="s">
        <v>35</v>
      </c>
      <c r="AX155" s="14" t="s">
        <v>74</v>
      </c>
      <c r="AY155" s="197" t="s">
        <v>138</v>
      </c>
    </row>
    <row r="156" s="15" customFormat="1">
      <c r="A156" s="15"/>
      <c r="B156" s="204"/>
      <c r="C156" s="15"/>
      <c r="D156" s="179" t="s">
        <v>199</v>
      </c>
      <c r="E156" s="205" t="s">
        <v>3</v>
      </c>
      <c r="F156" s="206" t="s">
        <v>208</v>
      </c>
      <c r="G156" s="15"/>
      <c r="H156" s="207">
        <v>4.6790000000000003</v>
      </c>
      <c r="I156" s="208"/>
      <c r="J156" s="15"/>
      <c r="K156" s="15"/>
      <c r="L156" s="204"/>
      <c r="M156" s="209"/>
      <c r="N156" s="210"/>
      <c r="O156" s="210"/>
      <c r="P156" s="210"/>
      <c r="Q156" s="210"/>
      <c r="R156" s="210"/>
      <c r="S156" s="210"/>
      <c r="T156" s="21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5" t="s">
        <v>199</v>
      </c>
      <c r="AU156" s="205" t="s">
        <v>84</v>
      </c>
      <c r="AV156" s="15" t="s">
        <v>162</v>
      </c>
      <c r="AW156" s="15" t="s">
        <v>35</v>
      </c>
      <c r="AX156" s="15" t="s">
        <v>82</v>
      </c>
      <c r="AY156" s="205" t="s">
        <v>138</v>
      </c>
    </row>
    <row r="157" s="2" customFormat="1">
      <c r="A157" s="39"/>
      <c r="B157" s="165"/>
      <c r="C157" s="166" t="s">
        <v>273</v>
      </c>
      <c r="D157" s="166" t="s">
        <v>141</v>
      </c>
      <c r="E157" s="167" t="s">
        <v>274</v>
      </c>
      <c r="F157" s="168" t="s">
        <v>275</v>
      </c>
      <c r="G157" s="169" t="s">
        <v>168</v>
      </c>
      <c r="H157" s="170">
        <v>19.991</v>
      </c>
      <c r="I157" s="171"/>
      <c r="J157" s="172">
        <f>ROUND(I157*H157,2)</f>
        <v>0</v>
      </c>
      <c r="K157" s="168" t="s">
        <v>144</v>
      </c>
      <c r="L157" s="40"/>
      <c r="M157" s="173" t="s">
        <v>3</v>
      </c>
      <c r="N157" s="174" t="s">
        <v>45</v>
      </c>
      <c r="O157" s="73"/>
      <c r="P157" s="175">
        <f>O157*H157</f>
        <v>0</v>
      </c>
      <c r="Q157" s="175">
        <v>0.01898</v>
      </c>
      <c r="R157" s="175">
        <f>Q157*H157</f>
        <v>0.37942917999999998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162</v>
      </c>
      <c r="AT157" s="177" t="s">
        <v>141</v>
      </c>
      <c r="AU157" s="177" t="s">
        <v>84</v>
      </c>
      <c r="AY157" s="20" t="s">
        <v>138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82</v>
      </c>
      <c r="BK157" s="178">
        <f>ROUND(I157*H157,2)</f>
        <v>0</v>
      </c>
      <c r="BL157" s="20" t="s">
        <v>162</v>
      </c>
      <c r="BM157" s="177" t="s">
        <v>276</v>
      </c>
    </row>
    <row r="158" s="13" customFormat="1">
      <c r="A158" s="13"/>
      <c r="B158" s="189"/>
      <c r="C158" s="13"/>
      <c r="D158" s="179" t="s">
        <v>199</v>
      </c>
      <c r="E158" s="190" t="s">
        <v>3</v>
      </c>
      <c r="F158" s="191" t="s">
        <v>259</v>
      </c>
      <c r="G158" s="13"/>
      <c r="H158" s="190" t="s">
        <v>3</v>
      </c>
      <c r="I158" s="192"/>
      <c r="J158" s="13"/>
      <c r="K158" s="13"/>
      <c r="L158" s="189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0" t="s">
        <v>199</v>
      </c>
      <c r="AU158" s="190" t="s">
        <v>84</v>
      </c>
      <c r="AV158" s="13" t="s">
        <v>82</v>
      </c>
      <c r="AW158" s="13" t="s">
        <v>35</v>
      </c>
      <c r="AX158" s="13" t="s">
        <v>74</v>
      </c>
      <c r="AY158" s="190" t="s">
        <v>138</v>
      </c>
    </row>
    <row r="159" s="13" customFormat="1">
      <c r="A159" s="13"/>
      <c r="B159" s="189"/>
      <c r="C159" s="13"/>
      <c r="D159" s="179" t="s">
        <v>199</v>
      </c>
      <c r="E159" s="190" t="s">
        <v>3</v>
      </c>
      <c r="F159" s="191" t="s">
        <v>269</v>
      </c>
      <c r="G159" s="13"/>
      <c r="H159" s="190" t="s">
        <v>3</v>
      </c>
      <c r="I159" s="192"/>
      <c r="J159" s="13"/>
      <c r="K159" s="13"/>
      <c r="L159" s="189"/>
      <c r="M159" s="193"/>
      <c r="N159" s="194"/>
      <c r="O159" s="194"/>
      <c r="P159" s="194"/>
      <c r="Q159" s="194"/>
      <c r="R159" s="194"/>
      <c r="S159" s="194"/>
      <c r="T159" s="19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0" t="s">
        <v>199</v>
      </c>
      <c r="AU159" s="190" t="s">
        <v>84</v>
      </c>
      <c r="AV159" s="13" t="s">
        <v>82</v>
      </c>
      <c r="AW159" s="13" t="s">
        <v>35</v>
      </c>
      <c r="AX159" s="13" t="s">
        <v>74</v>
      </c>
      <c r="AY159" s="190" t="s">
        <v>138</v>
      </c>
    </row>
    <row r="160" s="14" customFormat="1">
      <c r="A160" s="14"/>
      <c r="B160" s="196"/>
      <c r="C160" s="14"/>
      <c r="D160" s="179" t="s">
        <v>199</v>
      </c>
      <c r="E160" s="197" t="s">
        <v>3</v>
      </c>
      <c r="F160" s="198" t="s">
        <v>277</v>
      </c>
      <c r="G160" s="14"/>
      <c r="H160" s="199">
        <v>19.991</v>
      </c>
      <c r="I160" s="200"/>
      <c r="J160" s="14"/>
      <c r="K160" s="14"/>
      <c r="L160" s="196"/>
      <c r="M160" s="201"/>
      <c r="N160" s="202"/>
      <c r="O160" s="202"/>
      <c r="P160" s="202"/>
      <c r="Q160" s="202"/>
      <c r="R160" s="202"/>
      <c r="S160" s="202"/>
      <c r="T160" s="20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7" t="s">
        <v>199</v>
      </c>
      <c r="AU160" s="197" t="s">
        <v>84</v>
      </c>
      <c r="AV160" s="14" t="s">
        <v>84</v>
      </c>
      <c r="AW160" s="14" t="s">
        <v>35</v>
      </c>
      <c r="AX160" s="14" t="s">
        <v>74</v>
      </c>
      <c r="AY160" s="197" t="s">
        <v>138</v>
      </c>
    </row>
    <row r="161" s="15" customFormat="1">
      <c r="A161" s="15"/>
      <c r="B161" s="204"/>
      <c r="C161" s="15"/>
      <c r="D161" s="179" t="s">
        <v>199</v>
      </c>
      <c r="E161" s="205" t="s">
        <v>3</v>
      </c>
      <c r="F161" s="206" t="s">
        <v>208</v>
      </c>
      <c r="G161" s="15"/>
      <c r="H161" s="207">
        <v>19.991</v>
      </c>
      <c r="I161" s="208"/>
      <c r="J161" s="15"/>
      <c r="K161" s="15"/>
      <c r="L161" s="204"/>
      <c r="M161" s="209"/>
      <c r="N161" s="210"/>
      <c r="O161" s="210"/>
      <c r="P161" s="210"/>
      <c r="Q161" s="210"/>
      <c r="R161" s="210"/>
      <c r="S161" s="210"/>
      <c r="T161" s="21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05" t="s">
        <v>199</v>
      </c>
      <c r="AU161" s="205" t="s">
        <v>84</v>
      </c>
      <c r="AV161" s="15" t="s">
        <v>162</v>
      </c>
      <c r="AW161" s="15" t="s">
        <v>35</v>
      </c>
      <c r="AX161" s="15" t="s">
        <v>82</v>
      </c>
      <c r="AY161" s="205" t="s">
        <v>138</v>
      </c>
    </row>
    <row r="162" s="2" customFormat="1" ht="21.75" customHeight="1">
      <c r="A162" s="39"/>
      <c r="B162" s="165"/>
      <c r="C162" s="166" t="s">
        <v>278</v>
      </c>
      <c r="D162" s="166" t="s">
        <v>141</v>
      </c>
      <c r="E162" s="167" t="s">
        <v>279</v>
      </c>
      <c r="F162" s="168" t="s">
        <v>280</v>
      </c>
      <c r="G162" s="169" t="s">
        <v>168</v>
      </c>
      <c r="H162" s="170">
        <v>1.764</v>
      </c>
      <c r="I162" s="171"/>
      <c r="J162" s="172">
        <f>ROUND(I162*H162,2)</f>
        <v>0</v>
      </c>
      <c r="K162" s="168" t="s">
        <v>144</v>
      </c>
      <c r="L162" s="40"/>
      <c r="M162" s="173" t="s">
        <v>3</v>
      </c>
      <c r="N162" s="174" t="s">
        <v>45</v>
      </c>
      <c r="O162" s="73"/>
      <c r="P162" s="175">
        <f>O162*H162</f>
        <v>0</v>
      </c>
      <c r="Q162" s="175">
        <v>0.17818000000000001</v>
      </c>
      <c r="R162" s="175">
        <f>Q162*H162</f>
        <v>0.31430952000000001</v>
      </c>
      <c r="S162" s="175">
        <v>0</v>
      </c>
      <c r="T162" s="17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77" t="s">
        <v>162</v>
      </c>
      <c r="AT162" s="177" t="s">
        <v>141</v>
      </c>
      <c r="AU162" s="177" t="s">
        <v>84</v>
      </c>
      <c r="AY162" s="20" t="s">
        <v>138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20" t="s">
        <v>82</v>
      </c>
      <c r="BK162" s="178">
        <f>ROUND(I162*H162,2)</f>
        <v>0</v>
      </c>
      <c r="BL162" s="20" t="s">
        <v>162</v>
      </c>
      <c r="BM162" s="177" t="s">
        <v>281</v>
      </c>
    </row>
    <row r="163" s="13" customFormat="1">
      <c r="A163" s="13"/>
      <c r="B163" s="189"/>
      <c r="C163" s="13"/>
      <c r="D163" s="179" t="s">
        <v>199</v>
      </c>
      <c r="E163" s="190" t="s">
        <v>3</v>
      </c>
      <c r="F163" s="191" t="s">
        <v>245</v>
      </c>
      <c r="G163" s="13"/>
      <c r="H163" s="190" t="s">
        <v>3</v>
      </c>
      <c r="I163" s="192"/>
      <c r="J163" s="13"/>
      <c r="K163" s="13"/>
      <c r="L163" s="189"/>
      <c r="M163" s="193"/>
      <c r="N163" s="194"/>
      <c r="O163" s="194"/>
      <c r="P163" s="194"/>
      <c r="Q163" s="194"/>
      <c r="R163" s="194"/>
      <c r="S163" s="194"/>
      <c r="T163" s="19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0" t="s">
        <v>199</v>
      </c>
      <c r="AU163" s="190" t="s">
        <v>84</v>
      </c>
      <c r="AV163" s="13" t="s">
        <v>82</v>
      </c>
      <c r="AW163" s="13" t="s">
        <v>35</v>
      </c>
      <c r="AX163" s="13" t="s">
        <v>74</v>
      </c>
      <c r="AY163" s="190" t="s">
        <v>138</v>
      </c>
    </row>
    <row r="164" s="13" customFormat="1">
      <c r="A164" s="13"/>
      <c r="B164" s="189"/>
      <c r="C164" s="13"/>
      <c r="D164" s="179" t="s">
        <v>199</v>
      </c>
      <c r="E164" s="190" t="s">
        <v>3</v>
      </c>
      <c r="F164" s="191" t="s">
        <v>246</v>
      </c>
      <c r="G164" s="13"/>
      <c r="H164" s="190" t="s">
        <v>3</v>
      </c>
      <c r="I164" s="192"/>
      <c r="J164" s="13"/>
      <c r="K164" s="13"/>
      <c r="L164" s="189"/>
      <c r="M164" s="193"/>
      <c r="N164" s="194"/>
      <c r="O164" s="194"/>
      <c r="P164" s="194"/>
      <c r="Q164" s="194"/>
      <c r="R164" s="194"/>
      <c r="S164" s="194"/>
      <c r="T164" s="19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199</v>
      </c>
      <c r="AU164" s="190" t="s">
        <v>84</v>
      </c>
      <c r="AV164" s="13" t="s">
        <v>82</v>
      </c>
      <c r="AW164" s="13" t="s">
        <v>35</v>
      </c>
      <c r="AX164" s="13" t="s">
        <v>74</v>
      </c>
      <c r="AY164" s="190" t="s">
        <v>138</v>
      </c>
    </row>
    <row r="165" s="14" customFormat="1">
      <c r="A165" s="14"/>
      <c r="B165" s="196"/>
      <c r="C165" s="14"/>
      <c r="D165" s="179" t="s">
        <v>199</v>
      </c>
      <c r="E165" s="197" t="s">
        <v>3</v>
      </c>
      <c r="F165" s="198" t="s">
        <v>282</v>
      </c>
      <c r="G165" s="14"/>
      <c r="H165" s="199">
        <v>0.29999999999999999</v>
      </c>
      <c r="I165" s="200"/>
      <c r="J165" s="14"/>
      <c r="K165" s="14"/>
      <c r="L165" s="196"/>
      <c r="M165" s="201"/>
      <c r="N165" s="202"/>
      <c r="O165" s="202"/>
      <c r="P165" s="202"/>
      <c r="Q165" s="202"/>
      <c r="R165" s="202"/>
      <c r="S165" s="202"/>
      <c r="T165" s="20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7" t="s">
        <v>199</v>
      </c>
      <c r="AU165" s="197" t="s">
        <v>84</v>
      </c>
      <c r="AV165" s="14" t="s">
        <v>84</v>
      </c>
      <c r="AW165" s="14" t="s">
        <v>35</v>
      </c>
      <c r="AX165" s="14" t="s">
        <v>74</v>
      </c>
      <c r="AY165" s="197" t="s">
        <v>138</v>
      </c>
    </row>
    <row r="166" s="16" customFormat="1">
      <c r="A166" s="16"/>
      <c r="B166" s="212"/>
      <c r="C166" s="16"/>
      <c r="D166" s="179" t="s">
        <v>199</v>
      </c>
      <c r="E166" s="213" t="s">
        <v>3</v>
      </c>
      <c r="F166" s="214" t="s">
        <v>248</v>
      </c>
      <c r="G166" s="16"/>
      <c r="H166" s="215">
        <v>0.29999999999999999</v>
      </c>
      <c r="I166" s="216"/>
      <c r="J166" s="16"/>
      <c r="K166" s="16"/>
      <c r="L166" s="212"/>
      <c r="M166" s="217"/>
      <c r="N166" s="218"/>
      <c r="O166" s="218"/>
      <c r="P166" s="218"/>
      <c r="Q166" s="218"/>
      <c r="R166" s="218"/>
      <c r="S166" s="218"/>
      <c r="T166" s="219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13" t="s">
        <v>199</v>
      </c>
      <c r="AU166" s="213" t="s">
        <v>84</v>
      </c>
      <c r="AV166" s="16" t="s">
        <v>156</v>
      </c>
      <c r="AW166" s="16" t="s">
        <v>35</v>
      </c>
      <c r="AX166" s="16" t="s">
        <v>74</v>
      </c>
      <c r="AY166" s="213" t="s">
        <v>138</v>
      </c>
    </row>
    <row r="167" s="13" customFormat="1">
      <c r="A167" s="13"/>
      <c r="B167" s="189"/>
      <c r="C167" s="13"/>
      <c r="D167" s="179" t="s">
        <v>199</v>
      </c>
      <c r="E167" s="190" t="s">
        <v>3</v>
      </c>
      <c r="F167" s="191" t="s">
        <v>249</v>
      </c>
      <c r="G167" s="13"/>
      <c r="H167" s="190" t="s">
        <v>3</v>
      </c>
      <c r="I167" s="192"/>
      <c r="J167" s="13"/>
      <c r="K167" s="13"/>
      <c r="L167" s="189"/>
      <c r="M167" s="193"/>
      <c r="N167" s="194"/>
      <c r="O167" s="194"/>
      <c r="P167" s="194"/>
      <c r="Q167" s="194"/>
      <c r="R167" s="194"/>
      <c r="S167" s="194"/>
      <c r="T167" s="19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199</v>
      </c>
      <c r="AU167" s="190" t="s">
        <v>84</v>
      </c>
      <c r="AV167" s="13" t="s">
        <v>82</v>
      </c>
      <c r="AW167" s="13" t="s">
        <v>35</v>
      </c>
      <c r="AX167" s="13" t="s">
        <v>74</v>
      </c>
      <c r="AY167" s="190" t="s">
        <v>138</v>
      </c>
    </row>
    <row r="168" s="13" customFormat="1">
      <c r="A168" s="13"/>
      <c r="B168" s="189"/>
      <c r="C168" s="13"/>
      <c r="D168" s="179" t="s">
        <v>199</v>
      </c>
      <c r="E168" s="190" t="s">
        <v>3</v>
      </c>
      <c r="F168" s="191" t="s">
        <v>246</v>
      </c>
      <c r="G168" s="13"/>
      <c r="H168" s="190" t="s">
        <v>3</v>
      </c>
      <c r="I168" s="192"/>
      <c r="J168" s="13"/>
      <c r="K168" s="13"/>
      <c r="L168" s="189"/>
      <c r="M168" s="193"/>
      <c r="N168" s="194"/>
      <c r="O168" s="194"/>
      <c r="P168" s="194"/>
      <c r="Q168" s="194"/>
      <c r="R168" s="194"/>
      <c r="S168" s="194"/>
      <c r="T168" s="19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199</v>
      </c>
      <c r="AU168" s="190" t="s">
        <v>84</v>
      </c>
      <c r="AV168" s="13" t="s">
        <v>82</v>
      </c>
      <c r="AW168" s="13" t="s">
        <v>35</v>
      </c>
      <c r="AX168" s="13" t="s">
        <v>74</v>
      </c>
      <c r="AY168" s="190" t="s">
        <v>138</v>
      </c>
    </row>
    <row r="169" s="14" customFormat="1">
      <c r="A169" s="14"/>
      <c r="B169" s="196"/>
      <c r="C169" s="14"/>
      <c r="D169" s="179" t="s">
        <v>199</v>
      </c>
      <c r="E169" s="197" t="s">
        <v>3</v>
      </c>
      <c r="F169" s="198" t="s">
        <v>283</v>
      </c>
      <c r="G169" s="14"/>
      <c r="H169" s="199">
        <v>0.312</v>
      </c>
      <c r="I169" s="200"/>
      <c r="J169" s="14"/>
      <c r="K169" s="14"/>
      <c r="L169" s="196"/>
      <c r="M169" s="201"/>
      <c r="N169" s="202"/>
      <c r="O169" s="202"/>
      <c r="P169" s="202"/>
      <c r="Q169" s="202"/>
      <c r="R169" s="202"/>
      <c r="S169" s="202"/>
      <c r="T169" s="20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7" t="s">
        <v>199</v>
      </c>
      <c r="AU169" s="197" t="s">
        <v>84</v>
      </c>
      <c r="AV169" s="14" t="s">
        <v>84</v>
      </c>
      <c r="AW169" s="14" t="s">
        <v>35</v>
      </c>
      <c r="AX169" s="14" t="s">
        <v>74</v>
      </c>
      <c r="AY169" s="197" t="s">
        <v>138</v>
      </c>
    </row>
    <row r="170" s="13" customFormat="1">
      <c r="A170" s="13"/>
      <c r="B170" s="189"/>
      <c r="C170" s="13"/>
      <c r="D170" s="179" t="s">
        <v>199</v>
      </c>
      <c r="E170" s="190" t="s">
        <v>3</v>
      </c>
      <c r="F170" s="191" t="s">
        <v>251</v>
      </c>
      <c r="G170" s="13"/>
      <c r="H170" s="190" t="s">
        <v>3</v>
      </c>
      <c r="I170" s="192"/>
      <c r="J170" s="13"/>
      <c r="K170" s="13"/>
      <c r="L170" s="189"/>
      <c r="M170" s="193"/>
      <c r="N170" s="194"/>
      <c r="O170" s="194"/>
      <c r="P170" s="194"/>
      <c r="Q170" s="194"/>
      <c r="R170" s="194"/>
      <c r="S170" s="194"/>
      <c r="T170" s="19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0" t="s">
        <v>199</v>
      </c>
      <c r="AU170" s="190" t="s">
        <v>84</v>
      </c>
      <c r="AV170" s="13" t="s">
        <v>82</v>
      </c>
      <c r="AW170" s="13" t="s">
        <v>35</v>
      </c>
      <c r="AX170" s="13" t="s">
        <v>74</v>
      </c>
      <c r="AY170" s="190" t="s">
        <v>138</v>
      </c>
    </row>
    <row r="171" s="14" customFormat="1">
      <c r="A171" s="14"/>
      <c r="B171" s="196"/>
      <c r="C171" s="14"/>
      <c r="D171" s="179" t="s">
        <v>199</v>
      </c>
      <c r="E171" s="197" t="s">
        <v>3</v>
      </c>
      <c r="F171" s="198" t="s">
        <v>284</v>
      </c>
      <c r="G171" s="14"/>
      <c r="H171" s="199">
        <v>0.52800000000000002</v>
      </c>
      <c r="I171" s="200"/>
      <c r="J171" s="14"/>
      <c r="K171" s="14"/>
      <c r="L171" s="196"/>
      <c r="M171" s="201"/>
      <c r="N171" s="202"/>
      <c r="O171" s="202"/>
      <c r="P171" s="202"/>
      <c r="Q171" s="202"/>
      <c r="R171" s="202"/>
      <c r="S171" s="202"/>
      <c r="T171" s="20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7" t="s">
        <v>199</v>
      </c>
      <c r="AU171" s="197" t="s">
        <v>84</v>
      </c>
      <c r="AV171" s="14" t="s">
        <v>84</v>
      </c>
      <c r="AW171" s="14" t="s">
        <v>35</v>
      </c>
      <c r="AX171" s="14" t="s">
        <v>74</v>
      </c>
      <c r="AY171" s="197" t="s">
        <v>138</v>
      </c>
    </row>
    <row r="172" s="13" customFormat="1">
      <c r="A172" s="13"/>
      <c r="B172" s="189"/>
      <c r="C172" s="13"/>
      <c r="D172" s="179" t="s">
        <v>199</v>
      </c>
      <c r="E172" s="190" t="s">
        <v>3</v>
      </c>
      <c r="F172" s="191" t="s">
        <v>253</v>
      </c>
      <c r="G172" s="13"/>
      <c r="H172" s="190" t="s">
        <v>3</v>
      </c>
      <c r="I172" s="192"/>
      <c r="J172" s="13"/>
      <c r="K172" s="13"/>
      <c r="L172" s="189"/>
      <c r="M172" s="193"/>
      <c r="N172" s="194"/>
      <c r="O172" s="194"/>
      <c r="P172" s="194"/>
      <c r="Q172" s="194"/>
      <c r="R172" s="194"/>
      <c r="S172" s="194"/>
      <c r="T172" s="19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199</v>
      </c>
      <c r="AU172" s="190" t="s">
        <v>84</v>
      </c>
      <c r="AV172" s="13" t="s">
        <v>82</v>
      </c>
      <c r="AW172" s="13" t="s">
        <v>35</v>
      </c>
      <c r="AX172" s="13" t="s">
        <v>74</v>
      </c>
      <c r="AY172" s="190" t="s">
        <v>138</v>
      </c>
    </row>
    <row r="173" s="14" customFormat="1">
      <c r="A173" s="14"/>
      <c r="B173" s="196"/>
      <c r="C173" s="14"/>
      <c r="D173" s="179" t="s">
        <v>199</v>
      </c>
      <c r="E173" s="197" t="s">
        <v>3</v>
      </c>
      <c r="F173" s="198" t="s">
        <v>283</v>
      </c>
      <c r="G173" s="14"/>
      <c r="H173" s="199">
        <v>0.312</v>
      </c>
      <c r="I173" s="200"/>
      <c r="J173" s="14"/>
      <c r="K173" s="14"/>
      <c r="L173" s="196"/>
      <c r="M173" s="201"/>
      <c r="N173" s="202"/>
      <c r="O173" s="202"/>
      <c r="P173" s="202"/>
      <c r="Q173" s="202"/>
      <c r="R173" s="202"/>
      <c r="S173" s="202"/>
      <c r="T173" s="20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7" t="s">
        <v>199</v>
      </c>
      <c r="AU173" s="197" t="s">
        <v>84</v>
      </c>
      <c r="AV173" s="14" t="s">
        <v>84</v>
      </c>
      <c r="AW173" s="14" t="s">
        <v>35</v>
      </c>
      <c r="AX173" s="14" t="s">
        <v>74</v>
      </c>
      <c r="AY173" s="197" t="s">
        <v>138</v>
      </c>
    </row>
    <row r="174" s="14" customFormat="1">
      <c r="A174" s="14"/>
      <c r="B174" s="196"/>
      <c r="C174" s="14"/>
      <c r="D174" s="179" t="s">
        <v>199</v>
      </c>
      <c r="E174" s="197" t="s">
        <v>3</v>
      </c>
      <c r="F174" s="198" t="s">
        <v>283</v>
      </c>
      <c r="G174" s="14"/>
      <c r="H174" s="199">
        <v>0.312</v>
      </c>
      <c r="I174" s="200"/>
      <c r="J174" s="14"/>
      <c r="K174" s="14"/>
      <c r="L174" s="196"/>
      <c r="M174" s="201"/>
      <c r="N174" s="202"/>
      <c r="O174" s="202"/>
      <c r="P174" s="202"/>
      <c r="Q174" s="202"/>
      <c r="R174" s="202"/>
      <c r="S174" s="202"/>
      <c r="T174" s="20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7" t="s">
        <v>199</v>
      </c>
      <c r="AU174" s="197" t="s">
        <v>84</v>
      </c>
      <c r="AV174" s="14" t="s">
        <v>84</v>
      </c>
      <c r="AW174" s="14" t="s">
        <v>35</v>
      </c>
      <c r="AX174" s="14" t="s">
        <v>74</v>
      </c>
      <c r="AY174" s="197" t="s">
        <v>138</v>
      </c>
    </row>
    <row r="175" s="16" customFormat="1">
      <c r="A175" s="16"/>
      <c r="B175" s="212"/>
      <c r="C175" s="16"/>
      <c r="D175" s="179" t="s">
        <v>199</v>
      </c>
      <c r="E175" s="213" t="s">
        <v>3</v>
      </c>
      <c r="F175" s="214" t="s">
        <v>248</v>
      </c>
      <c r="G175" s="16"/>
      <c r="H175" s="215">
        <v>1.464</v>
      </c>
      <c r="I175" s="216"/>
      <c r="J175" s="16"/>
      <c r="K175" s="16"/>
      <c r="L175" s="212"/>
      <c r="M175" s="217"/>
      <c r="N175" s="218"/>
      <c r="O175" s="218"/>
      <c r="P175" s="218"/>
      <c r="Q175" s="218"/>
      <c r="R175" s="218"/>
      <c r="S175" s="218"/>
      <c r="T175" s="219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13" t="s">
        <v>199</v>
      </c>
      <c r="AU175" s="213" t="s">
        <v>84</v>
      </c>
      <c r="AV175" s="16" t="s">
        <v>156</v>
      </c>
      <c r="AW175" s="16" t="s">
        <v>35</v>
      </c>
      <c r="AX175" s="16" t="s">
        <v>74</v>
      </c>
      <c r="AY175" s="213" t="s">
        <v>138</v>
      </c>
    </row>
    <row r="176" s="15" customFormat="1">
      <c r="A176" s="15"/>
      <c r="B176" s="204"/>
      <c r="C176" s="15"/>
      <c r="D176" s="179" t="s">
        <v>199</v>
      </c>
      <c r="E176" s="205" t="s">
        <v>3</v>
      </c>
      <c r="F176" s="206" t="s">
        <v>208</v>
      </c>
      <c r="G176" s="15"/>
      <c r="H176" s="207">
        <v>1.764</v>
      </c>
      <c r="I176" s="208"/>
      <c r="J176" s="15"/>
      <c r="K176" s="15"/>
      <c r="L176" s="204"/>
      <c r="M176" s="209"/>
      <c r="N176" s="210"/>
      <c r="O176" s="210"/>
      <c r="P176" s="210"/>
      <c r="Q176" s="210"/>
      <c r="R176" s="210"/>
      <c r="S176" s="210"/>
      <c r="T176" s="21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5" t="s">
        <v>199</v>
      </c>
      <c r="AU176" s="205" t="s">
        <v>84</v>
      </c>
      <c r="AV176" s="15" t="s">
        <v>162</v>
      </c>
      <c r="AW176" s="15" t="s">
        <v>35</v>
      </c>
      <c r="AX176" s="15" t="s">
        <v>82</v>
      </c>
      <c r="AY176" s="205" t="s">
        <v>138</v>
      </c>
    </row>
    <row r="177" s="2" customFormat="1">
      <c r="A177" s="39"/>
      <c r="B177" s="165"/>
      <c r="C177" s="166" t="s">
        <v>285</v>
      </c>
      <c r="D177" s="166" t="s">
        <v>141</v>
      </c>
      <c r="E177" s="167" t="s">
        <v>286</v>
      </c>
      <c r="F177" s="168" t="s">
        <v>287</v>
      </c>
      <c r="G177" s="169" t="s">
        <v>168</v>
      </c>
      <c r="H177" s="170">
        <v>4.5720000000000001</v>
      </c>
      <c r="I177" s="171"/>
      <c r="J177" s="172">
        <f>ROUND(I177*H177,2)</f>
        <v>0</v>
      </c>
      <c r="K177" s="168" t="s">
        <v>144</v>
      </c>
      <c r="L177" s="40"/>
      <c r="M177" s="173" t="s">
        <v>3</v>
      </c>
      <c r="N177" s="174" t="s">
        <v>45</v>
      </c>
      <c r="O177" s="73"/>
      <c r="P177" s="175">
        <f>O177*H177</f>
        <v>0</v>
      </c>
      <c r="Q177" s="175">
        <v>0.0088400000000000006</v>
      </c>
      <c r="R177" s="175">
        <f>Q177*H177</f>
        <v>0.040416480000000005</v>
      </c>
      <c r="S177" s="175">
        <v>0</v>
      </c>
      <c r="T177" s="17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77" t="s">
        <v>162</v>
      </c>
      <c r="AT177" s="177" t="s">
        <v>141</v>
      </c>
      <c r="AU177" s="177" t="s">
        <v>84</v>
      </c>
      <c r="AY177" s="20" t="s">
        <v>138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20" t="s">
        <v>82</v>
      </c>
      <c r="BK177" s="178">
        <f>ROUND(I177*H177,2)</f>
        <v>0</v>
      </c>
      <c r="BL177" s="20" t="s">
        <v>162</v>
      </c>
      <c r="BM177" s="177" t="s">
        <v>288</v>
      </c>
    </row>
    <row r="178" s="13" customFormat="1">
      <c r="A178" s="13"/>
      <c r="B178" s="189"/>
      <c r="C178" s="13"/>
      <c r="D178" s="179" t="s">
        <v>199</v>
      </c>
      <c r="E178" s="190" t="s">
        <v>3</v>
      </c>
      <c r="F178" s="191" t="s">
        <v>245</v>
      </c>
      <c r="G178" s="13"/>
      <c r="H178" s="190" t="s">
        <v>3</v>
      </c>
      <c r="I178" s="192"/>
      <c r="J178" s="13"/>
      <c r="K178" s="13"/>
      <c r="L178" s="189"/>
      <c r="M178" s="193"/>
      <c r="N178" s="194"/>
      <c r="O178" s="194"/>
      <c r="P178" s="194"/>
      <c r="Q178" s="194"/>
      <c r="R178" s="194"/>
      <c r="S178" s="194"/>
      <c r="T178" s="19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0" t="s">
        <v>199</v>
      </c>
      <c r="AU178" s="190" t="s">
        <v>84</v>
      </c>
      <c r="AV178" s="13" t="s">
        <v>82</v>
      </c>
      <c r="AW178" s="13" t="s">
        <v>35</v>
      </c>
      <c r="AX178" s="13" t="s">
        <v>74</v>
      </c>
      <c r="AY178" s="190" t="s">
        <v>138</v>
      </c>
    </row>
    <row r="179" s="13" customFormat="1">
      <c r="A179" s="13"/>
      <c r="B179" s="189"/>
      <c r="C179" s="13"/>
      <c r="D179" s="179" t="s">
        <v>199</v>
      </c>
      <c r="E179" s="190" t="s">
        <v>3</v>
      </c>
      <c r="F179" s="191" t="s">
        <v>246</v>
      </c>
      <c r="G179" s="13"/>
      <c r="H179" s="190" t="s">
        <v>3</v>
      </c>
      <c r="I179" s="192"/>
      <c r="J179" s="13"/>
      <c r="K179" s="13"/>
      <c r="L179" s="189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199</v>
      </c>
      <c r="AU179" s="190" t="s">
        <v>84</v>
      </c>
      <c r="AV179" s="13" t="s">
        <v>82</v>
      </c>
      <c r="AW179" s="13" t="s">
        <v>35</v>
      </c>
      <c r="AX179" s="13" t="s">
        <v>74</v>
      </c>
      <c r="AY179" s="190" t="s">
        <v>138</v>
      </c>
    </row>
    <row r="180" s="14" customFormat="1">
      <c r="A180" s="14"/>
      <c r="B180" s="196"/>
      <c r="C180" s="14"/>
      <c r="D180" s="179" t="s">
        <v>199</v>
      </c>
      <c r="E180" s="197" t="s">
        <v>3</v>
      </c>
      <c r="F180" s="198" t="s">
        <v>289</v>
      </c>
      <c r="G180" s="14"/>
      <c r="H180" s="199">
        <v>1.0149999999999999</v>
      </c>
      <c r="I180" s="200"/>
      <c r="J180" s="14"/>
      <c r="K180" s="14"/>
      <c r="L180" s="196"/>
      <c r="M180" s="201"/>
      <c r="N180" s="202"/>
      <c r="O180" s="202"/>
      <c r="P180" s="202"/>
      <c r="Q180" s="202"/>
      <c r="R180" s="202"/>
      <c r="S180" s="202"/>
      <c r="T180" s="20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7" t="s">
        <v>199</v>
      </c>
      <c r="AU180" s="197" t="s">
        <v>84</v>
      </c>
      <c r="AV180" s="14" t="s">
        <v>84</v>
      </c>
      <c r="AW180" s="14" t="s">
        <v>35</v>
      </c>
      <c r="AX180" s="14" t="s">
        <v>74</v>
      </c>
      <c r="AY180" s="197" t="s">
        <v>138</v>
      </c>
    </row>
    <row r="181" s="16" customFormat="1">
      <c r="A181" s="16"/>
      <c r="B181" s="212"/>
      <c r="C181" s="16"/>
      <c r="D181" s="179" t="s">
        <v>199</v>
      </c>
      <c r="E181" s="213" t="s">
        <v>3</v>
      </c>
      <c r="F181" s="214" t="s">
        <v>248</v>
      </c>
      <c r="G181" s="16"/>
      <c r="H181" s="215">
        <v>1.0149999999999999</v>
      </c>
      <c r="I181" s="216"/>
      <c r="J181" s="16"/>
      <c r="K181" s="16"/>
      <c r="L181" s="212"/>
      <c r="M181" s="217"/>
      <c r="N181" s="218"/>
      <c r="O181" s="218"/>
      <c r="P181" s="218"/>
      <c r="Q181" s="218"/>
      <c r="R181" s="218"/>
      <c r="S181" s="218"/>
      <c r="T181" s="219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13" t="s">
        <v>199</v>
      </c>
      <c r="AU181" s="213" t="s">
        <v>84</v>
      </c>
      <c r="AV181" s="16" t="s">
        <v>156</v>
      </c>
      <c r="AW181" s="16" t="s">
        <v>35</v>
      </c>
      <c r="AX181" s="16" t="s">
        <v>74</v>
      </c>
      <c r="AY181" s="213" t="s">
        <v>138</v>
      </c>
    </row>
    <row r="182" s="13" customFormat="1">
      <c r="A182" s="13"/>
      <c r="B182" s="189"/>
      <c r="C182" s="13"/>
      <c r="D182" s="179" t="s">
        <v>199</v>
      </c>
      <c r="E182" s="190" t="s">
        <v>3</v>
      </c>
      <c r="F182" s="191" t="s">
        <v>249</v>
      </c>
      <c r="G182" s="13"/>
      <c r="H182" s="190" t="s">
        <v>3</v>
      </c>
      <c r="I182" s="192"/>
      <c r="J182" s="13"/>
      <c r="K182" s="13"/>
      <c r="L182" s="189"/>
      <c r="M182" s="193"/>
      <c r="N182" s="194"/>
      <c r="O182" s="194"/>
      <c r="P182" s="194"/>
      <c r="Q182" s="194"/>
      <c r="R182" s="194"/>
      <c r="S182" s="194"/>
      <c r="T182" s="19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0" t="s">
        <v>199</v>
      </c>
      <c r="AU182" s="190" t="s">
        <v>84</v>
      </c>
      <c r="AV182" s="13" t="s">
        <v>82</v>
      </c>
      <c r="AW182" s="13" t="s">
        <v>35</v>
      </c>
      <c r="AX182" s="13" t="s">
        <v>74</v>
      </c>
      <c r="AY182" s="190" t="s">
        <v>138</v>
      </c>
    </row>
    <row r="183" s="13" customFormat="1">
      <c r="A183" s="13"/>
      <c r="B183" s="189"/>
      <c r="C183" s="13"/>
      <c r="D183" s="179" t="s">
        <v>199</v>
      </c>
      <c r="E183" s="190" t="s">
        <v>3</v>
      </c>
      <c r="F183" s="191" t="s">
        <v>246</v>
      </c>
      <c r="G183" s="13"/>
      <c r="H183" s="190" t="s">
        <v>3</v>
      </c>
      <c r="I183" s="192"/>
      <c r="J183" s="13"/>
      <c r="K183" s="13"/>
      <c r="L183" s="189"/>
      <c r="M183" s="193"/>
      <c r="N183" s="194"/>
      <c r="O183" s="194"/>
      <c r="P183" s="194"/>
      <c r="Q183" s="194"/>
      <c r="R183" s="194"/>
      <c r="S183" s="194"/>
      <c r="T183" s="19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199</v>
      </c>
      <c r="AU183" s="190" t="s">
        <v>84</v>
      </c>
      <c r="AV183" s="13" t="s">
        <v>82</v>
      </c>
      <c r="AW183" s="13" t="s">
        <v>35</v>
      </c>
      <c r="AX183" s="13" t="s">
        <v>74</v>
      </c>
      <c r="AY183" s="190" t="s">
        <v>138</v>
      </c>
    </row>
    <row r="184" s="14" customFormat="1">
      <c r="A184" s="14"/>
      <c r="B184" s="196"/>
      <c r="C184" s="14"/>
      <c r="D184" s="179" t="s">
        <v>199</v>
      </c>
      <c r="E184" s="197" t="s">
        <v>3</v>
      </c>
      <c r="F184" s="198" t="s">
        <v>290</v>
      </c>
      <c r="G184" s="14"/>
      <c r="H184" s="199">
        <v>0.57799999999999996</v>
      </c>
      <c r="I184" s="200"/>
      <c r="J184" s="14"/>
      <c r="K184" s="14"/>
      <c r="L184" s="196"/>
      <c r="M184" s="201"/>
      <c r="N184" s="202"/>
      <c r="O184" s="202"/>
      <c r="P184" s="202"/>
      <c r="Q184" s="202"/>
      <c r="R184" s="202"/>
      <c r="S184" s="202"/>
      <c r="T184" s="20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7" t="s">
        <v>199</v>
      </c>
      <c r="AU184" s="197" t="s">
        <v>84</v>
      </c>
      <c r="AV184" s="14" t="s">
        <v>84</v>
      </c>
      <c r="AW184" s="14" t="s">
        <v>35</v>
      </c>
      <c r="AX184" s="14" t="s">
        <v>74</v>
      </c>
      <c r="AY184" s="197" t="s">
        <v>138</v>
      </c>
    </row>
    <row r="185" s="13" customFormat="1">
      <c r="A185" s="13"/>
      <c r="B185" s="189"/>
      <c r="C185" s="13"/>
      <c r="D185" s="179" t="s">
        <v>199</v>
      </c>
      <c r="E185" s="190" t="s">
        <v>3</v>
      </c>
      <c r="F185" s="191" t="s">
        <v>251</v>
      </c>
      <c r="G185" s="13"/>
      <c r="H185" s="190" t="s">
        <v>3</v>
      </c>
      <c r="I185" s="192"/>
      <c r="J185" s="13"/>
      <c r="K185" s="13"/>
      <c r="L185" s="189"/>
      <c r="M185" s="193"/>
      <c r="N185" s="194"/>
      <c r="O185" s="194"/>
      <c r="P185" s="194"/>
      <c r="Q185" s="194"/>
      <c r="R185" s="194"/>
      <c r="S185" s="194"/>
      <c r="T185" s="19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199</v>
      </c>
      <c r="AU185" s="190" t="s">
        <v>84</v>
      </c>
      <c r="AV185" s="13" t="s">
        <v>82</v>
      </c>
      <c r="AW185" s="13" t="s">
        <v>35</v>
      </c>
      <c r="AX185" s="13" t="s">
        <v>74</v>
      </c>
      <c r="AY185" s="190" t="s">
        <v>138</v>
      </c>
    </row>
    <row r="186" s="14" customFormat="1">
      <c r="A186" s="14"/>
      <c r="B186" s="196"/>
      <c r="C186" s="14"/>
      <c r="D186" s="179" t="s">
        <v>199</v>
      </c>
      <c r="E186" s="197" t="s">
        <v>3</v>
      </c>
      <c r="F186" s="198" t="s">
        <v>291</v>
      </c>
      <c r="G186" s="14"/>
      <c r="H186" s="199">
        <v>1.5940000000000001</v>
      </c>
      <c r="I186" s="200"/>
      <c r="J186" s="14"/>
      <c r="K186" s="14"/>
      <c r="L186" s="196"/>
      <c r="M186" s="201"/>
      <c r="N186" s="202"/>
      <c r="O186" s="202"/>
      <c r="P186" s="202"/>
      <c r="Q186" s="202"/>
      <c r="R186" s="202"/>
      <c r="S186" s="202"/>
      <c r="T186" s="20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7" t="s">
        <v>199</v>
      </c>
      <c r="AU186" s="197" t="s">
        <v>84</v>
      </c>
      <c r="AV186" s="14" t="s">
        <v>84</v>
      </c>
      <c r="AW186" s="14" t="s">
        <v>35</v>
      </c>
      <c r="AX186" s="14" t="s">
        <v>74</v>
      </c>
      <c r="AY186" s="197" t="s">
        <v>138</v>
      </c>
    </row>
    <row r="187" s="13" customFormat="1">
      <c r="A187" s="13"/>
      <c r="B187" s="189"/>
      <c r="C187" s="13"/>
      <c r="D187" s="179" t="s">
        <v>199</v>
      </c>
      <c r="E187" s="190" t="s">
        <v>3</v>
      </c>
      <c r="F187" s="191" t="s">
        <v>253</v>
      </c>
      <c r="G187" s="13"/>
      <c r="H187" s="190" t="s">
        <v>3</v>
      </c>
      <c r="I187" s="192"/>
      <c r="J187" s="13"/>
      <c r="K187" s="13"/>
      <c r="L187" s="189"/>
      <c r="M187" s="193"/>
      <c r="N187" s="194"/>
      <c r="O187" s="194"/>
      <c r="P187" s="194"/>
      <c r="Q187" s="194"/>
      <c r="R187" s="194"/>
      <c r="S187" s="194"/>
      <c r="T187" s="19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0" t="s">
        <v>199</v>
      </c>
      <c r="AU187" s="190" t="s">
        <v>84</v>
      </c>
      <c r="AV187" s="13" t="s">
        <v>82</v>
      </c>
      <c r="AW187" s="13" t="s">
        <v>35</v>
      </c>
      <c r="AX187" s="13" t="s">
        <v>74</v>
      </c>
      <c r="AY187" s="190" t="s">
        <v>138</v>
      </c>
    </row>
    <row r="188" s="14" customFormat="1">
      <c r="A188" s="14"/>
      <c r="B188" s="196"/>
      <c r="C188" s="14"/>
      <c r="D188" s="179" t="s">
        <v>199</v>
      </c>
      <c r="E188" s="197" t="s">
        <v>3</v>
      </c>
      <c r="F188" s="198" t="s">
        <v>292</v>
      </c>
      <c r="G188" s="14"/>
      <c r="H188" s="199">
        <v>0.60699999999999998</v>
      </c>
      <c r="I188" s="200"/>
      <c r="J188" s="14"/>
      <c r="K188" s="14"/>
      <c r="L188" s="196"/>
      <c r="M188" s="201"/>
      <c r="N188" s="202"/>
      <c r="O188" s="202"/>
      <c r="P188" s="202"/>
      <c r="Q188" s="202"/>
      <c r="R188" s="202"/>
      <c r="S188" s="202"/>
      <c r="T188" s="20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7" t="s">
        <v>199</v>
      </c>
      <c r="AU188" s="197" t="s">
        <v>84</v>
      </c>
      <c r="AV188" s="14" t="s">
        <v>84</v>
      </c>
      <c r="AW188" s="14" t="s">
        <v>35</v>
      </c>
      <c r="AX188" s="14" t="s">
        <v>74</v>
      </c>
      <c r="AY188" s="197" t="s">
        <v>138</v>
      </c>
    </row>
    <row r="189" s="14" customFormat="1">
      <c r="A189" s="14"/>
      <c r="B189" s="196"/>
      <c r="C189" s="14"/>
      <c r="D189" s="179" t="s">
        <v>199</v>
      </c>
      <c r="E189" s="197" t="s">
        <v>3</v>
      </c>
      <c r="F189" s="198" t="s">
        <v>293</v>
      </c>
      <c r="G189" s="14"/>
      <c r="H189" s="199">
        <v>0.77800000000000002</v>
      </c>
      <c r="I189" s="200"/>
      <c r="J189" s="14"/>
      <c r="K189" s="14"/>
      <c r="L189" s="196"/>
      <c r="M189" s="201"/>
      <c r="N189" s="202"/>
      <c r="O189" s="202"/>
      <c r="P189" s="202"/>
      <c r="Q189" s="202"/>
      <c r="R189" s="202"/>
      <c r="S189" s="202"/>
      <c r="T189" s="20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7" t="s">
        <v>199</v>
      </c>
      <c r="AU189" s="197" t="s">
        <v>84</v>
      </c>
      <c r="AV189" s="14" t="s">
        <v>84</v>
      </c>
      <c r="AW189" s="14" t="s">
        <v>35</v>
      </c>
      <c r="AX189" s="14" t="s">
        <v>74</v>
      </c>
      <c r="AY189" s="197" t="s">
        <v>138</v>
      </c>
    </row>
    <row r="190" s="16" customFormat="1">
      <c r="A190" s="16"/>
      <c r="B190" s="212"/>
      <c r="C190" s="16"/>
      <c r="D190" s="179" t="s">
        <v>199</v>
      </c>
      <c r="E190" s="213" t="s">
        <v>3</v>
      </c>
      <c r="F190" s="214" t="s">
        <v>248</v>
      </c>
      <c r="G190" s="16"/>
      <c r="H190" s="215">
        <v>3.5569999999999999</v>
      </c>
      <c r="I190" s="216"/>
      <c r="J190" s="16"/>
      <c r="K190" s="16"/>
      <c r="L190" s="212"/>
      <c r="M190" s="217"/>
      <c r="N190" s="218"/>
      <c r="O190" s="218"/>
      <c r="P190" s="218"/>
      <c r="Q190" s="218"/>
      <c r="R190" s="218"/>
      <c r="S190" s="218"/>
      <c r="T190" s="219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13" t="s">
        <v>199</v>
      </c>
      <c r="AU190" s="213" t="s">
        <v>84</v>
      </c>
      <c r="AV190" s="16" t="s">
        <v>156</v>
      </c>
      <c r="AW190" s="16" t="s">
        <v>35</v>
      </c>
      <c r="AX190" s="16" t="s">
        <v>74</v>
      </c>
      <c r="AY190" s="213" t="s">
        <v>138</v>
      </c>
    </row>
    <row r="191" s="15" customFormat="1">
      <c r="A191" s="15"/>
      <c r="B191" s="204"/>
      <c r="C191" s="15"/>
      <c r="D191" s="179" t="s">
        <v>199</v>
      </c>
      <c r="E191" s="205" t="s">
        <v>3</v>
      </c>
      <c r="F191" s="206" t="s">
        <v>208</v>
      </c>
      <c r="G191" s="15"/>
      <c r="H191" s="207">
        <v>4.5720000000000001</v>
      </c>
      <c r="I191" s="208"/>
      <c r="J191" s="15"/>
      <c r="K191" s="15"/>
      <c r="L191" s="204"/>
      <c r="M191" s="209"/>
      <c r="N191" s="210"/>
      <c r="O191" s="210"/>
      <c r="P191" s="210"/>
      <c r="Q191" s="210"/>
      <c r="R191" s="210"/>
      <c r="S191" s="210"/>
      <c r="T191" s="21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05" t="s">
        <v>199</v>
      </c>
      <c r="AU191" s="205" t="s">
        <v>84</v>
      </c>
      <c r="AV191" s="15" t="s">
        <v>162</v>
      </c>
      <c r="AW191" s="15" t="s">
        <v>35</v>
      </c>
      <c r="AX191" s="15" t="s">
        <v>82</v>
      </c>
      <c r="AY191" s="205" t="s">
        <v>138</v>
      </c>
    </row>
    <row r="192" s="12" customFormat="1" ht="22.8" customHeight="1">
      <c r="A192" s="12"/>
      <c r="B192" s="152"/>
      <c r="C192" s="12"/>
      <c r="D192" s="153" t="s">
        <v>73</v>
      </c>
      <c r="E192" s="163" t="s">
        <v>162</v>
      </c>
      <c r="F192" s="163" t="s">
        <v>294</v>
      </c>
      <c r="G192" s="12"/>
      <c r="H192" s="12"/>
      <c r="I192" s="155"/>
      <c r="J192" s="164">
        <f>BK192</f>
        <v>0</v>
      </c>
      <c r="K192" s="12"/>
      <c r="L192" s="152"/>
      <c r="M192" s="157"/>
      <c r="N192" s="158"/>
      <c r="O192" s="158"/>
      <c r="P192" s="159">
        <f>SUM(P193:P207)</f>
        <v>0</v>
      </c>
      <c r="Q192" s="158"/>
      <c r="R192" s="159">
        <f>SUM(R193:R207)</f>
        <v>0.68340000000000001</v>
      </c>
      <c r="S192" s="158"/>
      <c r="T192" s="160">
        <f>SUM(T193:T207)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3" t="s">
        <v>82</v>
      </c>
      <c r="AT192" s="161" t="s">
        <v>73</v>
      </c>
      <c r="AU192" s="161" t="s">
        <v>82</v>
      </c>
      <c r="AY192" s="153" t="s">
        <v>138</v>
      </c>
      <c r="BK192" s="162">
        <f>SUM(BK193:BK207)</f>
        <v>0</v>
      </c>
    </row>
    <row r="193" s="2" customFormat="1">
      <c r="A193" s="39"/>
      <c r="B193" s="165"/>
      <c r="C193" s="166" t="s">
        <v>9</v>
      </c>
      <c r="D193" s="166" t="s">
        <v>141</v>
      </c>
      <c r="E193" s="167" t="s">
        <v>295</v>
      </c>
      <c r="F193" s="168" t="s">
        <v>296</v>
      </c>
      <c r="G193" s="169" t="s">
        <v>211</v>
      </c>
      <c r="H193" s="170">
        <v>30</v>
      </c>
      <c r="I193" s="171"/>
      <c r="J193" s="172">
        <f>ROUND(I193*H193,2)</f>
        <v>0</v>
      </c>
      <c r="K193" s="168" t="s">
        <v>144</v>
      </c>
      <c r="L193" s="40"/>
      <c r="M193" s="173" t="s">
        <v>3</v>
      </c>
      <c r="N193" s="174" t="s">
        <v>45</v>
      </c>
      <c r="O193" s="73"/>
      <c r="P193" s="175">
        <f>O193*H193</f>
        <v>0</v>
      </c>
      <c r="Q193" s="175">
        <v>0.022780000000000002</v>
      </c>
      <c r="R193" s="175">
        <f>Q193*H193</f>
        <v>0.68340000000000001</v>
      </c>
      <c r="S193" s="175">
        <v>0</v>
      </c>
      <c r="T193" s="17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7" t="s">
        <v>162</v>
      </c>
      <c r="AT193" s="177" t="s">
        <v>141</v>
      </c>
      <c r="AU193" s="177" t="s">
        <v>84</v>
      </c>
      <c r="AY193" s="20" t="s">
        <v>138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20" t="s">
        <v>82</v>
      </c>
      <c r="BK193" s="178">
        <f>ROUND(I193*H193,2)</f>
        <v>0</v>
      </c>
      <c r="BL193" s="20" t="s">
        <v>162</v>
      </c>
      <c r="BM193" s="177" t="s">
        <v>297</v>
      </c>
    </row>
    <row r="194" s="13" customFormat="1">
      <c r="A194" s="13"/>
      <c r="B194" s="189"/>
      <c r="C194" s="13"/>
      <c r="D194" s="179" t="s">
        <v>199</v>
      </c>
      <c r="E194" s="190" t="s">
        <v>3</v>
      </c>
      <c r="F194" s="191" t="s">
        <v>245</v>
      </c>
      <c r="G194" s="13"/>
      <c r="H194" s="190" t="s">
        <v>3</v>
      </c>
      <c r="I194" s="192"/>
      <c r="J194" s="13"/>
      <c r="K194" s="13"/>
      <c r="L194" s="189"/>
      <c r="M194" s="193"/>
      <c r="N194" s="194"/>
      <c r="O194" s="194"/>
      <c r="P194" s="194"/>
      <c r="Q194" s="194"/>
      <c r="R194" s="194"/>
      <c r="S194" s="194"/>
      <c r="T194" s="19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0" t="s">
        <v>199</v>
      </c>
      <c r="AU194" s="190" t="s">
        <v>84</v>
      </c>
      <c r="AV194" s="13" t="s">
        <v>82</v>
      </c>
      <c r="AW194" s="13" t="s">
        <v>35</v>
      </c>
      <c r="AX194" s="13" t="s">
        <v>74</v>
      </c>
      <c r="AY194" s="190" t="s">
        <v>138</v>
      </c>
    </row>
    <row r="195" s="13" customFormat="1">
      <c r="A195" s="13"/>
      <c r="B195" s="189"/>
      <c r="C195" s="13"/>
      <c r="D195" s="179" t="s">
        <v>199</v>
      </c>
      <c r="E195" s="190" t="s">
        <v>3</v>
      </c>
      <c r="F195" s="191" t="s">
        <v>246</v>
      </c>
      <c r="G195" s="13"/>
      <c r="H195" s="190" t="s">
        <v>3</v>
      </c>
      <c r="I195" s="192"/>
      <c r="J195" s="13"/>
      <c r="K195" s="13"/>
      <c r="L195" s="189"/>
      <c r="M195" s="193"/>
      <c r="N195" s="194"/>
      <c r="O195" s="194"/>
      <c r="P195" s="194"/>
      <c r="Q195" s="194"/>
      <c r="R195" s="194"/>
      <c r="S195" s="194"/>
      <c r="T195" s="19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0" t="s">
        <v>199</v>
      </c>
      <c r="AU195" s="190" t="s">
        <v>84</v>
      </c>
      <c r="AV195" s="13" t="s">
        <v>82</v>
      </c>
      <c r="AW195" s="13" t="s">
        <v>35</v>
      </c>
      <c r="AX195" s="13" t="s">
        <v>74</v>
      </c>
      <c r="AY195" s="190" t="s">
        <v>138</v>
      </c>
    </row>
    <row r="196" s="14" customFormat="1">
      <c r="A196" s="14"/>
      <c r="B196" s="196"/>
      <c r="C196" s="14"/>
      <c r="D196" s="179" t="s">
        <v>199</v>
      </c>
      <c r="E196" s="197" t="s">
        <v>3</v>
      </c>
      <c r="F196" s="198" t="s">
        <v>298</v>
      </c>
      <c r="G196" s="14"/>
      <c r="H196" s="199">
        <v>8</v>
      </c>
      <c r="I196" s="200"/>
      <c r="J196" s="14"/>
      <c r="K196" s="14"/>
      <c r="L196" s="196"/>
      <c r="M196" s="201"/>
      <c r="N196" s="202"/>
      <c r="O196" s="202"/>
      <c r="P196" s="202"/>
      <c r="Q196" s="202"/>
      <c r="R196" s="202"/>
      <c r="S196" s="202"/>
      <c r="T196" s="20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7" t="s">
        <v>199</v>
      </c>
      <c r="AU196" s="197" t="s">
        <v>84</v>
      </c>
      <c r="AV196" s="14" t="s">
        <v>84</v>
      </c>
      <c r="AW196" s="14" t="s">
        <v>35</v>
      </c>
      <c r="AX196" s="14" t="s">
        <v>74</v>
      </c>
      <c r="AY196" s="197" t="s">
        <v>138</v>
      </c>
    </row>
    <row r="197" s="16" customFormat="1">
      <c r="A197" s="16"/>
      <c r="B197" s="212"/>
      <c r="C197" s="16"/>
      <c r="D197" s="179" t="s">
        <v>199</v>
      </c>
      <c r="E197" s="213" t="s">
        <v>3</v>
      </c>
      <c r="F197" s="214" t="s">
        <v>248</v>
      </c>
      <c r="G197" s="16"/>
      <c r="H197" s="215">
        <v>8</v>
      </c>
      <c r="I197" s="216"/>
      <c r="J197" s="16"/>
      <c r="K197" s="16"/>
      <c r="L197" s="212"/>
      <c r="M197" s="217"/>
      <c r="N197" s="218"/>
      <c r="O197" s="218"/>
      <c r="P197" s="218"/>
      <c r="Q197" s="218"/>
      <c r="R197" s="218"/>
      <c r="S197" s="218"/>
      <c r="T197" s="219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13" t="s">
        <v>199</v>
      </c>
      <c r="AU197" s="213" t="s">
        <v>84</v>
      </c>
      <c r="AV197" s="16" t="s">
        <v>156</v>
      </c>
      <c r="AW197" s="16" t="s">
        <v>35</v>
      </c>
      <c r="AX197" s="16" t="s">
        <v>74</v>
      </c>
      <c r="AY197" s="213" t="s">
        <v>138</v>
      </c>
    </row>
    <row r="198" s="13" customFormat="1">
      <c r="A198" s="13"/>
      <c r="B198" s="189"/>
      <c r="C198" s="13"/>
      <c r="D198" s="179" t="s">
        <v>199</v>
      </c>
      <c r="E198" s="190" t="s">
        <v>3</v>
      </c>
      <c r="F198" s="191" t="s">
        <v>249</v>
      </c>
      <c r="G198" s="13"/>
      <c r="H198" s="190" t="s">
        <v>3</v>
      </c>
      <c r="I198" s="192"/>
      <c r="J198" s="13"/>
      <c r="K198" s="13"/>
      <c r="L198" s="189"/>
      <c r="M198" s="193"/>
      <c r="N198" s="194"/>
      <c r="O198" s="194"/>
      <c r="P198" s="194"/>
      <c r="Q198" s="194"/>
      <c r="R198" s="194"/>
      <c r="S198" s="194"/>
      <c r="T198" s="19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0" t="s">
        <v>199</v>
      </c>
      <c r="AU198" s="190" t="s">
        <v>84</v>
      </c>
      <c r="AV198" s="13" t="s">
        <v>82</v>
      </c>
      <c r="AW198" s="13" t="s">
        <v>35</v>
      </c>
      <c r="AX198" s="13" t="s">
        <v>74</v>
      </c>
      <c r="AY198" s="190" t="s">
        <v>138</v>
      </c>
    </row>
    <row r="199" s="13" customFormat="1">
      <c r="A199" s="13"/>
      <c r="B199" s="189"/>
      <c r="C199" s="13"/>
      <c r="D199" s="179" t="s">
        <v>199</v>
      </c>
      <c r="E199" s="190" t="s">
        <v>3</v>
      </c>
      <c r="F199" s="191" t="s">
        <v>246</v>
      </c>
      <c r="G199" s="13"/>
      <c r="H199" s="190" t="s">
        <v>3</v>
      </c>
      <c r="I199" s="192"/>
      <c r="J199" s="13"/>
      <c r="K199" s="13"/>
      <c r="L199" s="189"/>
      <c r="M199" s="193"/>
      <c r="N199" s="194"/>
      <c r="O199" s="194"/>
      <c r="P199" s="194"/>
      <c r="Q199" s="194"/>
      <c r="R199" s="194"/>
      <c r="S199" s="194"/>
      <c r="T199" s="19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0" t="s">
        <v>199</v>
      </c>
      <c r="AU199" s="190" t="s">
        <v>84</v>
      </c>
      <c r="AV199" s="13" t="s">
        <v>82</v>
      </c>
      <c r="AW199" s="13" t="s">
        <v>35</v>
      </c>
      <c r="AX199" s="13" t="s">
        <v>74</v>
      </c>
      <c r="AY199" s="190" t="s">
        <v>138</v>
      </c>
    </row>
    <row r="200" s="14" customFormat="1">
      <c r="A200" s="14"/>
      <c r="B200" s="196"/>
      <c r="C200" s="14"/>
      <c r="D200" s="179" t="s">
        <v>199</v>
      </c>
      <c r="E200" s="197" t="s">
        <v>3</v>
      </c>
      <c r="F200" s="198" t="s">
        <v>299</v>
      </c>
      <c r="G200" s="14"/>
      <c r="H200" s="199">
        <v>4</v>
      </c>
      <c r="I200" s="200"/>
      <c r="J200" s="14"/>
      <c r="K200" s="14"/>
      <c r="L200" s="196"/>
      <c r="M200" s="201"/>
      <c r="N200" s="202"/>
      <c r="O200" s="202"/>
      <c r="P200" s="202"/>
      <c r="Q200" s="202"/>
      <c r="R200" s="202"/>
      <c r="S200" s="202"/>
      <c r="T200" s="20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7" t="s">
        <v>199</v>
      </c>
      <c r="AU200" s="197" t="s">
        <v>84</v>
      </c>
      <c r="AV200" s="14" t="s">
        <v>84</v>
      </c>
      <c r="AW200" s="14" t="s">
        <v>35</v>
      </c>
      <c r="AX200" s="14" t="s">
        <v>74</v>
      </c>
      <c r="AY200" s="197" t="s">
        <v>138</v>
      </c>
    </row>
    <row r="201" s="13" customFormat="1">
      <c r="A201" s="13"/>
      <c r="B201" s="189"/>
      <c r="C201" s="13"/>
      <c r="D201" s="179" t="s">
        <v>199</v>
      </c>
      <c r="E201" s="190" t="s">
        <v>3</v>
      </c>
      <c r="F201" s="191" t="s">
        <v>251</v>
      </c>
      <c r="G201" s="13"/>
      <c r="H201" s="190" t="s">
        <v>3</v>
      </c>
      <c r="I201" s="192"/>
      <c r="J201" s="13"/>
      <c r="K201" s="13"/>
      <c r="L201" s="189"/>
      <c r="M201" s="193"/>
      <c r="N201" s="194"/>
      <c r="O201" s="194"/>
      <c r="P201" s="194"/>
      <c r="Q201" s="194"/>
      <c r="R201" s="194"/>
      <c r="S201" s="194"/>
      <c r="T201" s="19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0" t="s">
        <v>199</v>
      </c>
      <c r="AU201" s="190" t="s">
        <v>84</v>
      </c>
      <c r="AV201" s="13" t="s">
        <v>82</v>
      </c>
      <c r="AW201" s="13" t="s">
        <v>35</v>
      </c>
      <c r="AX201" s="13" t="s">
        <v>74</v>
      </c>
      <c r="AY201" s="190" t="s">
        <v>138</v>
      </c>
    </row>
    <row r="202" s="14" customFormat="1">
      <c r="A202" s="14"/>
      <c r="B202" s="196"/>
      <c r="C202" s="14"/>
      <c r="D202" s="179" t="s">
        <v>199</v>
      </c>
      <c r="E202" s="197" t="s">
        <v>3</v>
      </c>
      <c r="F202" s="198" t="s">
        <v>298</v>
      </c>
      <c r="G202" s="14"/>
      <c r="H202" s="199">
        <v>8</v>
      </c>
      <c r="I202" s="200"/>
      <c r="J202" s="14"/>
      <c r="K202" s="14"/>
      <c r="L202" s="196"/>
      <c r="M202" s="201"/>
      <c r="N202" s="202"/>
      <c r="O202" s="202"/>
      <c r="P202" s="202"/>
      <c r="Q202" s="202"/>
      <c r="R202" s="202"/>
      <c r="S202" s="202"/>
      <c r="T202" s="20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7" t="s">
        <v>199</v>
      </c>
      <c r="AU202" s="197" t="s">
        <v>84</v>
      </c>
      <c r="AV202" s="14" t="s">
        <v>84</v>
      </c>
      <c r="AW202" s="14" t="s">
        <v>35</v>
      </c>
      <c r="AX202" s="14" t="s">
        <v>74</v>
      </c>
      <c r="AY202" s="197" t="s">
        <v>138</v>
      </c>
    </row>
    <row r="203" s="13" customFormat="1">
      <c r="A203" s="13"/>
      <c r="B203" s="189"/>
      <c r="C203" s="13"/>
      <c r="D203" s="179" t="s">
        <v>199</v>
      </c>
      <c r="E203" s="190" t="s">
        <v>3</v>
      </c>
      <c r="F203" s="191" t="s">
        <v>253</v>
      </c>
      <c r="G203" s="13"/>
      <c r="H203" s="190" t="s">
        <v>3</v>
      </c>
      <c r="I203" s="192"/>
      <c r="J203" s="13"/>
      <c r="K203" s="13"/>
      <c r="L203" s="189"/>
      <c r="M203" s="193"/>
      <c r="N203" s="194"/>
      <c r="O203" s="194"/>
      <c r="P203" s="194"/>
      <c r="Q203" s="194"/>
      <c r="R203" s="194"/>
      <c r="S203" s="194"/>
      <c r="T203" s="19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0" t="s">
        <v>199</v>
      </c>
      <c r="AU203" s="190" t="s">
        <v>84</v>
      </c>
      <c r="AV203" s="13" t="s">
        <v>82</v>
      </c>
      <c r="AW203" s="13" t="s">
        <v>35</v>
      </c>
      <c r="AX203" s="13" t="s">
        <v>74</v>
      </c>
      <c r="AY203" s="190" t="s">
        <v>138</v>
      </c>
    </row>
    <row r="204" s="14" customFormat="1">
      <c r="A204" s="14"/>
      <c r="B204" s="196"/>
      <c r="C204" s="14"/>
      <c r="D204" s="179" t="s">
        <v>199</v>
      </c>
      <c r="E204" s="197" t="s">
        <v>3</v>
      </c>
      <c r="F204" s="198" t="s">
        <v>299</v>
      </c>
      <c r="G204" s="14"/>
      <c r="H204" s="199">
        <v>4</v>
      </c>
      <c r="I204" s="200"/>
      <c r="J204" s="14"/>
      <c r="K204" s="14"/>
      <c r="L204" s="196"/>
      <c r="M204" s="201"/>
      <c r="N204" s="202"/>
      <c r="O204" s="202"/>
      <c r="P204" s="202"/>
      <c r="Q204" s="202"/>
      <c r="R204" s="202"/>
      <c r="S204" s="202"/>
      <c r="T204" s="20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7" t="s">
        <v>199</v>
      </c>
      <c r="AU204" s="197" t="s">
        <v>84</v>
      </c>
      <c r="AV204" s="14" t="s">
        <v>84</v>
      </c>
      <c r="AW204" s="14" t="s">
        <v>35</v>
      </c>
      <c r="AX204" s="14" t="s">
        <v>74</v>
      </c>
      <c r="AY204" s="197" t="s">
        <v>138</v>
      </c>
    </row>
    <row r="205" s="14" customFormat="1">
      <c r="A205" s="14"/>
      <c r="B205" s="196"/>
      <c r="C205" s="14"/>
      <c r="D205" s="179" t="s">
        <v>199</v>
      </c>
      <c r="E205" s="197" t="s">
        <v>3</v>
      </c>
      <c r="F205" s="198" t="s">
        <v>300</v>
      </c>
      <c r="G205" s="14"/>
      <c r="H205" s="199">
        <v>6</v>
      </c>
      <c r="I205" s="200"/>
      <c r="J205" s="14"/>
      <c r="K205" s="14"/>
      <c r="L205" s="196"/>
      <c r="M205" s="201"/>
      <c r="N205" s="202"/>
      <c r="O205" s="202"/>
      <c r="P205" s="202"/>
      <c r="Q205" s="202"/>
      <c r="R205" s="202"/>
      <c r="S205" s="202"/>
      <c r="T205" s="20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7" t="s">
        <v>199</v>
      </c>
      <c r="AU205" s="197" t="s">
        <v>84</v>
      </c>
      <c r="AV205" s="14" t="s">
        <v>84</v>
      </c>
      <c r="AW205" s="14" t="s">
        <v>35</v>
      </c>
      <c r="AX205" s="14" t="s">
        <v>74</v>
      </c>
      <c r="AY205" s="197" t="s">
        <v>138</v>
      </c>
    </row>
    <row r="206" s="16" customFormat="1">
      <c r="A206" s="16"/>
      <c r="B206" s="212"/>
      <c r="C206" s="16"/>
      <c r="D206" s="179" t="s">
        <v>199</v>
      </c>
      <c r="E206" s="213" t="s">
        <v>3</v>
      </c>
      <c r="F206" s="214" t="s">
        <v>248</v>
      </c>
      <c r="G206" s="16"/>
      <c r="H206" s="215">
        <v>22</v>
      </c>
      <c r="I206" s="216"/>
      <c r="J206" s="16"/>
      <c r="K206" s="16"/>
      <c r="L206" s="212"/>
      <c r="M206" s="217"/>
      <c r="N206" s="218"/>
      <c r="O206" s="218"/>
      <c r="P206" s="218"/>
      <c r="Q206" s="218"/>
      <c r="R206" s="218"/>
      <c r="S206" s="218"/>
      <c r="T206" s="219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13" t="s">
        <v>199</v>
      </c>
      <c r="AU206" s="213" t="s">
        <v>84</v>
      </c>
      <c r="AV206" s="16" t="s">
        <v>156</v>
      </c>
      <c r="AW206" s="16" t="s">
        <v>35</v>
      </c>
      <c r="AX206" s="16" t="s">
        <v>74</v>
      </c>
      <c r="AY206" s="213" t="s">
        <v>138</v>
      </c>
    </row>
    <row r="207" s="15" customFormat="1">
      <c r="A207" s="15"/>
      <c r="B207" s="204"/>
      <c r="C207" s="15"/>
      <c r="D207" s="179" t="s">
        <v>199</v>
      </c>
      <c r="E207" s="205" t="s">
        <v>3</v>
      </c>
      <c r="F207" s="206" t="s">
        <v>208</v>
      </c>
      <c r="G207" s="15"/>
      <c r="H207" s="207">
        <v>30</v>
      </c>
      <c r="I207" s="208"/>
      <c r="J207" s="15"/>
      <c r="K207" s="15"/>
      <c r="L207" s="204"/>
      <c r="M207" s="209"/>
      <c r="N207" s="210"/>
      <c r="O207" s="210"/>
      <c r="P207" s="210"/>
      <c r="Q207" s="210"/>
      <c r="R207" s="210"/>
      <c r="S207" s="210"/>
      <c r="T207" s="21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5" t="s">
        <v>199</v>
      </c>
      <c r="AU207" s="205" t="s">
        <v>84</v>
      </c>
      <c r="AV207" s="15" t="s">
        <v>162</v>
      </c>
      <c r="AW207" s="15" t="s">
        <v>35</v>
      </c>
      <c r="AX207" s="15" t="s">
        <v>82</v>
      </c>
      <c r="AY207" s="205" t="s">
        <v>138</v>
      </c>
    </row>
    <row r="208" s="12" customFormat="1" ht="22.8" customHeight="1">
      <c r="A208" s="12"/>
      <c r="B208" s="152"/>
      <c r="C208" s="12"/>
      <c r="D208" s="153" t="s">
        <v>73</v>
      </c>
      <c r="E208" s="163" t="s">
        <v>241</v>
      </c>
      <c r="F208" s="163" t="s">
        <v>301</v>
      </c>
      <c r="G208" s="12"/>
      <c r="H208" s="12"/>
      <c r="I208" s="155"/>
      <c r="J208" s="164">
        <f>BK208</f>
        <v>0</v>
      </c>
      <c r="K208" s="12"/>
      <c r="L208" s="152"/>
      <c r="M208" s="157"/>
      <c r="N208" s="158"/>
      <c r="O208" s="158"/>
      <c r="P208" s="159">
        <f>SUM(P209:P376)</f>
        <v>0</v>
      </c>
      <c r="Q208" s="158"/>
      <c r="R208" s="159">
        <f>SUM(R209:R376)</f>
        <v>0</v>
      </c>
      <c r="S208" s="158"/>
      <c r="T208" s="160">
        <f>SUM(T209:T376)</f>
        <v>90.179057000000014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3" t="s">
        <v>82</v>
      </c>
      <c r="AT208" s="161" t="s">
        <v>73</v>
      </c>
      <c r="AU208" s="161" t="s">
        <v>82</v>
      </c>
      <c r="AY208" s="153" t="s">
        <v>138</v>
      </c>
      <c r="BK208" s="162">
        <f>SUM(BK209:BK376)</f>
        <v>0</v>
      </c>
    </row>
    <row r="209" s="2" customFormat="1">
      <c r="A209" s="39"/>
      <c r="B209" s="165"/>
      <c r="C209" s="166" t="s">
        <v>302</v>
      </c>
      <c r="D209" s="166" t="s">
        <v>141</v>
      </c>
      <c r="E209" s="167" t="s">
        <v>303</v>
      </c>
      <c r="F209" s="168" t="s">
        <v>304</v>
      </c>
      <c r="G209" s="169" t="s">
        <v>168</v>
      </c>
      <c r="H209" s="170">
        <v>14.866</v>
      </c>
      <c r="I209" s="171"/>
      <c r="J209" s="172">
        <f>ROUND(I209*H209,2)</f>
        <v>0</v>
      </c>
      <c r="K209" s="168" t="s">
        <v>144</v>
      </c>
      <c r="L209" s="40"/>
      <c r="M209" s="173" t="s">
        <v>3</v>
      </c>
      <c r="N209" s="174" t="s">
        <v>45</v>
      </c>
      <c r="O209" s="73"/>
      <c r="P209" s="175">
        <f>O209*H209</f>
        <v>0</v>
      </c>
      <c r="Q209" s="175">
        <v>0</v>
      </c>
      <c r="R209" s="175">
        <f>Q209*H209</f>
        <v>0</v>
      </c>
      <c r="S209" s="175">
        <v>0.13100000000000001</v>
      </c>
      <c r="T209" s="176">
        <f>S209*H209</f>
        <v>1.947446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77" t="s">
        <v>162</v>
      </c>
      <c r="AT209" s="177" t="s">
        <v>141</v>
      </c>
      <c r="AU209" s="177" t="s">
        <v>84</v>
      </c>
      <c r="AY209" s="20" t="s">
        <v>138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20" t="s">
        <v>82</v>
      </c>
      <c r="BK209" s="178">
        <f>ROUND(I209*H209,2)</f>
        <v>0</v>
      </c>
      <c r="BL209" s="20" t="s">
        <v>162</v>
      </c>
      <c r="BM209" s="177" t="s">
        <v>305</v>
      </c>
    </row>
    <row r="210" s="13" customFormat="1">
      <c r="A210" s="13"/>
      <c r="B210" s="189"/>
      <c r="C210" s="13"/>
      <c r="D210" s="179" t="s">
        <v>199</v>
      </c>
      <c r="E210" s="190" t="s">
        <v>3</v>
      </c>
      <c r="F210" s="191" t="s">
        <v>306</v>
      </c>
      <c r="G210" s="13"/>
      <c r="H210" s="190" t="s">
        <v>3</v>
      </c>
      <c r="I210" s="192"/>
      <c r="J210" s="13"/>
      <c r="K210" s="13"/>
      <c r="L210" s="189"/>
      <c r="M210" s="193"/>
      <c r="N210" s="194"/>
      <c r="O210" s="194"/>
      <c r="P210" s="194"/>
      <c r="Q210" s="194"/>
      <c r="R210" s="194"/>
      <c r="S210" s="194"/>
      <c r="T210" s="19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0" t="s">
        <v>199</v>
      </c>
      <c r="AU210" s="190" t="s">
        <v>84</v>
      </c>
      <c r="AV210" s="13" t="s">
        <v>82</v>
      </c>
      <c r="AW210" s="13" t="s">
        <v>35</v>
      </c>
      <c r="AX210" s="13" t="s">
        <v>74</v>
      </c>
      <c r="AY210" s="190" t="s">
        <v>138</v>
      </c>
    </row>
    <row r="211" s="14" customFormat="1">
      <c r="A211" s="14"/>
      <c r="B211" s="196"/>
      <c r="C211" s="14"/>
      <c r="D211" s="179" t="s">
        <v>199</v>
      </c>
      <c r="E211" s="197" t="s">
        <v>3</v>
      </c>
      <c r="F211" s="198" t="s">
        <v>307</v>
      </c>
      <c r="G211" s="14"/>
      <c r="H211" s="199">
        <v>13.047000000000001</v>
      </c>
      <c r="I211" s="200"/>
      <c r="J211" s="14"/>
      <c r="K211" s="14"/>
      <c r="L211" s="196"/>
      <c r="M211" s="201"/>
      <c r="N211" s="202"/>
      <c r="O211" s="202"/>
      <c r="P211" s="202"/>
      <c r="Q211" s="202"/>
      <c r="R211" s="202"/>
      <c r="S211" s="202"/>
      <c r="T211" s="20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7" t="s">
        <v>199</v>
      </c>
      <c r="AU211" s="197" t="s">
        <v>84</v>
      </c>
      <c r="AV211" s="14" t="s">
        <v>84</v>
      </c>
      <c r="AW211" s="14" t="s">
        <v>35</v>
      </c>
      <c r="AX211" s="14" t="s">
        <v>74</v>
      </c>
      <c r="AY211" s="197" t="s">
        <v>138</v>
      </c>
    </row>
    <row r="212" s="13" customFormat="1">
      <c r="A212" s="13"/>
      <c r="B212" s="189"/>
      <c r="C212" s="13"/>
      <c r="D212" s="179" t="s">
        <v>199</v>
      </c>
      <c r="E212" s="190" t="s">
        <v>3</v>
      </c>
      <c r="F212" s="191" t="s">
        <v>308</v>
      </c>
      <c r="G212" s="13"/>
      <c r="H212" s="190" t="s">
        <v>3</v>
      </c>
      <c r="I212" s="192"/>
      <c r="J212" s="13"/>
      <c r="K212" s="13"/>
      <c r="L212" s="189"/>
      <c r="M212" s="193"/>
      <c r="N212" s="194"/>
      <c r="O212" s="194"/>
      <c r="P212" s="194"/>
      <c r="Q212" s="194"/>
      <c r="R212" s="194"/>
      <c r="S212" s="194"/>
      <c r="T212" s="19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199</v>
      </c>
      <c r="AU212" s="190" t="s">
        <v>84</v>
      </c>
      <c r="AV212" s="13" t="s">
        <v>82</v>
      </c>
      <c r="AW212" s="13" t="s">
        <v>35</v>
      </c>
      <c r="AX212" s="13" t="s">
        <v>74</v>
      </c>
      <c r="AY212" s="190" t="s">
        <v>138</v>
      </c>
    </row>
    <row r="213" s="14" customFormat="1">
      <c r="A213" s="14"/>
      <c r="B213" s="196"/>
      <c r="C213" s="14"/>
      <c r="D213" s="179" t="s">
        <v>199</v>
      </c>
      <c r="E213" s="197" t="s">
        <v>3</v>
      </c>
      <c r="F213" s="198" t="s">
        <v>309</v>
      </c>
      <c r="G213" s="14"/>
      <c r="H213" s="199">
        <v>1.819</v>
      </c>
      <c r="I213" s="200"/>
      <c r="J213" s="14"/>
      <c r="K213" s="14"/>
      <c r="L213" s="196"/>
      <c r="M213" s="201"/>
      <c r="N213" s="202"/>
      <c r="O213" s="202"/>
      <c r="P213" s="202"/>
      <c r="Q213" s="202"/>
      <c r="R213" s="202"/>
      <c r="S213" s="202"/>
      <c r="T213" s="20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7" t="s">
        <v>199</v>
      </c>
      <c r="AU213" s="197" t="s">
        <v>84</v>
      </c>
      <c r="AV213" s="14" t="s">
        <v>84</v>
      </c>
      <c r="AW213" s="14" t="s">
        <v>35</v>
      </c>
      <c r="AX213" s="14" t="s">
        <v>74</v>
      </c>
      <c r="AY213" s="197" t="s">
        <v>138</v>
      </c>
    </row>
    <row r="214" s="15" customFormat="1">
      <c r="A214" s="15"/>
      <c r="B214" s="204"/>
      <c r="C214" s="15"/>
      <c r="D214" s="179" t="s">
        <v>199</v>
      </c>
      <c r="E214" s="205" t="s">
        <v>3</v>
      </c>
      <c r="F214" s="206" t="s">
        <v>208</v>
      </c>
      <c r="G214" s="15"/>
      <c r="H214" s="207">
        <v>14.866</v>
      </c>
      <c r="I214" s="208"/>
      <c r="J214" s="15"/>
      <c r="K214" s="15"/>
      <c r="L214" s="204"/>
      <c r="M214" s="209"/>
      <c r="N214" s="210"/>
      <c r="O214" s="210"/>
      <c r="P214" s="210"/>
      <c r="Q214" s="210"/>
      <c r="R214" s="210"/>
      <c r="S214" s="210"/>
      <c r="T214" s="21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5" t="s">
        <v>199</v>
      </c>
      <c r="AU214" s="205" t="s">
        <v>84</v>
      </c>
      <c r="AV214" s="15" t="s">
        <v>162</v>
      </c>
      <c r="AW214" s="15" t="s">
        <v>35</v>
      </c>
      <c r="AX214" s="15" t="s">
        <v>82</v>
      </c>
      <c r="AY214" s="205" t="s">
        <v>138</v>
      </c>
    </row>
    <row r="215" s="2" customFormat="1">
      <c r="A215" s="39"/>
      <c r="B215" s="165"/>
      <c r="C215" s="166" t="s">
        <v>310</v>
      </c>
      <c r="D215" s="166" t="s">
        <v>141</v>
      </c>
      <c r="E215" s="167" t="s">
        <v>311</v>
      </c>
      <c r="F215" s="168" t="s">
        <v>312</v>
      </c>
      <c r="G215" s="169" t="s">
        <v>172</v>
      </c>
      <c r="H215" s="170">
        <v>9.0999999999999996</v>
      </c>
      <c r="I215" s="171"/>
      <c r="J215" s="172">
        <f>ROUND(I215*H215,2)</f>
        <v>0</v>
      </c>
      <c r="K215" s="168" t="s">
        <v>144</v>
      </c>
      <c r="L215" s="40"/>
      <c r="M215" s="173" t="s">
        <v>3</v>
      </c>
      <c r="N215" s="174" t="s">
        <v>45</v>
      </c>
      <c r="O215" s="73"/>
      <c r="P215" s="175">
        <f>O215*H215</f>
        <v>0</v>
      </c>
      <c r="Q215" s="175">
        <v>0</v>
      </c>
      <c r="R215" s="175">
        <f>Q215*H215</f>
        <v>0</v>
      </c>
      <c r="S215" s="175">
        <v>1.8</v>
      </c>
      <c r="T215" s="176">
        <f>S215*H215</f>
        <v>16.379999999999999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77" t="s">
        <v>162</v>
      </c>
      <c r="AT215" s="177" t="s">
        <v>141</v>
      </c>
      <c r="AU215" s="177" t="s">
        <v>84</v>
      </c>
      <c r="AY215" s="20" t="s">
        <v>138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20" t="s">
        <v>82</v>
      </c>
      <c r="BK215" s="178">
        <f>ROUND(I215*H215,2)</f>
        <v>0</v>
      </c>
      <c r="BL215" s="20" t="s">
        <v>162</v>
      </c>
      <c r="BM215" s="177" t="s">
        <v>313</v>
      </c>
    </row>
    <row r="216" s="13" customFormat="1">
      <c r="A216" s="13"/>
      <c r="B216" s="189"/>
      <c r="C216" s="13"/>
      <c r="D216" s="179" t="s">
        <v>199</v>
      </c>
      <c r="E216" s="190" t="s">
        <v>3</v>
      </c>
      <c r="F216" s="191" t="s">
        <v>314</v>
      </c>
      <c r="G216" s="13"/>
      <c r="H216" s="190" t="s">
        <v>3</v>
      </c>
      <c r="I216" s="192"/>
      <c r="J216" s="13"/>
      <c r="K216" s="13"/>
      <c r="L216" s="189"/>
      <c r="M216" s="193"/>
      <c r="N216" s="194"/>
      <c r="O216" s="194"/>
      <c r="P216" s="194"/>
      <c r="Q216" s="194"/>
      <c r="R216" s="194"/>
      <c r="S216" s="194"/>
      <c r="T216" s="19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0" t="s">
        <v>199</v>
      </c>
      <c r="AU216" s="190" t="s">
        <v>84</v>
      </c>
      <c r="AV216" s="13" t="s">
        <v>82</v>
      </c>
      <c r="AW216" s="13" t="s">
        <v>35</v>
      </c>
      <c r="AX216" s="13" t="s">
        <v>74</v>
      </c>
      <c r="AY216" s="190" t="s">
        <v>138</v>
      </c>
    </row>
    <row r="217" s="13" customFormat="1">
      <c r="A217" s="13"/>
      <c r="B217" s="189"/>
      <c r="C217" s="13"/>
      <c r="D217" s="179" t="s">
        <v>199</v>
      </c>
      <c r="E217" s="190" t="s">
        <v>3</v>
      </c>
      <c r="F217" s="191" t="s">
        <v>315</v>
      </c>
      <c r="G217" s="13"/>
      <c r="H217" s="190" t="s">
        <v>3</v>
      </c>
      <c r="I217" s="192"/>
      <c r="J217" s="13"/>
      <c r="K217" s="13"/>
      <c r="L217" s="189"/>
      <c r="M217" s="193"/>
      <c r="N217" s="194"/>
      <c r="O217" s="194"/>
      <c r="P217" s="194"/>
      <c r="Q217" s="194"/>
      <c r="R217" s="194"/>
      <c r="S217" s="194"/>
      <c r="T217" s="19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0" t="s">
        <v>199</v>
      </c>
      <c r="AU217" s="190" t="s">
        <v>84</v>
      </c>
      <c r="AV217" s="13" t="s">
        <v>82</v>
      </c>
      <c r="AW217" s="13" t="s">
        <v>35</v>
      </c>
      <c r="AX217" s="13" t="s">
        <v>74</v>
      </c>
      <c r="AY217" s="190" t="s">
        <v>138</v>
      </c>
    </row>
    <row r="218" s="14" customFormat="1">
      <c r="A218" s="14"/>
      <c r="B218" s="196"/>
      <c r="C218" s="14"/>
      <c r="D218" s="179" t="s">
        <v>199</v>
      </c>
      <c r="E218" s="197" t="s">
        <v>3</v>
      </c>
      <c r="F218" s="198" t="s">
        <v>316</v>
      </c>
      <c r="G218" s="14"/>
      <c r="H218" s="199">
        <v>1.9219999999999999</v>
      </c>
      <c r="I218" s="200"/>
      <c r="J218" s="14"/>
      <c r="K218" s="14"/>
      <c r="L218" s="196"/>
      <c r="M218" s="201"/>
      <c r="N218" s="202"/>
      <c r="O218" s="202"/>
      <c r="P218" s="202"/>
      <c r="Q218" s="202"/>
      <c r="R218" s="202"/>
      <c r="S218" s="202"/>
      <c r="T218" s="20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7" t="s">
        <v>199</v>
      </c>
      <c r="AU218" s="197" t="s">
        <v>84</v>
      </c>
      <c r="AV218" s="14" t="s">
        <v>84</v>
      </c>
      <c r="AW218" s="14" t="s">
        <v>35</v>
      </c>
      <c r="AX218" s="14" t="s">
        <v>74</v>
      </c>
      <c r="AY218" s="197" t="s">
        <v>138</v>
      </c>
    </row>
    <row r="219" s="13" customFormat="1">
      <c r="A219" s="13"/>
      <c r="B219" s="189"/>
      <c r="C219" s="13"/>
      <c r="D219" s="179" t="s">
        <v>199</v>
      </c>
      <c r="E219" s="190" t="s">
        <v>3</v>
      </c>
      <c r="F219" s="191" t="s">
        <v>317</v>
      </c>
      <c r="G219" s="13"/>
      <c r="H219" s="190" t="s">
        <v>3</v>
      </c>
      <c r="I219" s="192"/>
      <c r="J219" s="13"/>
      <c r="K219" s="13"/>
      <c r="L219" s="189"/>
      <c r="M219" s="193"/>
      <c r="N219" s="194"/>
      <c r="O219" s="194"/>
      <c r="P219" s="194"/>
      <c r="Q219" s="194"/>
      <c r="R219" s="194"/>
      <c r="S219" s="194"/>
      <c r="T219" s="19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0" t="s">
        <v>199</v>
      </c>
      <c r="AU219" s="190" t="s">
        <v>84</v>
      </c>
      <c r="AV219" s="13" t="s">
        <v>82</v>
      </c>
      <c r="AW219" s="13" t="s">
        <v>35</v>
      </c>
      <c r="AX219" s="13" t="s">
        <v>74</v>
      </c>
      <c r="AY219" s="190" t="s">
        <v>138</v>
      </c>
    </row>
    <row r="220" s="14" customFormat="1">
      <c r="A220" s="14"/>
      <c r="B220" s="196"/>
      <c r="C220" s="14"/>
      <c r="D220" s="179" t="s">
        <v>199</v>
      </c>
      <c r="E220" s="197" t="s">
        <v>3</v>
      </c>
      <c r="F220" s="198" t="s">
        <v>318</v>
      </c>
      <c r="G220" s="14"/>
      <c r="H220" s="199">
        <v>2.2170000000000001</v>
      </c>
      <c r="I220" s="200"/>
      <c r="J220" s="14"/>
      <c r="K220" s="14"/>
      <c r="L220" s="196"/>
      <c r="M220" s="201"/>
      <c r="N220" s="202"/>
      <c r="O220" s="202"/>
      <c r="P220" s="202"/>
      <c r="Q220" s="202"/>
      <c r="R220" s="202"/>
      <c r="S220" s="202"/>
      <c r="T220" s="20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7" t="s">
        <v>199</v>
      </c>
      <c r="AU220" s="197" t="s">
        <v>84</v>
      </c>
      <c r="AV220" s="14" t="s">
        <v>84</v>
      </c>
      <c r="AW220" s="14" t="s">
        <v>35</v>
      </c>
      <c r="AX220" s="14" t="s">
        <v>74</v>
      </c>
      <c r="AY220" s="197" t="s">
        <v>138</v>
      </c>
    </row>
    <row r="221" s="13" customFormat="1">
      <c r="A221" s="13"/>
      <c r="B221" s="189"/>
      <c r="C221" s="13"/>
      <c r="D221" s="179" t="s">
        <v>199</v>
      </c>
      <c r="E221" s="190" t="s">
        <v>3</v>
      </c>
      <c r="F221" s="191" t="s">
        <v>319</v>
      </c>
      <c r="G221" s="13"/>
      <c r="H221" s="190" t="s">
        <v>3</v>
      </c>
      <c r="I221" s="192"/>
      <c r="J221" s="13"/>
      <c r="K221" s="13"/>
      <c r="L221" s="189"/>
      <c r="M221" s="193"/>
      <c r="N221" s="194"/>
      <c r="O221" s="194"/>
      <c r="P221" s="194"/>
      <c r="Q221" s="194"/>
      <c r="R221" s="194"/>
      <c r="S221" s="194"/>
      <c r="T221" s="19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0" t="s">
        <v>199</v>
      </c>
      <c r="AU221" s="190" t="s">
        <v>84</v>
      </c>
      <c r="AV221" s="13" t="s">
        <v>82</v>
      </c>
      <c r="AW221" s="13" t="s">
        <v>35</v>
      </c>
      <c r="AX221" s="13" t="s">
        <v>74</v>
      </c>
      <c r="AY221" s="190" t="s">
        <v>138</v>
      </c>
    </row>
    <row r="222" s="14" customFormat="1">
      <c r="A222" s="14"/>
      <c r="B222" s="196"/>
      <c r="C222" s="14"/>
      <c r="D222" s="179" t="s">
        <v>199</v>
      </c>
      <c r="E222" s="197" t="s">
        <v>3</v>
      </c>
      <c r="F222" s="198" t="s">
        <v>320</v>
      </c>
      <c r="G222" s="14"/>
      <c r="H222" s="199">
        <v>1.1539999999999999</v>
      </c>
      <c r="I222" s="200"/>
      <c r="J222" s="14"/>
      <c r="K222" s="14"/>
      <c r="L222" s="196"/>
      <c r="M222" s="201"/>
      <c r="N222" s="202"/>
      <c r="O222" s="202"/>
      <c r="P222" s="202"/>
      <c r="Q222" s="202"/>
      <c r="R222" s="202"/>
      <c r="S222" s="202"/>
      <c r="T222" s="20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7" t="s">
        <v>199</v>
      </c>
      <c r="AU222" s="197" t="s">
        <v>84</v>
      </c>
      <c r="AV222" s="14" t="s">
        <v>84</v>
      </c>
      <c r="AW222" s="14" t="s">
        <v>35</v>
      </c>
      <c r="AX222" s="14" t="s">
        <v>74</v>
      </c>
      <c r="AY222" s="197" t="s">
        <v>138</v>
      </c>
    </row>
    <row r="223" s="14" customFormat="1">
      <c r="A223" s="14"/>
      <c r="B223" s="196"/>
      <c r="C223" s="14"/>
      <c r="D223" s="179" t="s">
        <v>199</v>
      </c>
      <c r="E223" s="197" t="s">
        <v>3</v>
      </c>
      <c r="F223" s="198" t="s">
        <v>321</v>
      </c>
      <c r="G223" s="14"/>
      <c r="H223" s="199">
        <v>1.046</v>
      </c>
      <c r="I223" s="200"/>
      <c r="J223" s="14"/>
      <c r="K223" s="14"/>
      <c r="L223" s="196"/>
      <c r="M223" s="201"/>
      <c r="N223" s="202"/>
      <c r="O223" s="202"/>
      <c r="P223" s="202"/>
      <c r="Q223" s="202"/>
      <c r="R223" s="202"/>
      <c r="S223" s="202"/>
      <c r="T223" s="20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7" t="s">
        <v>199</v>
      </c>
      <c r="AU223" s="197" t="s">
        <v>84</v>
      </c>
      <c r="AV223" s="14" t="s">
        <v>84</v>
      </c>
      <c r="AW223" s="14" t="s">
        <v>35</v>
      </c>
      <c r="AX223" s="14" t="s">
        <v>74</v>
      </c>
      <c r="AY223" s="197" t="s">
        <v>138</v>
      </c>
    </row>
    <row r="224" s="13" customFormat="1">
      <c r="A224" s="13"/>
      <c r="B224" s="189"/>
      <c r="C224" s="13"/>
      <c r="D224" s="179" t="s">
        <v>199</v>
      </c>
      <c r="E224" s="190" t="s">
        <v>3</v>
      </c>
      <c r="F224" s="191" t="s">
        <v>322</v>
      </c>
      <c r="G224" s="13"/>
      <c r="H224" s="190" t="s">
        <v>3</v>
      </c>
      <c r="I224" s="192"/>
      <c r="J224" s="13"/>
      <c r="K224" s="13"/>
      <c r="L224" s="189"/>
      <c r="M224" s="193"/>
      <c r="N224" s="194"/>
      <c r="O224" s="194"/>
      <c r="P224" s="194"/>
      <c r="Q224" s="194"/>
      <c r="R224" s="194"/>
      <c r="S224" s="194"/>
      <c r="T224" s="19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0" t="s">
        <v>199</v>
      </c>
      <c r="AU224" s="190" t="s">
        <v>84</v>
      </c>
      <c r="AV224" s="13" t="s">
        <v>82</v>
      </c>
      <c r="AW224" s="13" t="s">
        <v>35</v>
      </c>
      <c r="AX224" s="13" t="s">
        <v>74</v>
      </c>
      <c r="AY224" s="190" t="s">
        <v>138</v>
      </c>
    </row>
    <row r="225" s="14" customFormat="1">
      <c r="A225" s="14"/>
      <c r="B225" s="196"/>
      <c r="C225" s="14"/>
      <c r="D225" s="179" t="s">
        <v>199</v>
      </c>
      <c r="E225" s="197" t="s">
        <v>3</v>
      </c>
      <c r="F225" s="198" t="s">
        <v>323</v>
      </c>
      <c r="G225" s="14"/>
      <c r="H225" s="199">
        <v>2.226</v>
      </c>
      <c r="I225" s="200"/>
      <c r="J225" s="14"/>
      <c r="K225" s="14"/>
      <c r="L225" s="196"/>
      <c r="M225" s="201"/>
      <c r="N225" s="202"/>
      <c r="O225" s="202"/>
      <c r="P225" s="202"/>
      <c r="Q225" s="202"/>
      <c r="R225" s="202"/>
      <c r="S225" s="202"/>
      <c r="T225" s="20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7" t="s">
        <v>199</v>
      </c>
      <c r="AU225" s="197" t="s">
        <v>84</v>
      </c>
      <c r="AV225" s="14" t="s">
        <v>84</v>
      </c>
      <c r="AW225" s="14" t="s">
        <v>35</v>
      </c>
      <c r="AX225" s="14" t="s">
        <v>74</v>
      </c>
      <c r="AY225" s="197" t="s">
        <v>138</v>
      </c>
    </row>
    <row r="226" s="13" customFormat="1">
      <c r="A226" s="13"/>
      <c r="B226" s="189"/>
      <c r="C226" s="13"/>
      <c r="D226" s="179" t="s">
        <v>199</v>
      </c>
      <c r="E226" s="190" t="s">
        <v>3</v>
      </c>
      <c r="F226" s="191" t="s">
        <v>324</v>
      </c>
      <c r="G226" s="13"/>
      <c r="H226" s="190" t="s">
        <v>3</v>
      </c>
      <c r="I226" s="192"/>
      <c r="J226" s="13"/>
      <c r="K226" s="13"/>
      <c r="L226" s="189"/>
      <c r="M226" s="193"/>
      <c r="N226" s="194"/>
      <c r="O226" s="194"/>
      <c r="P226" s="194"/>
      <c r="Q226" s="194"/>
      <c r="R226" s="194"/>
      <c r="S226" s="194"/>
      <c r="T226" s="19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0" t="s">
        <v>199</v>
      </c>
      <c r="AU226" s="190" t="s">
        <v>84</v>
      </c>
      <c r="AV226" s="13" t="s">
        <v>82</v>
      </c>
      <c r="AW226" s="13" t="s">
        <v>35</v>
      </c>
      <c r="AX226" s="13" t="s">
        <v>74</v>
      </c>
      <c r="AY226" s="190" t="s">
        <v>138</v>
      </c>
    </row>
    <row r="227" s="14" customFormat="1">
      <c r="A227" s="14"/>
      <c r="B227" s="196"/>
      <c r="C227" s="14"/>
      <c r="D227" s="179" t="s">
        <v>199</v>
      </c>
      <c r="E227" s="197" t="s">
        <v>3</v>
      </c>
      <c r="F227" s="198" t="s">
        <v>325</v>
      </c>
      <c r="G227" s="14"/>
      <c r="H227" s="199">
        <v>0.53500000000000003</v>
      </c>
      <c r="I227" s="200"/>
      <c r="J227" s="14"/>
      <c r="K227" s="14"/>
      <c r="L227" s="196"/>
      <c r="M227" s="201"/>
      <c r="N227" s="202"/>
      <c r="O227" s="202"/>
      <c r="P227" s="202"/>
      <c r="Q227" s="202"/>
      <c r="R227" s="202"/>
      <c r="S227" s="202"/>
      <c r="T227" s="20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7" t="s">
        <v>199</v>
      </c>
      <c r="AU227" s="197" t="s">
        <v>84</v>
      </c>
      <c r="AV227" s="14" t="s">
        <v>84</v>
      </c>
      <c r="AW227" s="14" t="s">
        <v>35</v>
      </c>
      <c r="AX227" s="14" t="s">
        <v>74</v>
      </c>
      <c r="AY227" s="197" t="s">
        <v>138</v>
      </c>
    </row>
    <row r="228" s="15" customFormat="1">
      <c r="A228" s="15"/>
      <c r="B228" s="204"/>
      <c r="C228" s="15"/>
      <c r="D228" s="179" t="s">
        <v>199</v>
      </c>
      <c r="E228" s="205" t="s">
        <v>3</v>
      </c>
      <c r="F228" s="206" t="s">
        <v>208</v>
      </c>
      <c r="G228" s="15"/>
      <c r="H228" s="207">
        <v>9.0999999999999996</v>
      </c>
      <c r="I228" s="208"/>
      <c r="J228" s="15"/>
      <c r="K228" s="15"/>
      <c r="L228" s="204"/>
      <c r="M228" s="209"/>
      <c r="N228" s="210"/>
      <c r="O228" s="210"/>
      <c r="P228" s="210"/>
      <c r="Q228" s="210"/>
      <c r="R228" s="210"/>
      <c r="S228" s="210"/>
      <c r="T228" s="21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05" t="s">
        <v>199</v>
      </c>
      <c r="AU228" s="205" t="s">
        <v>84</v>
      </c>
      <c r="AV228" s="15" t="s">
        <v>162</v>
      </c>
      <c r="AW228" s="15" t="s">
        <v>35</v>
      </c>
      <c r="AX228" s="15" t="s">
        <v>82</v>
      </c>
      <c r="AY228" s="205" t="s">
        <v>138</v>
      </c>
    </row>
    <row r="229" s="2" customFormat="1" ht="16.5" customHeight="1">
      <c r="A229" s="39"/>
      <c r="B229" s="165"/>
      <c r="C229" s="166" t="s">
        <v>326</v>
      </c>
      <c r="D229" s="166" t="s">
        <v>141</v>
      </c>
      <c r="E229" s="167" t="s">
        <v>327</v>
      </c>
      <c r="F229" s="168" t="s">
        <v>328</v>
      </c>
      <c r="G229" s="169" t="s">
        <v>168</v>
      </c>
      <c r="H229" s="170">
        <v>0.32000000000000001</v>
      </c>
      <c r="I229" s="171"/>
      <c r="J229" s="172">
        <f>ROUND(I229*H229,2)</f>
        <v>0</v>
      </c>
      <c r="K229" s="168" t="s">
        <v>144</v>
      </c>
      <c r="L229" s="40"/>
      <c r="M229" s="173" t="s">
        <v>3</v>
      </c>
      <c r="N229" s="174" t="s">
        <v>45</v>
      </c>
      <c r="O229" s="73"/>
      <c r="P229" s="175">
        <f>O229*H229</f>
        <v>0</v>
      </c>
      <c r="Q229" s="175">
        <v>0</v>
      </c>
      <c r="R229" s="175">
        <f>Q229*H229</f>
        <v>0</v>
      </c>
      <c r="S229" s="175">
        <v>0.082000000000000003</v>
      </c>
      <c r="T229" s="176">
        <f>S229*H229</f>
        <v>0.026240000000000003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77" t="s">
        <v>162</v>
      </c>
      <c r="AT229" s="177" t="s">
        <v>141</v>
      </c>
      <c r="AU229" s="177" t="s">
        <v>84</v>
      </c>
      <c r="AY229" s="20" t="s">
        <v>138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20" t="s">
        <v>82</v>
      </c>
      <c r="BK229" s="178">
        <f>ROUND(I229*H229,2)</f>
        <v>0</v>
      </c>
      <c r="BL229" s="20" t="s">
        <v>162</v>
      </c>
      <c r="BM229" s="177" t="s">
        <v>329</v>
      </c>
    </row>
    <row r="230" s="13" customFormat="1">
      <c r="A230" s="13"/>
      <c r="B230" s="189"/>
      <c r="C230" s="13"/>
      <c r="D230" s="179" t="s">
        <v>199</v>
      </c>
      <c r="E230" s="190" t="s">
        <v>3</v>
      </c>
      <c r="F230" s="191" t="s">
        <v>330</v>
      </c>
      <c r="G230" s="13"/>
      <c r="H230" s="190" t="s">
        <v>3</v>
      </c>
      <c r="I230" s="192"/>
      <c r="J230" s="13"/>
      <c r="K230" s="13"/>
      <c r="L230" s="189"/>
      <c r="M230" s="193"/>
      <c r="N230" s="194"/>
      <c r="O230" s="194"/>
      <c r="P230" s="194"/>
      <c r="Q230" s="194"/>
      <c r="R230" s="194"/>
      <c r="S230" s="194"/>
      <c r="T230" s="19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0" t="s">
        <v>199</v>
      </c>
      <c r="AU230" s="190" t="s">
        <v>84</v>
      </c>
      <c r="AV230" s="13" t="s">
        <v>82</v>
      </c>
      <c r="AW230" s="13" t="s">
        <v>35</v>
      </c>
      <c r="AX230" s="13" t="s">
        <v>74</v>
      </c>
      <c r="AY230" s="190" t="s">
        <v>138</v>
      </c>
    </row>
    <row r="231" s="14" customFormat="1">
      <c r="A231" s="14"/>
      <c r="B231" s="196"/>
      <c r="C231" s="14"/>
      <c r="D231" s="179" t="s">
        <v>199</v>
      </c>
      <c r="E231" s="197" t="s">
        <v>3</v>
      </c>
      <c r="F231" s="198" t="s">
        <v>331</v>
      </c>
      <c r="G231" s="14"/>
      <c r="H231" s="199">
        <v>0.32000000000000001</v>
      </c>
      <c r="I231" s="200"/>
      <c r="J231" s="14"/>
      <c r="K231" s="14"/>
      <c r="L231" s="196"/>
      <c r="M231" s="201"/>
      <c r="N231" s="202"/>
      <c r="O231" s="202"/>
      <c r="P231" s="202"/>
      <c r="Q231" s="202"/>
      <c r="R231" s="202"/>
      <c r="S231" s="202"/>
      <c r="T231" s="20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7" t="s">
        <v>199</v>
      </c>
      <c r="AU231" s="197" t="s">
        <v>84</v>
      </c>
      <c r="AV231" s="14" t="s">
        <v>84</v>
      </c>
      <c r="AW231" s="14" t="s">
        <v>35</v>
      </c>
      <c r="AX231" s="14" t="s">
        <v>74</v>
      </c>
      <c r="AY231" s="197" t="s">
        <v>138</v>
      </c>
    </row>
    <row r="232" s="15" customFormat="1">
      <c r="A232" s="15"/>
      <c r="B232" s="204"/>
      <c r="C232" s="15"/>
      <c r="D232" s="179" t="s">
        <v>199</v>
      </c>
      <c r="E232" s="205" t="s">
        <v>3</v>
      </c>
      <c r="F232" s="206" t="s">
        <v>208</v>
      </c>
      <c r="G232" s="15"/>
      <c r="H232" s="207">
        <v>0.32000000000000001</v>
      </c>
      <c r="I232" s="208"/>
      <c r="J232" s="15"/>
      <c r="K232" s="15"/>
      <c r="L232" s="204"/>
      <c r="M232" s="209"/>
      <c r="N232" s="210"/>
      <c r="O232" s="210"/>
      <c r="P232" s="210"/>
      <c r="Q232" s="210"/>
      <c r="R232" s="210"/>
      <c r="S232" s="210"/>
      <c r="T232" s="21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5" t="s">
        <v>199</v>
      </c>
      <c r="AU232" s="205" t="s">
        <v>84</v>
      </c>
      <c r="AV232" s="15" t="s">
        <v>162</v>
      </c>
      <c r="AW232" s="15" t="s">
        <v>35</v>
      </c>
      <c r="AX232" s="15" t="s">
        <v>82</v>
      </c>
      <c r="AY232" s="205" t="s">
        <v>138</v>
      </c>
    </row>
    <row r="233" s="2" customFormat="1" ht="16.5" customHeight="1">
      <c r="A233" s="39"/>
      <c r="B233" s="165"/>
      <c r="C233" s="166" t="s">
        <v>332</v>
      </c>
      <c r="D233" s="166" t="s">
        <v>141</v>
      </c>
      <c r="E233" s="167" t="s">
        <v>333</v>
      </c>
      <c r="F233" s="168" t="s">
        <v>334</v>
      </c>
      <c r="G233" s="169" t="s">
        <v>172</v>
      </c>
      <c r="H233" s="170">
        <v>15.922000000000001</v>
      </c>
      <c r="I233" s="171"/>
      <c r="J233" s="172">
        <f>ROUND(I233*H233,2)</f>
        <v>0</v>
      </c>
      <c r="K233" s="168" t="s">
        <v>144</v>
      </c>
      <c r="L233" s="40"/>
      <c r="M233" s="173" t="s">
        <v>3</v>
      </c>
      <c r="N233" s="174" t="s">
        <v>45</v>
      </c>
      <c r="O233" s="73"/>
      <c r="P233" s="175">
        <f>O233*H233</f>
        <v>0</v>
      </c>
      <c r="Q233" s="175">
        <v>0</v>
      </c>
      <c r="R233" s="175">
        <f>Q233*H233</f>
        <v>0</v>
      </c>
      <c r="S233" s="175">
        <v>2.2000000000000002</v>
      </c>
      <c r="T233" s="176">
        <f>S233*H233</f>
        <v>35.028400000000005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7" t="s">
        <v>162</v>
      </c>
      <c r="AT233" s="177" t="s">
        <v>141</v>
      </c>
      <c r="AU233" s="177" t="s">
        <v>84</v>
      </c>
      <c r="AY233" s="20" t="s">
        <v>138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20" t="s">
        <v>82</v>
      </c>
      <c r="BK233" s="178">
        <f>ROUND(I233*H233,2)</f>
        <v>0</v>
      </c>
      <c r="BL233" s="20" t="s">
        <v>162</v>
      </c>
      <c r="BM233" s="177" t="s">
        <v>335</v>
      </c>
    </row>
    <row r="234" s="13" customFormat="1">
      <c r="A234" s="13"/>
      <c r="B234" s="189"/>
      <c r="C234" s="13"/>
      <c r="D234" s="179" t="s">
        <v>199</v>
      </c>
      <c r="E234" s="190" t="s">
        <v>3</v>
      </c>
      <c r="F234" s="191" t="s">
        <v>336</v>
      </c>
      <c r="G234" s="13"/>
      <c r="H234" s="190" t="s">
        <v>3</v>
      </c>
      <c r="I234" s="192"/>
      <c r="J234" s="13"/>
      <c r="K234" s="13"/>
      <c r="L234" s="189"/>
      <c r="M234" s="193"/>
      <c r="N234" s="194"/>
      <c r="O234" s="194"/>
      <c r="P234" s="194"/>
      <c r="Q234" s="194"/>
      <c r="R234" s="194"/>
      <c r="S234" s="194"/>
      <c r="T234" s="19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0" t="s">
        <v>199</v>
      </c>
      <c r="AU234" s="190" t="s">
        <v>84</v>
      </c>
      <c r="AV234" s="13" t="s">
        <v>82</v>
      </c>
      <c r="AW234" s="13" t="s">
        <v>35</v>
      </c>
      <c r="AX234" s="13" t="s">
        <v>74</v>
      </c>
      <c r="AY234" s="190" t="s">
        <v>138</v>
      </c>
    </row>
    <row r="235" s="14" customFormat="1">
      <c r="A235" s="14"/>
      <c r="B235" s="196"/>
      <c r="C235" s="14"/>
      <c r="D235" s="179" t="s">
        <v>199</v>
      </c>
      <c r="E235" s="197" t="s">
        <v>3</v>
      </c>
      <c r="F235" s="198" t="s">
        <v>337</v>
      </c>
      <c r="G235" s="14"/>
      <c r="H235" s="199">
        <v>3.621</v>
      </c>
      <c r="I235" s="200"/>
      <c r="J235" s="14"/>
      <c r="K235" s="14"/>
      <c r="L235" s="196"/>
      <c r="M235" s="201"/>
      <c r="N235" s="202"/>
      <c r="O235" s="202"/>
      <c r="P235" s="202"/>
      <c r="Q235" s="202"/>
      <c r="R235" s="202"/>
      <c r="S235" s="202"/>
      <c r="T235" s="20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7" t="s">
        <v>199</v>
      </c>
      <c r="AU235" s="197" t="s">
        <v>84</v>
      </c>
      <c r="AV235" s="14" t="s">
        <v>84</v>
      </c>
      <c r="AW235" s="14" t="s">
        <v>35</v>
      </c>
      <c r="AX235" s="14" t="s">
        <v>74</v>
      </c>
      <c r="AY235" s="197" t="s">
        <v>138</v>
      </c>
    </row>
    <row r="236" s="13" customFormat="1">
      <c r="A236" s="13"/>
      <c r="B236" s="189"/>
      <c r="C236" s="13"/>
      <c r="D236" s="179" t="s">
        <v>199</v>
      </c>
      <c r="E236" s="190" t="s">
        <v>3</v>
      </c>
      <c r="F236" s="191" t="s">
        <v>338</v>
      </c>
      <c r="G236" s="13"/>
      <c r="H236" s="190" t="s">
        <v>3</v>
      </c>
      <c r="I236" s="192"/>
      <c r="J236" s="13"/>
      <c r="K236" s="13"/>
      <c r="L236" s="189"/>
      <c r="M236" s="193"/>
      <c r="N236" s="194"/>
      <c r="O236" s="194"/>
      <c r="P236" s="194"/>
      <c r="Q236" s="194"/>
      <c r="R236" s="194"/>
      <c r="S236" s="194"/>
      <c r="T236" s="19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0" t="s">
        <v>199</v>
      </c>
      <c r="AU236" s="190" t="s">
        <v>84</v>
      </c>
      <c r="AV236" s="13" t="s">
        <v>82</v>
      </c>
      <c r="AW236" s="13" t="s">
        <v>35</v>
      </c>
      <c r="AX236" s="13" t="s">
        <v>74</v>
      </c>
      <c r="AY236" s="190" t="s">
        <v>138</v>
      </c>
    </row>
    <row r="237" s="14" customFormat="1">
      <c r="A237" s="14"/>
      <c r="B237" s="196"/>
      <c r="C237" s="14"/>
      <c r="D237" s="179" t="s">
        <v>199</v>
      </c>
      <c r="E237" s="197" t="s">
        <v>3</v>
      </c>
      <c r="F237" s="198" t="s">
        <v>339</v>
      </c>
      <c r="G237" s="14"/>
      <c r="H237" s="199">
        <v>7.9409999999999998</v>
      </c>
      <c r="I237" s="200"/>
      <c r="J237" s="14"/>
      <c r="K237" s="14"/>
      <c r="L237" s="196"/>
      <c r="M237" s="201"/>
      <c r="N237" s="202"/>
      <c r="O237" s="202"/>
      <c r="P237" s="202"/>
      <c r="Q237" s="202"/>
      <c r="R237" s="202"/>
      <c r="S237" s="202"/>
      <c r="T237" s="20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7" t="s">
        <v>199</v>
      </c>
      <c r="AU237" s="197" t="s">
        <v>84</v>
      </c>
      <c r="AV237" s="14" t="s">
        <v>84</v>
      </c>
      <c r="AW237" s="14" t="s">
        <v>35</v>
      </c>
      <c r="AX237" s="14" t="s">
        <v>74</v>
      </c>
      <c r="AY237" s="197" t="s">
        <v>138</v>
      </c>
    </row>
    <row r="238" s="13" customFormat="1">
      <c r="A238" s="13"/>
      <c r="B238" s="189"/>
      <c r="C238" s="13"/>
      <c r="D238" s="179" t="s">
        <v>199</v>
      </c>
      <c r="E238" s="190" t="s">
        <v>3</v>
      </c>
      <c r="F238" s="191" t="s">
        <v>340</v>
      </c>
      <c r="G238" s="13"/>
      <c r="H238" s="190" t="s">
        <v>3</v>
      </c>
      <c r="I238" s="192"/>
      <c r="J238" s="13"/>
      <c r="K238" s="13"/>
      <c r="L238" s="189"/>
      <c r="M238" s="193"/>
      <c r="N238" s="194"/>
      <c r="O238" s="194"/>
      <c r="P238" s="194"/>
      <c r="Q238" s="194"/>
      <c r="R238" s="194"/>
      <c r="S238" s="194"/>
      <c r="T238" s="19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0" t="s">
        <v>199</v>
      </c>
      <c r="AU238" s="190" t="s">
        <v>84</v>
      </c>
      <c r="AV238" s="13" t="s">
        <v>82</v>
      </c>
      <c r="AW238" s="13" t="s">
        <v>35</v>
      </c>
      <c r="AX238" s="13" t="s">
        <v>74</v>
      </c>
      <c r="AY238" s="190" t="s">
        <v>138</v>
      </c>
    </row>
    <row r="239" s="14" customFormat="1">
      <c r="A239" s="14"/>
      <c r="B239" s="196"/>
      <c r="C239" s="14"/>
      <c r="D239" s="179" t="s">
        <v>199</v>
      </c>
      <c r="E239" s="197" t="s">
        <v>3</v>
      </c>
      <c r="F239" s="198" t="s">
        <v>341</v>
      </c>
      <c r="G239" s="14"/>
      <c r="H239" s="199">
        <v>2.1259999999999999</v>
      </c>
      <c r="I239" s="200"/>
      <c r="J239" s="14"/>
      <c r="K239" s="14"/>
      <c r="L239" s="196"/>
      <c r="M239" s="201"/>
      <c r="N239" s="202"/>
      <c r="O239" s="202"/>
      <c r="P239" s="202"/>
      <c r="Q239" s="202"/>
      <c r="R239" s="202"/>
      <c r="S239" s="202"/>
      <c r="T239" s="20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7" t="s">
        <v>199</v>
      </c>
      <c r="AU239" s="197" t="s">
        <v>84</v>
      </c>
      <c r="AV239" s="14" t="s">
        <v>84</v>
      </c>
      <c r="AW239" s="14" t="s">
        <v>35</v>
      </c>
      <c r="AX239" s="14" t="s">
        <v>74</v>
      </c>
      <c r="AY239" s="197" t="s">
        <v>138</v>
      </c>
    </row>
    <row r="240" s="13" customFormat="1">
      <c r="A240" s="13"/>
      <c r="B240" s="189"/>
      <c r="C240" s="13"/>
      <c r="D240" s="179" t="s">
        <v>199</v>
      </c>
      <c r="E240" s="190" t="s">
        <v>3</v>
      </c>
      <c r="F240" s="191" t="s">
        <v>342</v>
      </c>
      <c r="G240" s="13"/>
      <c r="H240" s="190" t="s">
        <v>3</v>
      </c>
      <c r="I240" s="192"/>
      <c r="J240" s="13"/>
      <c r="K240" s="13"/>
      <c r="L240" s="189"/>
      <c r="M240" s="193"/>
      <c r="N240" s="194"/>
      <c r="O240" s="194"/>
      <c r="P240" s="194"/>
      <c r="Q240" s="194"/>
      <c r="R240" s="194"/>
      <c r="S240" s="194"/>
      <c r="T240" s="19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0" t="s">
        <v>199</v>
      </c>
      <c r="AU240" s="190" t="s">
        <v>84</v>
      </c>
      <c r="AV240" s="13" t="s">
        <v>82</v>
      </c>
      <c r="AW240" s="13" t="s">
        <v>35</v>
      </c>
      <c r="AX240" s="13" t="s">
        <v>74</v>
      </c>
      <c r="AY240" s="190" t="s">
        <v>138</v>
      </c>
    </row>
    <row r="241" s="14" customFormat="1">
      <c r="A241" s="14"/>
      <c r="B241" s="196"/>
      <c r="C241" s="14"/>
      <c r="D241" s="179" t="s">
        <v>199</v>
      </c>
      <c r="E241" s="197" t="s">
        <v>3</v>
      </c>
      <c r="F241" s="198" t="s">
        <v>343</v>
      </c>
      <c r="G241" s="14"/>
      <c r="H241" s="199">
        <v>2.234</v>
      </c>
      <c r="I241" s="200"/>
      <c r="J241" s="14"/>
      <c r="K241" s="14"/>
      <c r="L241" s="196"/>
      <c r="M241" s="201"/>
      <c r="N241" s="202"/>
      <c r="O241" s="202"/>
      <c r="P241" s="202"/>
      <c r="Q241" s="202"/>
      <c r="R241" s="202"/>
      <c r="S241" s="202"/>
      <c r="T241" s="20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7" t="s">
        <v>199</v>
      </c>
      <c r="AU241" s="197" t="s">
        <v>84</v>
      </c>
      <c r="AV241" s="14" t="s">
        <v>84</v>
      </c>
      <c r="AW241" s="14" t="s">
        <v>35</v>
      </c>
      <c r="AX241" s="14" t="s">
        <v>74</v>
      </c>
      <c r="AY241" s="197" t="s">
        <v>138</v>
      </c>
    </row>
    <row r="242" s="15" customFormat="1">
      <c r="A242" s="15"/>
      <c r="B242" s="204"/>
      <c r="C242" s="15"/>
      <c r="D242" s="179" t="s">
        <v>199</v>
      </c>
      <c r="E242" s="205" t="s">
        <v>3</v>
      </c>
      <c r="F242" s="206" t="s">
        <v>208</v>
      </c>
      <c r="G242" s="15"/>
      <c r="H242" s="207">
        <v>15.922000000000001</v>
      </c>
      <c r="I242" s="208"/>
      <c r="J242" s="15"/>
      <c r="K242" s="15"/>
      <c r="L242" s="204"/>
      <c r="M242" s="209"/>
      <c r="N242" s="210"/>
      <c r="O242" s="210"/>
      <c r="P242" s="210"/>
      <c r="Q242" s="210"/>
      <c r="R242" s="210"/>
      <c r="S242" s="210"/>
      <c r="T242" s="21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05" t="s">
        <v>199</v>
      </c>
      <c r="AU242" s="205" t="s">
        <v>84</v>
      </c>
      <c r="AV242" s="15" t="s">
        <v>162</v>
      </c>
      <c r="AW242" s="15" t="s">
        <v>35</v>
      </c>
      <c r="AX242" s="15" t="s">
        <v>82</v>
      </c>
      <c r="AY242" s="205" t="s">
        <v>138</v>
      </c>
    </row>
    <row r="243" s="2" customFormat="1" ht="21.75" customHeight="1">
      <c r="A243" s="39"/>
      <c r="B243" s="165"/>
      <c r="C243" s="166" t="s">
        <v>344</v>
      </c>
      <c r="D243" s="166" t="s">
        <v>141</v>
      </c>
      <c r="E243" s="167" t="s">
        <v>345</v>
      </c>
      <c r="F243" s="168" t="s">
        <v>346</v>
      </c>
      <c r="G243" s="169" t="s">
        <v>172</v>
      </c>
      <c r="H243" s="170">
        <v>15.922000000000001</v>
      </c>
      <c r="I243" s="171"/>
      <c r="J243" s="172">
        <f>ROUND(I243*H243,2)</f>
        <v>0</v>
      </c>
      <c r="K243" s="168" t="s">
        <v>144</v>
      </c>
      <c r="L243" s="40"/>
      <c r="M243" s="173" t="s">
        <v>3</v>
      </c>
      <c r="N243" s="174" t="s">
        <v>45</v>
      </c>
      <c r="O243" s="73"/>
      <c r="P243" s="175">
        <f>O243*H243</f>
        <v>0</v>
      </c>
      <c r="Q243" s="175">
        <v>0</v>
      </c>
      <c r="R243" s="175">
        <f>Q243*H243</f>
        <v>0</v>
      </c>
      <c r="S243" s="175">
        <v>0.029000000000000001</v>
      </c>
      <c r="T243" s="176">
        <f>S243*H243</f>
        <v>0.46173800000000004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77" t="s">
        <v>162</v>
      </c>
      <c r="AT243" s="177" t="s">
        <v>141</v>
      </c>
      <c r="AU243" s="177" t="s">
        <v>84</v>
      </c>
      <c r="AY243" s="20" t="s">
        <v>138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20" t="s">
        <v>82</v>
      </c>
      <c r="BK243" s="178">
        <f>ROUND(I243*H243,2)</f>
        <v>0</v>
      </c>
      <c r="BL243" s="20" t="s">
        <v>162</v>
      </c>
      <c r="BM243" s="177" t="s">
        <v>347</v>
      </c>
    </row>
    <row r="244" s="2" customFormat="1">
      <c r="A244" s="39"/>
      <c r="B244" s="165"/>
      <c r="C244" s="166" t="s">
        <v>8</v>
      </c>
      <c r="D244" s="166" t="s">
        <v>141</v>
      </c>
      <c r="E244" s="167" t="s">
        <v>348</v>
      </c>
      <c r="F244" s="168" t="s">
        <v>349</v>
      </c>
      <c r="G244" s="169" t="s">
        <v>168</v>
      </c>
      <c r="H244" s="170">
        <v>96.579999999999998</v>
      </c>
      <c r="I244" s="171"/>
      <c r="J244" s="172">
        <f>ROUND(I244*H244,2)</f>
        <v>0</v>
      </c>
      <c r="K244" s="168" t="s">
        <v>144</v>
      </c>
      <c r="L244" s="40"/>
      <c r="M244" s="173" t="s">
        <v>3</v>
      </c>
      <c r="N244" s="174" t="s">
        <v>45</v>
      </c>
      <c r="O244" s="73"/>
      <c r="P244" s="175">
        <f>O244*H244</f>
        <v>0</v>
      </c>
      <c r="Q244" s="175">
        <v>0</v>
      </c>
      <c r="R244" s="175">
        <f>Q244*H244</f>
        <v>0</v>
      </c>
      <c r="S244" s="175">
        <v>0.044999999999999998</v>
      </c>
      <c r="T244" s="176">
        <f>S244*H244</f>
        <v>4.3460999999999999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77" t="s">
        <v>162</v>
      </c>
      <c r="AT244" s="177" t="s">
        <v>141</v>
      </c>
      <c r="AU244" s="177" t="s">
        <v>84</v>
      </c>
      <c r="AY244" s="20" t="s">
        <v>138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20" t="s">
        <v>82</v>
      </c>
      <c r="BK244" s="178">
        <f>ROUND(I244*H244,2)</f>
        <v>0</v>
      </c>
      <c r="BL244" s="20" t="s">
        <v>162</v>
      </c>
      <c r="BM244" s="177" t="s">
        <v>350</v>
      </c>
    </row>
    <row r="245" s="2" customFormat="1">
      <c r="A245" s="39"/>
      <c r="B245" s="40"/>
      <c r="C245" s="39"/>
      <c r="D245" s="179" t="s">
        <v>147</v>
      </c>
      <c r="E245" s="39"/>
      <c r="F245" s="180" t="s">
        <v>351</v>
      </c>
      <c r="G245" s="39"/>
      <c r="H245" s="39"/>
      <c r="I245" s="181"/>
      <c r="J245" s="39"/>
      <c r="K245" s="39"/>
      <c r="L245" s="40"/>
      <c r="M245" s="182"/>
      <c r="N245" s="183"/>
      <c r="O245" s="73"/>
      <c r="P245" s="73"/>
      <c r="Q245" s="73"/>
      <c r="R245" s="73"/>
      <c r="S245" s="73"/>
      <c r="T245" s="74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20" t="s">
        <v>147</v>
      </c>
      <c r="AU245" s="20" t="s">
        <v>84</v>
      </c>
    </row>
    <row r="246" s="13" customFormat="1">
      <c r="A246" s="13"/>
      <c r="B246" s="189"/>
      <c r="C246" s="13"/>
      <c r="D246" s="179" t="s">
        <v>199</v>
      </c>
      <c r="E246" s="190" t="s">
        <v>3</v>
      </c>
      <c r="F246" s="191" t="s">
        <v>352</v>
      </c>
      <c r="G246" s="13"/>
      <c r="H246" s="190" t="s">
        <v>3</v>
      </c>
      <c r="I246" s="192"/>
      <c r="J246" s="13"/>
      <c r="K246" s="13"/>
      <c r="L246" s="189"/>
      <c r="M246" s="193"/>
      <c r="N246" s="194"/>
      <c r="O246" s="194"/>
      <c r="P246" s="194"/>
      <c r="Q246" s="194"/>
      <c r="R246" s="194"/>
      <c r="S246" s="194"/>
      <c r="T246" s="19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0" t="s">
        <v>199</v>
      </c>
      <c r="AU246" s="190" t="s">
        <v>84</v>
      </c>
      <c r="AV246" s="13" t="s">
        <v>82</v>
      </c>
      <c r="AW246" s="13" t="s">
        <v>35</v>
      </c>
      <c r="AX246" s="13" t="s">
        <v>74</v>
      </c>
      <c r="AY246" s="190" t="s">
        <v>138</v>
      </c>
    </row>
    <row r="247" s="14" customFormat="1">
      <c r="A247" s="14"/>
      <c r="B247" s="196"/>
      <c r="C247" s="14"/>
      <c r="D247" s="179" t="s">
        <v>199</v>
      </c>
      <c r="E247" s="197" t="s">
        <v>3</v>
      </c>
      <c r="F247" s="198" t="s">
        <v>353</v>
      </c>
      <c r="G247" s="14"/>
      <c r="H247" s="199">
        <v>96.579999999999998</v>
      </c>
      <c r="I247" s="200"/>
      <c r="J247" s="14"/>
      <c r="K247" s="14"/>
      <c r="L247" s="196"/>
      <c r="M247" s="201"/>
      <c r="N247" s="202"/>
      <c r="O247" s="202"/>
      <c r="P247" s="202"/>
      <c r="Q247" s="202"/>
      <c r="R247" s="202"/>
      <c r="S247" s="202"/>
      <c r="T247" s="20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7" t="s">
        <v>199</v>
      </c>
      <c r="AU247" s="197" t="s">
        <v>84</v>
      </c>
      <c r="AV247" s="14" t="s">
        <v>84</v>
      </c>
      <c r="AW247" s="14" t="s">
        <v>35</v>
      </c>
      <c r="AX247" s="14" t="s">
        <v>74</v>
      </c>
      <c r="AY247" s="197" t="s">
        <v>138</v>
      </c>
    </row>
    <row r="248" s="15" customFormat="1">
      <c r="A248" s="15"/>
      <c r="B248" s="204"/>
      <c r="C248" s="15"/>
      <c r="D248" s="179" t="s">
        <v>199</v>
      </c>
      <c r="E248" s="205" t="s">
        <v>3</v>
      </c>
      <c r="F248" s="206" t="s">
        <v>208</v>
      </c>
      <c r="G248" s="15"/>
      <c r="H248" s="207">
        <v>96.579999999999998</v>
      </c>
      <c r="I248" s="208"/>
      <c r="J248" s="15"/>
      <c r="K248" s="15"/>
      <c r="L248" s="204"/>
      <c r="M248" s="209"/>
      <c r="N248" s="210"/>
      <c r="O248" s="210"/>
      <c r="P248" s="210"/>
      <c r="Q248" s="210"/>
      <c r="R248" s="210"/>
      <c r="S248" s="210"/>
      <c r="T248" s="21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5" t="s">
        <v>199</v>
      </c>
      <c r="AU248" s="205" t="s">
        <v>84</v>
      </c>
      <c r="AV248" s="15" t="s">
        <v>162</v>
      </c>
      <c r="AW248" s="15" t="s">
        <v>35</v>
      </c>
      <c r="AX248" s="15" t="s">
        <v>82</v>
      </c>
      <c r="AY248" s="205" t="s">
        <v>138</v>
      </c>
    </row>
    <row r="249" s="2" customFormat="1">
      <c r="A249" s="39"/>
      <c r="B249" s="165"/>
      <c r="C249" s="166" t="s">
        <v>354</v>
      </c>
      <c r="D249" s="166" t="s">
        <v>141</v>
      </c>
      <c r="E249" s="167" t="s">
        <v>355</v>
      </c>
      <c r="F249" s="168" t="s">
        <v>356</v>
      </c>
      <c r="G249" s="169" t="s">
        <v>168</v>
      </c>
      <c r="H249" s="170">
        <v>8.9700000000000006</v>
      </c>
      <c r="I249" s="171"/>
      <c r="J249" s="172">
        <f>ROUND(I249*H249,2)</f>
        <v>0</v>
      </c>
      <c r="K249" s="168" t="s">
        <v>144</v>
      </c>
      <c r="L249" s="40"/>
      <c r="M249" s="173" t="s">
        <v>3</v>
      </c>
      <c r="N249" s="174" t="s">
        <v>45</v>
      </c>
      <c r="O249" s="73"/>
      <c r="P249" s="175">
        <f>O249*H249</f>
        <v>0</v>
      </c>
      <c r="Q249" s="175">
        <v>0</v>
      </c>
      <c r="R249" s="175">
        <f>Q249*H249</f>
        <v>0</v>
      </c>
      <c r="S249" s="175">
        <v>0.035000000000000003</v>
      </c>
      <c r="T249" s="176">
        <f>S249*H249</f>
        <v>0.31395000000000006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7" t="s">
        <v>162</v>
      </c>
      <c r="AT249" s="177" t="s">
        <v>141</v>
      </c>
      <c r="AU249" s="177" t="s">
        <v>84</v>
      </c>
      <c r="AY249" s="20" t="s">
        <v>138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20" t="s">
        <v>82</v>
      </c>
      <c r="BK249" s="178">
        <f>ROUND(I249*H249,2)</f>
        <v>0</v>
      </c>
      <c r="BL249" s="20" t="s">
        <v>162</v>
      </c>
      <c r="BM249" s="177" t="s">
        <v>357</v>
      </c>
    </row>
    <row r="250" s="13" customFormat="1">
      <c r="A250" s="13"/>
      <c r="B250" s="189"/>
      <c r="C250" s="13"/>
      <c r="D250" s="179" t="s">
        <v>199</v>
      </c>
      <c r="E250" s="190" t="s">
        <v>3</v>
      </c>
      <c r="F250" s="191" t="s">
        <v>358</v>
      </c>
      <c r="G250" s="13"/>
      <c r="H250" s="190" t="s">
        <v>3</v>
      </c>
      <c r="I250" s="192"/>
      <c r="J250" s="13"/>
      <c r="K250" s="13"/>
      <c r="L250" s="189"/>
      <c r="M250" s="193"/>
      <c r="N250" s="194"/>
      <c r="O250" s="194"/>
      <c r="P250" s="194"/>
      <c r="Q250" s="194"/>
      <c r="R250" s="194"/>
      <c r="S250" s="194"/>
      <c r="T250" s="19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0" t="s">
        <v>199</v>
      </c>
      <c r="AU250" s="190" t="s">
        <v>84</v>
      </c>
      <c r="AV250" s="13" t="s">
        <v>82</v>
      </c>
      <c r="AW250" s="13" t="s">
        <v>35</v>
      </c>
      <c r="AX250" s="13" t="s">
        <v>74</v>
      </c>
      <c r="AY250" s="190" t="s">
        <v>138</v>
      </c>
    </row>
    <row r="251" s="14" customFormat="1">
      <c r="A251" s="14"/>
      <c r="B251" s="196"/>
      <c r="C251" s="14"/>
      <c r="D251" s="179" t="s">
        <v>199</v>
      </c>
      <c r="E251" s="197" t="s">
        <v>3</v>
      </c>
      <c r="F251" s="198" t="s">
        <v>359</v>
      </c>
      <c r="G251" s="14"/>
      <c r="H251" s="199">
        <v>8.9700000000000006</v>
      </c>
      <c r="I251" s="200"/>
      <c r="J251" s="14"/>
      <c r="K251" s="14"/>
      <c r="L251" s="196"/>
      <c r="M251" s="201"/>
      <c r="N251" s="202"/>
      <c r="O251" s="202"/>
      <c r="P251" s="202"/>
      <c r="Q251" s="202"/>
      <c r="R251" s="202"/>
      <c r="S251" s="202"/>
      <c r="T251" s="20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7" t="s">
        <v>199</v>
      </c>
      <c r="AU251" s="197" t="s">
        <v>84</v>
      </c>
      <c r="AV251" s="14" t="s">
        <v>84</v>
      </c>
      <c r="AW251" s="14" t="s">
        <v>35</v>
      </c>
      <c r="AX251" s="14" t="s">
        <v>74</v>
      </c>
      <c r="AY251" s="197" t="s">
        <v>138</v>
      </c>
    </row>
    <row r="252" s="15" customFormat="1">
      <c r="A252" s="15"/>
      <c r="B252" s="204"/>
      <c r="C252" s="15"/>
      <c r="D252" s="179" t="s">
        <v>199</v>
      </c>
      <c r="E252" s="205" t="s">
        <v>3</v>
      </c>
      <c r="F252" s="206" t="s">
        <v>208</v>
      </c>
      <c r="G252" s="15"/>
      <c r="H252" s="207">
        <v>8.9700000000000006</v>
      </c>
      <c r="I252" s="208"/>
      <c r="J252" s="15"/>
      <c r="K252" s="15"/>
      <c r="L252" s="204"/>
      <c r="M252" s="209"/>
      <c r="N252" s="210"/>
      <c r="O252" s="210"/>
      <c r="P252" s="210"/>
      <c r="Q252" s="210"/>
      <c r="R252" s="210"/>
      <c r="S252" s="210"/>
      <c r="T252" s="21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5" t="s">
        <v>199</v>
      </c>
      <c r="AU252" s="205" t="s">
        <v>84</v>
      </c>
      <c r="AV252" s="15" t="s">
        <v>162</v>
      </c>
      <c r="AW252" s="15" t="s">
        <v>35</v>
      </c>
      <c r="AX252" s="15" t="s">
        <v>82</v>
      </c>
      <c r="AY252" s="205" t="s">
        <v>138</v>
      </c>
    </row>
    <row r="253" s="2" customFormat="1">
      <c r="A253" s="39"/>
      <c r="B253" s="165"/>
      <c r="C253" s="166" t="s">
        <v>360</v>
      </c>
      <c r="D253" s="166" t="s">
        <v>141</v>
      </c>
      <c r="E253" s="167" t="s">
        <v>361</v>
      </c>
      <c r="F253" s="168" t="s">
        <v>362</v>
      </c>
      <c r="G253" s="169" t="s">
        <v>168</v>
      </c>
      <c r="H253" s="170">
        <v>8.5399999999999991</v>
      </c>
      <c r="I253" s="171"/>
      <c r="J253" s="172">
        <f>ROUND(I253*H253,2)</f>
        <v>0</v>
      </c>
      <c r="K253" s="168" t="s">
        <v>144</v>
      </c>
      <c r="L253" s="40"/>
      <c r="M253" s="173" t="s">
        <v>3</v>
      </c>
      <c r="N253" s="174" t="s">
        <v>45</v>
      </c>
      <c r="O253" s="73"/>
      <c r="P253" s="175">
        <f>O253*H253</f>
        <v>0</v>
      </c>
      <c r="Q253" s="175">
        <v>0</v>
      </c>
      <c r="R253" s="175">
        <f>Q253*H253</f>
        <v>0</v>
      </c>
      <c r="S253" s="175">
        <v>0.058999999999999997</v>
      </c>
      <c r="T253" s="176">
        <f>S253*H253</f>
        <v>0.50385999999999997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77" t="s">
        <v>162</v>
      </c>
      <c r="AT253" s="177" t="s">
        <v>141</v>
      </c>
      <c r="AU253" s="177" t="s">
        <v>84</v>
      </c>
      <c r="AY253" s="20" t="s">
        <v>138</v>
      </c>
      <c r="BE253" s="178">
        <f>IF(N253="základní",J253,0)</f>
        <v>0</v>
      </c>
      <c r="BF253" s="178">
        <f>IF(N253="snížená",J253,0)</f>
        <v>0</v>
      </c>
      <c r="BG253" s="178">
        <f>IF(N253="zákl. přenesená",J253,0)</f>
        <v>0</v>
      </c>
      <c r="BH253" s="178">
        <f>IF(N253="sníž. přenesená",J253,0)</f>
        <v>0</v>
      </c>
      <c r="BI253" s="178">
        <f>IF(N253="nulová",J253,0)</f>
        <v>0</v>
      </c>
      <c r="BJ253" s="20" t="s">
        <v>82</v>
      </c>
      <c r="BK253" s="178">
        <f>ROUND(I253*H253,2)</f>
        <v>0</v>
      </c>
      <c r="BL253" s="20" t="s">
        <v>162</v>
      </c>
      <c r="BM253" s="177" t="s">
        <v>363</v>
      </c>
    </row>
    <row r="254" s="13" customFormat="1">
      <c r="A254" s="13"/>
      <c r="B254" s="189"/>
      <c r="C254" s="13"/>
      <c r="D254" s="179" t="s">
        <v>199</v>
      </c>
      <c r="E254" s="190" t="s">
        <v>3</v>
      </c>
      <c r="F254" s="191" t="s">
        <v>364</v>
      </c>
      <c r="G254" s="13"/>
      <c r="H254" s="190" t="s">
        <v>3</v>
      </c>
      <c r="I254" s="192"/>
      <c r="J254" s="13"/>
      <c r="K254" s="13"/>
      <c r="L254" s="189"/>
      <c r="M254" s="193"/>
      <c r="N254" s="194"/>
      <c r="O254" s="194"/>
      <c r="P254" s="194"/>
      <c r="Q254" s="194"/>
      <c r="R254" s="194"/>
      <c r="S254" s="194"/>
      <c r="T254" s="19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0" t="s">
        <v>199</v>
      </c>
      <c r="AU254" s="190" t="s">
        <v>84</v>
      </c>
      <c r="AV254" s="13" t="s">
        <v>82</v>
      </c>
      <c r="AW254" s="13" t="s">
        <v>35</v>
      </c>
      <c r="AX254" s="13" t="s">
        <v>74</v>
      </c>
      <c r="AY254" s="190" t="s">
        <v>138</v>
      </c>
    </row>
    <row r="255" s="14" customFormat="1">
      <c r="A255" s="14"/>
      <c r="B255" s="196"/>
      <c r="C255" s="14"/>
      <c r="D255" s="179" t="s">
        <v>199</v>
      </c>
      <c r="E255" s="197" t="s">
        <v>3</v>
      </c>
      <c r="F255" s="198" t="s">
        <v>365</v>
      </c>
      <c r="G255" s="14"/>
      <c r="H255" s="199">
        <v>8.5399999999999991</v>
      </c>
      <c r="I255" s="200"/>
      <c r="J255" s="14"/>
      <c r="K255" s="14"/>
      <c r="L255" s="196"/>
      <c r="M255" s="201"/>
      <c r="N255" s="202"/>
      <c r="O255" s="202"/>
      <c r="P255" s="202"/>
      <c r="Q255" s="202"/>
      <c r="R255" s="202"/>
      <c r="S255" s="202"/>
      <c r="T255" s="20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7" t="s">
        <v>199</v>
      </c>
      <c r="AU255" s="197" t="s">
        <v>84</v>
      </c>
      <c r="AV255" s="14" t="s">
        <v>84</v>
      </c>
      <c r="AW255" s="14" t="s">
        <v>35</v>
      </c>
      <c r="AX255" s="14" t="s">
        <v>74</v>
      </c>
      <c r="AY255" s="197" t="s">
        <v>138</v>
      </c>
    </row>
    <row r="256" s="15" customFormat="1">
      <c r="A256" s="15"/>
      <c r="B256" s="204"/>
      <c r="C256" s="15"/>
      <c r="D256" s="179" t="s">
        <v>199</v>
      </c>
      <c r="E256" s="205" t="s">
        <v>3</v>
      </c>
      <c r="F256" s="206" t="s">
        <v>208</v>
      </c>
      <c r="G256" s="15"/>
      <c r="H256" s="207">
        <v>8.5399999999999991</v>
      </c>
      <c r="I256" s="208"/>
      <c r="J256" s="15"/>
      <c r="K256" s="15"/>
      <c r="L256" s="204"/>
      <c r="M256" s="209"/>
      <c r="N256" s="210"/>
      <c r="O256" s="210"/>
      <c r="P256" s="210"/>
      <c r="Q256" s="210"/>
      <c r="R256" s="210"/>
      <c r="S256" s="210"/>
      <c r="T256" s="21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05" t="s">
        <v>199</v>
      </c>
      <c r="AU256" s="205" t="s">
        <v>84</v>
      </c>
      <c r="AV256" s="15" t="s">
        <v>162</v>
      </c>
      <c r="AW256" s="15" t="s">
        <v>35</v>
      </c>
      <c r="AX256" s="15" t="s">
        <v>82</v>
      </c>
      <c r="AY256" s="205" t="s">
        <v>138</v>
      </c>
    </row>
    <row r="257" s="2" customFormat="1" ht="16.5" customHeight="1">
      <c r="A257" s="39"/>
      <c r="B257" s="165"/>
      <c r="C257" s="166" t="s">
        <v>366</v>
      </c>
      <c r="D257" s="166" t="s">
        <v>141</v>
      </c>
      <c r="E257" s="167" t="s">
        <v>367</v>
      </c>
      <c r="F257" s="168" t="s">
        <v>368</v>
      </c>
      <c r="G257" s="169" t="s">
        <v>369</v>
      </c>
      <c r="H257" s="170">
        <v>7.1799999999999997</v>
      </c>
      <c r="I257" s="171"/>
      <c r="J257" s="172">
        <f>ROUND(I257*H257,2)</f>
        <v>0</v>
      </c>
      <c r="K257" s="168" t="s">
        <v>144</v>
      </c>
      <c r="L257" s="40"/>
      <c r="M257" s="173" t="s">
        <v>3</v>
      </c>
      <c r="N257" s="174" t="s">
        <v>45</v>
      </c>
      <c r="O257" s="73"/>
      <c r="P257" s="175">
        <f>O257*H257</f>
        <v>0</v>
      </c>
      <c r="Q257" s="175">
        <v>0</v>
      </c>
      <c r="R257" s="175">
        <f>Q257*H257</f>
        <v>0</v>
      </c>
      <c r="S257" s="175">
        <v>0.0089999999999999993</v>
      </c>
      <c r="T257" s="176">
        <f>S257*H257</f>
        <v>0.064619999999999997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77" t="s">
        <v>162</v>
      </c>
      <c r="AT257" s="177" t="s">
        <v>141</v>
      </c>
      <c r="AU257" s="177" t="s">
        <v>84</v>
      </c>
      <c r="AY257" s="20" t="s">
        <v>138</v>
      </c>
      <c r="BE257" s="178">
        <f>IF(N257="základní",J257,0)</f>
        <v>0</v>
      </c>
      <c r="BF257" s="178">
        <f>IF(N257="snížená",J257,0)</f>
        <v>0</v>
      </c>
      <c r="BG257" s="178">
        <f>IF(N257="zákl. přenesená",J257,0)</f>
        <v>0</v>
      </c>
      <c r="BH257" s="178">
        <f>IF(N257="sníž. přenesená",J257,0)</f>
        <v>0</v>
      </c>
      <c r="BI257" s="178">
        <f>IF(N257="nulová",J257,0)</f>
        <v>0</v>
      </c>
      <c r="BJ257" s="20" t="s">
        <v>82</v>
      </c>
      <c r="BK257" s="178">
        <f>ROUND(I257*H257,2)</f>
        <v>0</v>
      </c>
      <c r="BL257" s="20" t="s">
        <v>162</v>
      </c>
      <c r="BM257" s="177" t="s">
        <v>370</v>
      </c>
    </row>
    <row r="258" s="13" customFormat="1">
      <c r="A258" s="13"/>
      <c r="B258" s="189"/>
      <c r="C258" s="13"/>
      <c r="D258" s="179" t="s">
        <v>199</v>
      </c>
      <c r="E258" s="190" t="s">
        <v>3</v>
      </c>
      <c r="F258" s="191" t="s">
        <v>371</v>
      </c>
      <c r="G258" s="13"/>
      <c r="H258" s="190" t="s">
        <v>3</v>
      </c>
      <c r="I258" s="192"/>
      <c r="J258" s="13"/>
      <c r="K258" s="13"/>
      <c r="L258" s="189"/>
      <c r="M258" s="193"/>
      <c r="N258" s="194"/>
      <c r="O258" s="194"/>
      <c r="P258" s="194"/>
      <c r="Q258" s="194"/>
      <c r="R258" s="194"/>
      <c r="S258" s="194"/>
      <c r="T258" s="19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0" t="s">
        <v>199</v>
      </c>
      <c r="AU258" s="190" t="s">
        <v>84</v>
      </c>
      <c r="AV258" s="13" t="s">
        <v>82</v>
      </c>
      <c r="AW258" s="13" t="s">
        <v>35</v>
      </c>
      <c r="AX258" s="13" t="s">
        <v>74</v>
      </c>
      <c r="AY258" s="190" t="s">
        <v>138</v>
      </c>
    </row>
    <row r="259" s="14" customFormat="1">
      <c r="A259" s="14"/>
      <c r="B259" s="196"/>
      <c r="C259" s="14"/>
      <c r="D259" s="179" t="s">
        <v>199</v>
      </c>
      <c r="E259" s="197" t="s">
        <v>3</v>
      </c>
      <c r="F259" s="198" t="s">
        <v>372</v>
      </c>
      <c r="G259" s="14"/>
      <c r="H259" s="199">
        <v>7.1799999999999997</v>
      </c>
      <c r="I259" s="200"/>
      <c r="J259" s="14"/>
      <c r="K259" s="14"/>
      <c r="L259" s="196"/>
      <c r="M259" s="201"/>
      <c r="N259" s="202"/>
      <c r="O259" s="202"/>
      <c r="P259" s="202"/>
      <c r="Q259" s="202"/>
      <c r="R259" s="202"/>
      <c r="S259" s="202"/>
      <c r="T259" s="20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7" t="s">
        <v>199</v>
      </c>
      <c r="AU259" s="197" t="s">
        <v>84</v>
      </c>
      <c r="AV259" s="14" t="s">
        <v>84</v>
      </c>
      <c r="AW259" s="14" t="s">
        <v>35</v>
      </c>
      <c r="AX259" s="14" t="s">
        <v>74</v>
      </c>
      <c r="AY259" s="197" t="s">
        <v>138</v>
      </c>
    </row>
    <row r="260" s="15" customFormat="1">
      <c r="A260" s="15"/>
      <c r="B260" s="204"/>
      <c r="C260" s="15"/>
      <c r="D260" s="179" t="s">
        <v>199</v>
      </c>
      <c r="E260" s="205" t="s">
        <v>3</v>
      </c>
      <c r="F260" s="206" t="s">
        <v>208</v>
      </c>
      <c r="G260" s="15"/>
      <c r="H260" s="207">
        <v>7.1799999999999997</v>
      </c>
      <c r="I260" s="208"/>
      <c r="J260" s="15"/>
      <c r="K260" s="15"/>
      <c r="L260" s="204"/>
      <c r="M260" s="209"/>
      <c r="N260" s="210"/>
      <c r="O260" s="210"/>
      <c r="P260" s="210"/>
      <c r="Q260" s="210"/>
      <c r="R260" s="210"/>
      <c r="S260" s="210"/>
      <c r="T260" s="21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05" t="s">
        <v>199</v>
      </c>
      <c r="AU260" s="205" t="s">
        <v>84</v>
      </c>
      <c r="AV260" s="15" t="s">
        <v>162</v>
      </c>
      <c r="AW260" s="15" t="s">
        <v>35</v>
      </c>
      <c r="AX260" s="15" t="s">
        <v>82</v>
      </c>
      <c r="AY260" s="205" t="s">
        <v>138</v>
      </c>
    </row>
    <row r="261" s="2" customFormat="1" ht="21.75" customHeight="1">
      <c r="A261" s="39"/>
      <c r="B261" s="165"/>
      <c r="C261" s="166" t="s">
        <v>373</v>
      </c>
      <c r="D261" s="166" t="s">
        <v>141</v>
      </c>
      <c r="E261" s="167" t="s">
        <v>374</v>
      </c>
      <c r="F261" s="168" t="s">
        <v>375</v>
      </c>
      <c r="G261" s="169" t="s">
        <v>172</v>
      </c>
      <c r="H261" s="170">
        <v>2.8969999999999998</v>
      </c>
      <c r="I261" s="171"/>
      <c r="J261" s="172">
        <f>ROUND(I261*H261,2)</f>
        <v>0</v>
      </c>
      <c r="K261" s="168" t="s">
        <v>144</v>
      </c>
      <c r="L261" s="40"/>
      <c r="M261" s="173" t="s">
        <v>3</v>
      </c>
      <c r="N261" s="174" t="s">
        <v>45</v>
      </c>
      <c r="O261" s="73"/>
      <c r="P261" s="175">
        <f>O261*H261</f>
        <v>0</v>
      </c>
      <c r="Q261" s="175">
        <v>0</v>
      </c>
      <c r="R261" s="175">
        <f>Q261*H261</f>
        <v>0</v>
      </c>
      <c r="S261" s="175">
        <v>1.3999999999999999</v>
      </c>
      <c r="T261" s="176">
        <f>S261*H261</f>
        <v>4.0557999999999996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77" t="s">
        <v>162</v>
      </c>
      <c r="AT261" s="177" t="s">
        <v>141</v>
      </c>
      <c r="AU261" s="177" t="s">
        <v>84</v>
      </c>
      <c r="AY261" s="20" t="s">
        <v>138</v>
      </c>
      <c r="BE261" s="178">
        <f>IF(N261="základní",J261,0)</f>
        <v>0</v>
      </c>
      <c r="BF261" s="178">
        <f>IF(N261="snížená",J261,0)</f>
        <v>0</v>
      </c>
      <c r="BG261" s="178">
        <f>IF(N261="zákl. přenesená",J261,0)</f>
        <v>0</v>
      </c>
      <c r="BH261" s="178">
        <f>IF(N261="sníž. přenesená",J261,0)</f>
        <v>0</v>
      </c>
      <c r="BI261" s="178">
        <f>IF(N261="nulová",J261,0)</f>
        <v>0</v>
      </c>
      <c r="BJ261" s="20" t="s">
        <v>82</v>
      </c>
      <c r="BK261" s="178">
        <f>ROUND(I261*H261,2)</f>
        <v>0</v>
      </c>
      <c r="BL261" s="20" t="s">
        <v>162</v>
      </c>
      <c r="BM261" s="177" t="s">
        <v>376</v>
      </c>
    </row>
    <row r="262" s="13" customFormat="1">
      <c r="A262" s="13"/>
      <c r="B262" s="189"/>
      <c r="C262" s="13"/>
      <c r="D262" s="179" t="s">
        <v>199</v>
      </c>
      <c r="E262" s="190" t="s">
        <v>3</v>
      </c>
      <c r="F262" s="191" t="s">
        <v>377</v>
      </c>
      <c r="G262" s="13"/>
      <c r="H262" s="190" t="s">
        <v>3</v>
      </c>
      <c r="I262" s="192"/>
      <c r="J262" s="13"/>
      <c r="K262" s="13"/>
      <c r="L262" s="189"/>
      <c r="M262" s="193"/>
      <c r="N262" s="194"/>
      <c r="O262" s="194"/>
      <c r="P262" s="194"/>
      <c r="Q262" s="194"/>
      <c r="R262" s="194"/>
      <c r="S262" s="194"/>
      <c r="T262" s="19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0" t="s">
        <v>199</v>
      </c>
      <c r="AU262" s="190" t="s">
        <v>84</v>
      </c>
      <c r="AV262" s="13" t="s">
        <v>82</v>
      </c>
      <c r="AW262" s="13" t="s">
        <v>35</v>
      </c>
      <c r="AX262" s="13" t="s">
        <v>74</v>
      </c>
      <c r="AY262" s="190" t="s">
        <v>138</v>
      </c>
    </row>
    <row r="263" s="14" customFormat="1">
      <c r="A263" s="14"/>
      <c r="B263" s="196"/>
      <c r="C263" s="14"/>
      <c r="D263" s="179" t="s">
        <v>199</v>
      </c>
      <c r="E263" s="197" t="s">
        <v>3</v>
      </c>
      <c r="F263" s="198" t="s">
        <v>378</v>
      </c>
      <c r="G263" s="14"/>
      <c r="H263" s="199">
        <v>2.8969999999999998</v>
      </c>
      <c r="I263" s="200"/>
      <c r="J263" s="14"/>
      <c r="K263" s="14"/>
      <c r="L263" s="196"/>
      <c r="M263" s="201"/>
      <c r="N263" s="202"/>
      <c r="O263" s="202"/>
      <c r="P263" s="202"/>
      <c r="Q263" s="202"/>
      <c r="R263" s="202"/>
      <c r="S263" s="202"/>
      <c r="T263" s="20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7" t="s">
        <v>199</v>
      </c>
      <c r="AU263" s="197" t="s">
        <v>84</v>
      </c>
      <c r="AV263" s="14" t="s">
        <v>84</v>
      </c>
      <c r="AW263" s="14" t="s">
        <v>35</v>
      </c>
      <c r="AX263" s="14" t="s">
        <v>74</v>
      </c>
      <c r="AY263" s="197" t="s">
        <v>138</v>
      </c>
    </row>
    <row r="264" s="15" customFormat="1">
      <c r="A264" s="15"/>
      <c r="B264" s="204"/>
      <c r="C264" s="15"/>
      <c r="D264" s="179" t="s">
        <v>199</v>
      </c>
      <c r="E264" s="205" t="s">
        <v>3</v>
      </c>
      <c r="F264" s="206" t="s">
        <v>208</v>
      </c>
      <c r="G264" s="15"/>
      <c r="H264" s="207">
        <v>2.8969999999999998</v>
      </c>
      <c r="I264" s="208"/>
      <c r="J264" s="15"/>
      <c r="K264" s="15"/>
      <c r="L264" s="204"/>
      <c r="M264" s="209"/>
      <c r="N264" s="210"/>
      <c r="O264" s="210"/>
      <c r="P264" s="210"/>
      <c r="Q264" s="210"/>
      <c r="R264" s="210"/>
      <c r="S264" s="210"/>
      <c r="T264" s="21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05" t="s">
        <v>199</v>
      </c>
      <c r="AU264" s="205" t="s">
        <v>84</v>
      </c>
      <c r="AV264" s="15" t="s">
        <v>162</v>
      </c>
      <c r="AW264" s="15" t="s">
        <v>35</v>
      </c>
      <c r="AX264" s="15" t="s">
        <v>82</v>
      </c>
      <c r="AY264" s="205" t="s">
        <v>138</v>
      </c>
    </row>
    <row r="265" s="2" customFormat="1">
      <c r="A265" s="39"/>
      <c r="B265" s="165"/>
      <c r="C265" s="166" t="s">
        <v>379</v>
      </c>
      <c r="D265" s="166" t="s">
        <v>141</v>
      </c>
      <c r="E265" s="167" t="s">
        <v>380</v>
      </c>
      <c r="F265" s="168" t="s">
        <v>381</v>
      </c>
      <c r="G265" s="169" t="s">
        <v>168</v>
      </c>
      <c r="H265" s="170">
        <v>14.834</v>
      </c>
      <c r="I265" s="171"/>
      <c r="J265" s="172">
        <f>ROUND(I265*H265,2)</f>
        <v>0</v>
      </c>
      <c r="K265" s="168" t="s">
        <v>144</v>
      </c>
      <c r="L265" s="40"/>
      <c r="M265" s="173" t="s">
        <v>3</v>
      </c>
      <c r="N265" s="174" t="s">
        <v>45</v>
      </c>
      <c r="O265" s="73"/>
      <c r="P265" s="175">
        <f>O265*H265</f>
        <v>0</v>
      </c>
      <c r="Q265" s="175">
        <v>0</v>
      </c>
      <c r="R265" s="175">
        <f>Q265*H265</f>
        <v>0</v>
      </c>
      <c r="S265" s="175">
        <v>0.055</v>
      </c>
      <c r="T265" s="176">
        <f>S265*H265</f>
        <v>0.81586999999999998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77" t="s">
        <v>162</v>
      </c>
      <c r="AT265" s="177" t="s">
        <v>141</v>
      </c>
      <c r="AU265" s="177" t="s">
        <v>84</v>
      </c>
      <c r="AY265" s="20" t="s">
        <v>138</v>
      </c>
      <c r="BE265" s="178">
        <f>IF(N265="základní",J265,0)</f>
        <v>0</v>
      </c>
      <c r="BF265" s="178">
        <f>IF(N265="snížená",J265,0)</f>
        <v>0</v>
      </c>
      <c r="BG265" s="178">
        <f>IF(N265="zákl. přenesená",J265,0)</f>
        <v>0</v>
      </c>
      <c r="BH265" s="178">
        <f>IF(N265="sníž. přenesená",J265,0)</f>
        <v>0</v>
      </c>
      <c r="BI265" s="178">
        <f>IF(N265="nulová",J265,0)</f>
        <v>0</v>
      </c>
      <c r="BJ265" s="20" t="s">
        <v>82</v>
      </c>
      <c r="BK265" s="178">
        <f>ROUND(I265*H265,2)</f>
        <v>0</v>
      </c>
      <c r="BL265" s="20" t="s">
        <v>162</v>
      </c>
      <c r="BM265" s="177" t="s">
        <v>382</v>
      </c>
    </row>
    <row r="266" s="13" customFormat="1">
      <c r="A266" s="13"/>
      <c r="B266" s="189"/>
      <c r="C266" s="13"/>
      <c r="D266" s="179" t="s">
        <v>199</v>
      </c>
      <c r="E266" s="190" t="s">
        <v>3</v>
      </c>
      <c r="F266" s="191" t="s">
        <v>383</v>
      </c>
      <c r="G266" s="13"/>
      <c r="H266" s="190" t="s">
        <v>3</v>
      </c>
      <c r="I266" s="192"/>
      <c r="J266" s="13"/>
      <c r="K266" s="13"/>
      <c r="L266" s="189"/>
      <c r="M266" s="193"/>
      <c r="N266" s="194"/>
      <c r="O266" s="194"/>
      <c r="P266" s="194"/>
      <c r="Q266" s="194"/>
      <c r="R266" s="194"/>
      <c r="S266" s="194"/>
      <c r="T266" s="19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0" t="s">
        <v>199</v>
      </c>
      <c r="AU266" s="190" t="s">
        <v>84</v>
      </c>
      <c r="AV266" s="13" t="s">
        <v>82</v>
      </c>
      <c r="AW266" s="13" t="s">
        <v>35</v>
      </c>
      <c r="AX266" s="13" t="s">
        <v>74</v>
      </c>
      <c r="AY266" s="190" t="s">
        <v>138</v>
      </c>
    </row>
    <row r="267" s="13" customFormat="1">
      <c r="A267" s="13"/>
      <c r="B267" s="189"/>
      <c r="C267" s="13"/>
      <c r="D267" s="179" t="s">
        <v>199</v>
      </c>
      <c r="E267" s="190" t="s">
        <v>3</v>
      </c>
      <c r="F267" s="191" t="s">
        <v>384</v>
      </c>
      <c r="G267" s="13"/>
      <c r="H267" s="190" t="s">
        <v>3</v>
      </c>
      <c r="I267" s="192"/>
      <c r="J267" s="13"/>
      <c r="K267" s="13"/>
      <c r="L267" s="189"/>
      <c r="M267" s="193"/>
      <c r="N267" s="194"/>
      <c r="O267" s="194"/>
      <c r="P267" s="194"/>
      <c r="Q267" s="194"/>
      <c r="R267" s="194"/>
      <c r="S267" s="194"/>
      <c r="T267" s="19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0" t="s">
        <v>199</v>
      </c>
      <c r="AU267" s="190" t="s">
        <v>84</v>
      </c>
      <c r="AV267" s="13" t="s">
        <v>82</v>
      </c>
      <c r="AW267" s="13" t="s">
        <v>35</v>
      </c>
      <c r="AX267" s="13" t="s">
        <v>74</v>
      </c>
      <c r="AY267" s="190" t="s">
        <v>138</v>
      </c>
    </row>
    <row r="268" s="14" customFormat="1">
      <c r="A268" s="14"/>
      <c r="B268" s="196"/>
      <c r="C268" s="14"/>
      <c r="D268" s="179" t="s">
        <v>199</v>
      </c>
      <c r="E268" s="197" t="s">
        <v>3</v>
      </c>
      <c r="F268" s="198" t="s">
        <v>385</v>
      </c>
      <c r="G268" s="14"/>
      <c r="H268" s="199">
        <v>1.24</v>
      </c>
      <c r="I268" s="200"/>
      <c r="J268" s="14"/>
      <c r="K268" s="14"/>
      <c r="L268" s="196"/>
      <c r="M268" s="201"/>
      <c r="N268" s="202"/>
      <c r="O268" s="202"/>
      <c r="P268" s="202"/>
      <c r="Q268" s="202"/>
      <c r="R268" s="202"/>
      <c r="S268" s="202"/>
      <c r="T268" s="20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7" t="s">
        <v>199</v>
      </c>
      <c r="AU268" s="197" t="s">
        <v>84</v>
      </c>
      <c r="AV268" s="14" t="s">
        <v>84</v>
      </c>
      <c r="AW268" s="14" t="s">
        <v>35</v>
      </c>
      <c r="AX268" s="14" t="s">
        <v>74</v>
      </c>
      <c r="AY268" s="197" t="s">
        <v>138</v>
      </c>
    </row>
    <row r="269" s="13" customFormat="1">
      <c r="A269" s="13"/>
      <c r="B269" s="189"/>
      <c r="C269" s="13"/>
      <c r="D269" s="179" t="s">
        <v>199</v>
      </c>
      <c r="E269" s="190" t="s">
        <v>3</v>
      </c>
      <c r="F269" s="191" t="s">
        <v>315</v>
      </c>
      <c r="G269" s="13"/>
      <c r="H269" s="190" t="s">
        <v>3</v>
      </c>
      <c r="I269" s="192"/>
      <c r="J269" s="13"/>
      <c r="K269" s="13"/>
      <c r="L269" s="189"/>
      <c r="M269" s="193"/>
      <c r="N269" s="194"/>
      <c r="O269" s="194"/>
      <c r="P269" s="194"/>
      <c r="Q269" s="194"/>
      <c r="R269" s="194"/>
      <c r="S269" s="194"/>
      <c r="T269" s="19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0" t="s">
        <v>199</v>
      </c>
      <c r="AU269" s="190" t="s">
        <v>84</v>
      </c>
      <c r="AV269" s="13" t="s">
        <v>82</v>
      </c>
      <c r="AW269" s="13" t="s">
        <v>35</v>
      </c>
      <c r="AX269" s="13" t="s">
        <v>74</v>
      </c>
      <c r="AY269" s="190" t="s">
        <v>138</v>
      </c>
    </row>
    <row r="270" s="14" customFormat="1">
      <c r="A270" s="14"/>
      <c r="B270" s="196"/>
      <c r="C270" s="14"/>
      <c r="D270" s="179" t="s">
        <v>199</v>
      </c>
      <c r="E270" s="197" t="s">
        <v>3</v>
      </c>
      <c r="F270" s="198" t="s">
        <v>386</v>
      </c>
      <c r="G270" s="14"/>
      <c r="H270" s="199">
        <v>1.794</v>
      </c>
      <c r="I270" s="200"/>
      <c r="J270" s="14"/>
      <c r="K270" s="14"/>
      <c r="L270" s="196"/>
      <c r="M270" s="201"/>
      <c r="N270" s="202"/>
      <c r="O270" s="202"/>
      <c r="P270" s="202"/>
      <c r="Q270" s="202"/>
      <c r="R270" s="202"/>
      <c r="S270" s="202"/>
      <c r="T270" s="20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7" t="s">
        <v>199</v>
      </c>
      <c r="AU270" s="197" t="s">
        <v>84</v>
      </c>
      <c r="AV270" s="14" t="s">
        <v>84</v>
      </c>
      <c r="AW270" s="14" t="s">
        <v>35</v>
      </c>
      <c r="AX270" s="14" t="s">
        <v>74</v>
      </c>
      <c r="AY270" s="197" t="s">
        <v>138</v>
      </c>
    </row>
    <row r="271" s="13" customFormat="1">
      <c r="A271" s="13"/>
      <c r="B271" s="189"/>
      <c r="C271" s="13"/>
      <c r="D271" s="179" t="s">
        <v>199</v>
      </c>
      <c r="E271" s="190" t="s">
        <v>3</v>
      </c>
      <c r="F271" s="191" t="s">
        <v>317</v>
      </c>
      <c r="G271" s="13"/>
      <c r="H271" s="190" t="s">
        <v>3</v>
      </c>
      <c r="I271" s="192"/>
      <c r="J271" s="13"/>
      <c r="K271" s="13"/>
      <c r="L271" s="189"/>
      <c r="M271" s="193"/>
      <c r="N271" s="194"/>
      <c r="O271" s="194"/>
      <c r="P271" s="194"/>
      <c r="Q271" s="194"/>
      <c r="R271" s="194"/>
      <c r="S271" s="194"/>
      <c r="T271" s="19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0" t="s">
        <v>199</v>
      </c>
      <c r="AU271" s="190" t="s">
        <v>84</v>
      </c>
      <c r="AV271" s="13" t="s">
        <v>82</v>
      </c>
      <c r="AW271" s="13" t="s">
        <v>35</v>
      </c>
      <c r="AX271" s="13" t="s">
        <v>74</v>
      </c>
      <c r="AY271" s="190" t="s">
        <v>138</v>
      </c>
    </row>
    <row r="272" s="14" customFormat="1">
      <c r="A272" s="14"/>
      <c r="B272" s="196"/>
      <c r="C272" s="14"/>
      <c r="D272" s="179" t="s">
        <v>199</v>
      </c>
      <c r="E272" s="197" t="s">
        <v>3</v>
      </c>
      <c r="F272" s="198" t="s">
        <v>386</v>
      </c>
      <c r="G272" s="14"/>
      <c r="H272" s="199">
        <v>1.794</v>
      </c>
      <c r="I272" s="200"/>
      <c r="J272" s="14"/>
      <c r="K272" s="14"/>
      <c r="L272" s="196"/>
      <c r="M272" s="201"/>
      <c r="N272" s="202"/>
      <c r="O272" s="202"/>
      <c r="P272" s="202"/>
      <c r="Q272" s="202"/>
      <c r="R272" s="202"/>
      <c r="S272" s="202"/>
      <c r="T272" s="20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7" t="s">
        <v>199</v>
      </c>
      <c r="AU272" s="197" t="s">
        <v>84</v>
      </c>
      <c r="AV272" s="14" t="s">
        <v>84</v>
      </c>
      <c r="AW272" s="14" t="s">
        <v>35</v>
      </c>
      <c r="AX272" s="14" t="s">
        <v>74</v>
      </c>
      <c r="AY272" s="197" t="s">
        <v>138</v>
      </c>
    </row>
    <row r="273" s="13" customFormat="1">
      <c r="A273" s="13"/>
      <c r="B273" s="189"/>
      <c r="C273" s="13"/>
      <c r="D273" s="179" t="s">
        <v>199</v>
      </c>
      <c r="E273" s="190" t="s">
        <v>3</v>
      </c>
      <c r="F273" s="191" t="s">
        <v>387</v>
      </c>
      <c r="G273" s="13"/>
      <c r="H273" s="190" t="s">
        <v>3</v>
      </c>
      <c r="I273" s="192"/>
      <c r="J273" s="13"/>
      <c r="K273" s="13"/>
      <c r="L273" s="189"/>
      <c r="M273" s="193"/>
      <c r="N273" s="194"/>
      <c r="O273" s="194"/>
      <c r="P273" s="194"/>
      <c r="Q273" s="194"/>
      <c r="R273" s="194"/>
      <c r="S273" s="194"/>
      <c r="T273" s="19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0" t="s">
        <v>199</v>
      </c>
      <c r="AU273" s="190" t="s">
        <v>84</v>
      </c>
      <c r="AV273" s="13" t="s">
        <v>82</v>
      </c>
      <c r="AW273" s="13" t="s">
        <v>35</v>
      </c>
      <c r="AX273" s="13" t="s">
        <v>74</v>
      </c>
      <c r="AY273" s="190" t="s">
        <v>138</v>
      </c>
    </row>
    <row r="274" s="14" customFormat="1">
      <c r="A274" s="14"/>
      <c r="B274" s="196"/>
      <c r="C274" s="14"/>
      <c r="D274" s="179" t="s">
        <v>199</v>
      </c>
      <c r="E274" s="197" t="s">
        <v>3</v>
      </c>
      <c r="F274" s="198" t="s">
        <v>388</v>
      </c>
      <c r="G274" s="14"/>
      <c r="H274" s="199">
        <v>1.6799999999999999</v>
      </c>
      <c r="I274" s="200"/>
      <c r="J274" s="14"/>
      <c r="K274" s="14"/>
      <c r="L274" s="196"/>
      <c r="M274" s="201"/>
      <c r="N274" s="202"/>
      <c r="O274" s="202"/>
      <c r="P274" s="202"/>
      <c r="Q274" s="202"/>
      <c r="R274" s="202"/>
      <c r="S274" s="202"/>
      <c r="T274" s="20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7" t="s">
        <v>199</v>
      </c>
      <c r="AU274" s="197" t="s">
        <v>84</v>
      </c>
      <c r="AV274" s="14" t="s">
        <v>84</v>
      </c>
      <c r="AW274" s="14" t="s">
        <v>35</v>
      </c>
      <c r="AX274" s="14" t="s">
        <v>74</v>
      </c>
      <c r="AY274" s="197" t="s">
        <v>138</v>
      </c>
    </row>
    <row r="275" s="14" customFormat="1">
      <c r="A275" s="14"/>
      <c r="B275" s="196"/>
      <c r="C275" s="14"/>
      <c r="D275" s="179" t="s">
        <v>199</v>
      </c>
      <c r="E275" s="197" t="s">
        <v>3</v>
      </c>
      <c r="F275" s="198" t="s">
        <v>389</v>
      </c>
      <c r="G275" s="14"/>
      <c r="H275" s="199">
        <v>1.1479999999999999</v>
      </c>
      <c r="I275" s="200"/>
      <c r="J275" s="14"/>
      <c r="K275" s="14"/>
      <c r="L275" s="196"/>
      <c r="M275" s="201"/>
      <c r="N275" s="202"/>
      <c r="O275" s="202"/>
      <c r="P275" s="202"/>
      <c r="Q275" s="202"/>
      <c r="R275" s="202"/>
      <c r="S275" s="202"/>
      <c r="T275" s="20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7" t="s">
        <v>199</v>
      </c>
      <c r="AU275" s="197" t="s">
        <v>84</v>
      </c>
      <c r="AV275" s="14" t="s">
        <v>84</v>
      </c>
      <c r="AW275" s="14" t="s">
        <v>35</v>
      </c>
      <c r="AX275" s="14" t="s">
        <v>74</v>
      </c>
      <c r="AY275" s="197" t="s">
        <v>138</v>
      </c>
    </row>
    <row r="276" s="13" customFormat="1">
      <c r="A276" s="13"/>
      <c r="B276" s="189"/>
      <c r="C276" s="13"/>
      <c r="D276" s="179" t="s">
        <v>199</v>
      </c>
      <c r="E276" s="190" t="s">
        <v>3</v>
      </c>
      <c r="F276" s="191" t="s">
        <v>319</v>
      </c>
      <c r="G276" s="13"/>
      <c r="H276" s="190" t="s">
        <v>3</v>
      </c>
      <c r="I276" s="192"/>
      <c r="J276" s="13"/>
      <c r="K276" s="13"/>
      <c r="L276" s="189"/>
      <c r="M276" s="193"/>
      <c r="N276" s="194"/>
      <c r="O276" s="194"/>
      <c r="P276" s="194"/>
      <c r="Q276" s="194"/>
      <c r="R276" s="194"/>
      <c r="S276" s="194"/>
      <c r="T276" s="19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0" t="s">
        <v>199</v>
      </c>
      <c r="AU276" s="190" t="s">
        <v>84</v>
      </c>
      <c r="AV276" s="13" t="s">
        <v>82</v>
      </c>
      <c r="AW276" s="13" t="s">
        <v>35</v>
      </c>
      <c r="AX276" s="13" t="s">
        <v>74</v>
      </c>
      <c r="AY276" s="190" t="s">
        <v>138</v>
      </c>
    </row>
    <row r="277" s="14" customFormat="1">
      <c r="A277" s="14"/>
      <c r="B277" s="196"/>
      <c r="C277" s="14"/>
      <c r="D277" s="179" t="s">
        <v>199</v>
      </c>
      <c r="E277" s="197" t="s">
        <v>3</v>
      </c>
      <c r="F277" s="198" t="s">
        <v>390</v>
      </c>
      <c r="G277" s="14"/>
      <c r="H277" s="199">
        <v>2.0089999999999999</v>
      </c>
      <c r="I277" s="200"/>
      <c r="J277" s="14"/>
      <c r="K277" s="14"/>
      <c r="L277" s="196"/>
      <c r="M277" s="201"/>
      <c r="N277" s="202"/>
      <c r="O277" s="202"/>
      <c r="P277" s="202"/>
      <c r="Q277" s="202"/>
      <c r="R277" s="202"/>
      <c r="S277" s="202"/>
      <c r="T277" s="20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7" t="s">
        <v>199</v>
      </c>
      <c r="AU277" s="197" t="s">
        <v>84</v>
      </c>
      <c r="AV277" s="14" t="s">
        <v>84</v>
      </c>
      <c r="AW277" s="14" t="s">
        <v>35</v>
      </c>
      <c r="AX277" s="14" t="s">
        <v>74</v>
      </c>
      <c r="AY277" s="197" t="s">
        <v>138</v>
      </c>
    </row>
    <row r="278" s="13" customFormat="1">
      <c r="A278" s="13"/>
      <c r="B278" s="189"/>
      <c r="C278" s="13"/>
      <c r="D278" s="179" t="s">
        <v>199</v>
      </c>
      <c r="E278" s="190" t="s">
        <v>3</v>
      </c>
      <c r="F278" s="191" t="s">
        <v>391</v>
      </c>
      <c r="G278" s="13"/>
      <c r="H278" s="190" t="s">
        <v>3</v>
      </c>
      <c r="I278" s="192"/>
      <c r="J278" s="13"/>
      <c r="K278" s="13"/>
      <c r="L278" s="189"/>
      <c r="M278" s="193"/>
      <c r="N278" s="194"/>
      <c r="O278" s="194"/>
      <c r="P278" s="194"/>
      <c r="Q278" s="194"/>
      <c r="R278" s="194"/>
      <c r="S278" s="194"/>
      <c r="T278" s="19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0" t="s">
        <v>199</v>
      </c>
      <c r="AU278" s="190" t="s">
        <v>84</v>
      </c>
      <c r="AV278" s="13" t="s">
        <v>82</v>
      </c>
      <c r="AW278" s="13" t="s">
        <v>35</v>
      </c>
      <c r="AX278" s="13" t="s">
        <v>74</v>
      </c>
      <c r="AY278" s="190" t="s">
        <v>138</v>
      </c>
    </row>
    <row r="279" s="14" customFormat="1">
      <c r="A279" s="14"/>
      <c r="B279" s="196"/>
      <c r="C279" s="14"/>
      <c r="D279" s="179" t="s">
        <v>199</v>
      </c>
      <c r="E279" s="197" t="s">
        <v>3</v>
      </c>
      <c r="F279" s="198" t="s">
        <v>392</v>
      </c>
      <c r="G279" s="14"/>
      <c r="H279" s="199">
        <v>2.8559999999999999</v>
      </c>
      <c r="I279" s="200"/>
      <c r="J279" s="14"/>
      <c r="K279" s="14"/>
      <c r="L279" s="196"/>
      <c r="M279" s="201"/>
      <c r="N279" s="202"/>
      <c r="O279" s="202"/>
      <c r="P279" s="202"/>
      <c r="Q279" s="202"/>
      <c r="R279" s="202"/>
      <c r="S279" s="202"/>
      <c r="T279" s="20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7" t="s">
        <v>199</v>
      </c>
      <c r="AU279" s="197" t="s">
        <v>84</v>
      </c>
      <c r="AV279" s="14" t="s">
        <v>84</v>
      </c>
      <c r="AW279" s="14" t="s">
        <v>35</v>
      </c>
      <c r="AX279" s="14" t="s">
        <v>74</v>
      </c>
      <c r="AY279" s="197" t="s">
        <v>138</v>
      </c>
    </row>
    <row r="280" s="14" customFormat="1">
      <c r="A280" s="14"/>
      <c r="B280" s="196"/>
      <c r="C280" s="14"/>
      <c r="D280" s="179" t="s">
        <v>199</v>
      </c>
      <c r="E280" s="197" t="s">
        <v>3</v>
      </c>
      <c r="F280" s="198" t="s">
        <v>393</v>
      </c>
      <c r="G280" s="14"/>
      <c r="H280" s="199">
        <v>0.88200000000000001</v>
      </c>
      <c r="I280" s="200"/>
      <c r="J280" s="14"/>
      <c r="K280" s="14"/>
      <c r="L280" s="196"/>
      <c r="M280" s="201"/>
      <c r="N280" s="202"/>
      <c r="O280" s="202"/>
      <c r="P280" s="202"/>
      <c r="Q280" s="202"/>
      <c r="R280" s="202"/>
      <c r="S280" s="202"/>
      <c r="T280" s="20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7" t="s">
        <v>199</v>
      </c>
      <c r="AU280" s="197" t="s">
        <v>84</v>
      </c>
      <c r="AV280" s="14" t="s">
        <v>84</v>
      </c>
      <c r="AW280" s="14" t="s">
        <v>35</v>
      </c>
      <c r="AX280" s="14" t="s">
        <v>74</v>
      </c>
      <c r="AY280" s="197" t="s">
        <v>138</v>
      </c>
    </row>
    <row r="281" s="14" customFormat="1">
      <c r="A281" s="14"/>
      <c r="B281" s="196"/>
      <c r="C281" s="14"/>
      <c r="D281" s="179" t="s">
        <v>199</v>
      </c>
      <c r="E281" s="197" t="s">
        <v>3</v>
      </c>
      <c r="F281" s="198" t="s">
        <v>394</v>
      </c>
      <c r="G281" s="14"/>
      <c r="H281" s="199">
        <v>1.4310000000000001</v>
      </c>
      <c r="I281" s="200"/>
      <c r="J281" s="14"/>
      <c r="K281" s="14"/>
      <c r="L281" s="196"/>
      <c r="M281" s="201"/>
      <c r="N281" s="202"/>
      <c r="O281" s="202"/>
      <c r="P281" s="202"/>
      <c r="Q281" s="202"/>
      <c r="R281" s="202"/>
      <c r="S281" s="202"/>
      <c r="T281" s="20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7" t="s">
        <v>199</v>
      </c>
      <c r="AU281" s="197" t="s">
        <v>84</v>
      </c>
      <c r="AV281" s="14" t="s">
        <v>84</v>
      </c>
      <c r="AW281" s="14" t="s">
        <v>35</v>
      </c>
      <c r="AX281" s="14" t="s">
        <v>74</v>
      </c>
      <c r="AY281" s="197" t="s">
        <v>138</v>
      </c>
    </row>
    <row r="282" s="15" customFormat="1">
      <c r="A282" s="15"/>
      <c r="B282" s="204"/>
      <c r="C282" s="15"/>
      <c r="D282" s="179" t="s">
        <v>199</v>
      </c>
      <c r="E282" s="205" t="s">
        <v>3</v>
      </c>
      <c r="F282" s="206" t="s">
        <v>208</v>
      </c>
      <c r="G282" s="15"/>
      <c r="H282" s="207">
        <v>14.834</v>
      </c>
      <c r="I282" s="208"/>
      <c r="J282" s="15"/>
      <c r="K282" s="15"/>
      <c r="L282" s="204"/>
      <c r="M282" s="209"/>
      <c r="N282" s="210"/>
      <c r="O282" s="210"/>
      <c r="P282" s="210"/>
      <c r="Q282" s="210"/>
      <c r="R282" s="210"/>
      <c r="S282" s="210"/>
      <c r="T282" s="21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05" t="s">
        <v>199</v>
      </c>
      <c r="AU282" s="205" t="s">
        <v>84</v>
      </c>
      <c r="AV282" s="15" t="s">
        <v>162</v>
      </c>
      <c r="AW282" s="15" t="s">
        <v>35</v>
      </c>
      <c r="AX282" s="15" t="s">
        <v>82</v>
      </c>
      <c r="AY282" s="205" t="s">
        <v>138</v>
      </c>
    </row>
    <row r="283" s="2" customFormat="1" ht="33" customHeight="1">
      <c r="A283" s="39"/>
      <c r="B283" s="165"/>
      <c r="C283" s="166" t="s">
        <v>395</v>
      </c>
      <c r="D283" s="166" t="s">
        <v>141</v>
      </c>
      <c r="E283" s="167" t="s">
        <v>396</v>
      </c>
      <c r="F283" s="168" t="s">
        <v>397</v>
      </c>
      <c r="G283" s="169" t="s">
        <v>168</v>
      </c>
      <c r="H283" s="170">
        <v>2.1320000000000001</v>
      </c>
      <c r="I283" s="171"/>
      <c r="J283" s="172">
        <f>ROUND(I283*H283,2)</f>
        <v>0</v>
      </c>
      <c r="K283" s="168" t="s">
        <v>144</v>
      </c>
      <c r="L283" s="40"/>
      <c r="M283" s="173" t="s">
        <v>3</v>
      </c>
      <c r="N283" s="174" t="s">
        <v>45</v>
      </c>
      <c r="O283" s="73"/>
      <c r="P283" s="175">
        <f>O283*H283</f>
        <v>0</v>
      </c>
      <c r="Q283" s="175">
        <v>0</v>
      </c>
      <c r="R283" s="175">
        <f>Q283*H283</f>
        <v>0</v>
      </c>
      <c r="S283" s="175">
        <v>0.183</v>
      </c>
      <c r="T283" s="176">
        <f>S283*H283</f>
        <v>0.390156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177" t="s">
        <v>162</v>
      </c>
      <c r="AT283" s="177" t="s">
        <v>141</v>
      </c>
      <c r="AU283" s="177" t="s">
        <v>84</v>
      </c>
      <c r="AY283" s="20" t="s">
        <v>138</v>
      </c>
      <c r="BE283" s="178">
        <f>IF(N283="základní",J283,0)</f>
        <v>0</v>
      </c>
      <c r="BF283" s="178">
        <f>IF(N283="snížená",J283,0)</f>
        <v>0</v>
      </c>
      <c r="BG283" s="178">
        <f>IF(N283="zákl. přenesená",J283,0)</f>
        <v>0</v>
      </c>
      <c r="BH283" s="178">
        <f>IF(N283="sníž. přenesená",J283,0)</f>
        <v>0</v>
      </c>
      <c r="BI283" s="178">
        <f>IF(N283="nulová",J283,0)</f>
        <v>0</v>
      </c>
      <c r="BJ283" s="20" t="s">
        <v>82</v>
      </c>
      <c r="BK283" s="178">
        <f>ROUND(I283*H283,2)</f>
        <v>0</v>
      </c>
      <c r="BL283" s="20" t="s">
        <v>162</v>
      </c>
      <c r="BM283" s="177" t="s">
        <v>398</v>
      </c>
    </row>
    <row r="284" s="13" customFormat="1">
      <c r="A284" s="13"/>
      <c r="B284" s="189"/>
      <c r="C284" s="13"/>
      <c r="D284" s="179" t="s">
        <v>199</v>
      </c>
      <c r="E284" s="190" t="s">
        <v>3</v>
      </c>
      <c r="F284" s="191" t="s">
        <v>399</v>
      </c>
      <c r="G284" s="13"/>
      <c r="H284" s="190" t="s">
        <v>3</v>
      </c>
      <c r="I284" s="192"/>
      <c r="J284" s="13"/>
      <c r="K284" s="13"/>
      <c r="L284" s="189"/>
      <c r="M284" s="193"/>
      <c r="N284" s="194"/>
      <c r="O284" s="194"/>
      <c r="P284" s="194"/>
      <c r="Q284" s="194"/>
      <c r="R284" s="194"/>
      <c r="S284" s="194"/>
      <c r="T284" s="19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0" t="s">
        <v>199</v>
      </c>
      <c r="AU284" s="190" t="s">
        <v>84</v>
      </c>
      <c r="AV284" s="13" t="s">
        <v>82</v>
      </c>
      <c r="AW284" s="13" t="s">
        <v>35</v>
      </c>
      <c r="AX284" s="13" t="s">
        <v>74</v>
      </c>
      <c r="AY284" s="190" t="s">
        <v>138</v>
      </c>
    </row>
    <row r="285" s="14" customFormat="1">
      <c r="A285" s="14"/>
      <c r="B285" s="196"/>
      <c r="C285" s="14"/>
      <c r="D285" s="179" t="s">
        <v>199</v>
      </c>
      <c r="E285" s="197" t="s">
        <v>3</v>
      </c>
      <c r="F285" s="198" t="s">
        <v>400</v>
      </c>
      <c r="G285" s="14"/>
      <c r="H285" s="199">
        <v>1.0660000000000001</v>
      </c>
      <c r="I285" s="200"/>
      <c r="J285" s="14"/>
      <c r="K285" s="14"/>
      <c r="L285" s="196"/>
      <c r="M285" s="201"/>
      <c r="N285" s="202"/>
      <c r="O285" s="202"/>
      <c r="P285" s="202"/>
      <c r="Q285" s="202"/>
      <c r="R285" s="202"/>
      <c r="S285" s="202"/>
      <c r="T285" s="20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7" t="s">
        <v>199</v>
      </c>
      <c r="AU285" s="197" t="s">
        <v>84</v>
      </c>
      <c r="AV285" s="14" t="s">
        <v>84</v>
      </c>
      <c r="AW285" s="14" t="s">
        <v>35</v>
      </c>
      <c r="AX285" s="14" t="s">
        <v>74</v>
      </c>
      <c r="AY285" s="197" t="s">
        <v>138</v>
      </c>
    </row>
    <row r="286" s="14" customFormat="1">
      <c r="A286" s="14"/>
      <c r="B286" s="196"/>
      <c r="C286" s="14"/>
      <c r="D286" s="179" t="s">
        <v>199</v>
      </c>
      <c r="E286" s="197" t="s">
        <v>3</v>
      </c>
      <c r="F286" s="198" t="s">
        <v>401</v>
      </c>
      <c r="G286" s="14"/>
      <c r="H286" s="199">
        <v>1.0660000000000001</v>
      </c>
      <c r="I286" s="200"/>
      <c r="J286" s="14"/>
      <c r="K286" s="14"/>
      <c r="L286" s="196"/>
      <c r="M286" s="201"/>
      <c r="N286" s="202"/>
      <c r="O286" s="202"/>
      <c r="P286" s="202"/>
      <c r="Q286" s="202"/>
      <c r="R286" s="202"/>
      <c r="S286" s="202"/>
      <c r="T286" s="20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7" t="s">
        <v>199</v>
      </c>
      <c r="AU286" s="197" t="s">
        <v>84</v>
      </c>
      <c r="AV286" s="14" t="s">
        <v>84</v>
      </c>
      <c r="AW286" s="14" t="s">
        <v>35</v>
      </c>
      <c r="AX286" s="14" t="s">
        <v>74</v>
      </c>
      <c r="AY286" s="197" t="s">
        <v>138</v>
      </c>
    </row>
    <row r="287" s="15" customFormat="1">
      <c r="A287" s="15"/>
      <c r="B287" s="204"/>
      <c r="C287" s="15"/>
      <c r="D287" s="179" t="s">
        <v>199</v>
      </c>
      <c r="E287" s="205" t="s">
        <v>3</v>
      </c>
      <c r="F287" s="206" t="s">
        <v>208</v>
      </c>
      <c r="G287" s="15"/>
      <c r="H287" s="207">
        <v>2.1320000000000001</v>
      </c>
      <c r="I287" s="208"/>
      <c r="J287" s="15"/>
      <c r="K287" s="15"/>
      <c r="L287" s="204"/>
      <c r="M287" s="209"/>
      <c r="N287" s="210"/>
      <c r="O287" s="210"/>
      <c r="P287" s="210"/>
      <c r="Q287" s="210"/>
      <c r="R287" s="210"/>
      <c r="S287" s="210"/>
      <c r="T287" s="21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05" t="s">
        <v>199</v>
      </c>
      <c r="AU287" s="205" t="s">
        <v>84</v>
      </c>
      <c r="AV287" s="15" t="s">
        <v>162</v>
      </c>
      <c r="AW287" s="15" t="s">
        <v>35</v>
      </c>
      <c r="AX287" s="15" t="s">
        <v>82</v>
      </c>
      <c r="AY287" s="205" t="s">
        <v>138</v>
      </c>
    </row>
    <row r="288" s="2" customFormat="1" ht="33" customHeight="1">
      <c r="A288" s="39"/>
      <c r="B288" s="165"/>
      <c r="C288" s="166" t="s">
        <v>402</v>
      </c>
      <c r="D288" s="166" t="s">
        <v>141</v>
      </c>
      <c r="E288" s="167" t="s">
        <v>403</v>
      </c>
      <c r="F288" s="168" t="s">
        <v>404</v>
      </c>
      <c r="G288" s="169" t="s">
        <v>168</v>
      </c>
      <c r="H288" s="170">
        <v>2.1520000000000001</v>
      </c>
      <c r="I288" s="171"/>
      <c r="J288" s="172">
        <f>ROUND(I288*H288,2)</f>
        <v>0</v>
      </c>
      <c r="K288" s="168" t="s">
        <v>144</v>
      </c>
      <c r="L288" s="40"/>
      <c r="M288" s="173" t="s">
        <v>3</v>
      </c>
      <c r="N288" s="174" t="s">
        <v>45</v>
      </c>
      <c r="O288" s="73"/>
      <c r="P288" s="175">
        <f>O288*H288</f>
        <v>0</v>
      </c>
      <c r="Q288" s="175">
        <v>0</v>
      </c>
      <c r="R288" s="175">
        <f>Q288*H288</f>
        <v>0</v>
      </c>
      <c r="S288" s="175">
        <v>0.27500000000000002</v>
      </c>
      <c r="T288" s="176">
        <f>S288*H288</f>
        <v>0.5918000000000001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77" t="s">
        <v>162</v>
      </c>
      <c r="AT288" s="177" t="s">
        <v>141</v>
      </c>
      <c r="AU288" s="177" t="s">
        <v>84</v>
      </c>
      <c r="AY288" s="20" t="s">
        <v>138</v>
      </c>
      <c r="BE288" s="178">
        <f>IF(N288="základní",J288,0)</f>
        <v>0</v>
      </c>
      <c r="BF288" s="178">
        <f>IF(N288="snížená",J288,0)</f>
        <v>0</v>
      </c>
      <c r="BG288" s="178">
        <f>IF(N288="zákl. přenesená",J288,0)</f>
        <v>0</v>
      </c>
      <c r="BH288" s="178">
        <f>IF(N288="sníž. přenesená",J288,0)</f>
        <v>0</v>
      </c>
      <c r="BI288" s="178">
        <f>IF(N288="nulová",J288,0)</f>
        <v>0</v>
      </c>
      <c r="BJ288" s="20" t="s">
        <v>82</v>
      </c>
      <c r="BK288" s="178">
        <f>ROUND(I288*H288,2)</f>
        <v>0</v>
      </c>
      <c r="BL288" s="20" t="s">
        <v>162</v>
      </c>
      <c r="BM288" s="177" t="s">
        <v>405</v>
      </c>
    </row>
    <row r="289" s="13" customFormat="1">
      <c r="A289" s="13"/>
      <c r="B289" s="189"/>
      <c r="C289" s="13"/>
      <c r="D289" s="179" t="s">
        <v>199</v>
      </c>
      <c r="E289" s="190" t="s">
        <v>3</v>
      </c>
      <c r="F289" s="191" t="s">
        <v>399</v>
      </c>
      <c r="G289" s="13"/>
      <c r="H289" s="190" t="s">
        <v>3</v>
      </c>
      <c r="I289" s="192"/>
      <c r="J289" s="13"/>
      <c r="K289" s="13"/>
      <c r="L289" s="189"/>
      <c r="M289" s="193"/>
      <c r="N289" s="194"/>
      <c r="O289" s="194"/>
      <c r="P289" s="194"/>
      <c r="Q289" s="194"/>
      <c r="R289" s="194"/>
      <c r="S289" s="194"/>
      <c r="T289" s="19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0" t="s">
        <v>199</v>
      </c>
      <c r="AU289" s="190" t="s">
        <v>84</v>
      </c>
      <c r="AV289" s="13" t="s">
        <v>82</v>
      </c>
      <c r="AW289" s="13" t="s">
        <v>35</v>
      </c>
      <c r="AX289" s="13" t="s">
        <v>74</v>
      </c>
      <c r="AY289" s="190" t="s">
        <v>138</v>
      </c>
    </row>
    <row r="290" s="14" customFormat="1">
      <c r="A290" s="14"/>
      <c r="B290" s="196"/>
      <c r="C290" s="14"/>
      <c r="D290" s="179" t="s">
        <v>199</v>
      </c>
      <c r="E290" s="197" t="s">
        <v>3</v>
      </c>
      <c r="F290" s="198" t="s">
        <v>406</v>
      </c>
      <c r="G290" s="14"/>
      <c r="H290" s="199">
        <v>1.0760000000000001</v>
      </c>
      <c r="I290" s="200"/>
      <c r="J290" s="14"/>
      <c r="K290" s="14"/>
      <c r="L290" s="196"/>
      <c r="M290" s="201"/>
      <c r="N290" s="202"/>
      <c r="O290" s="202"/>
      <c r="P290" s="202"/>
      <c r="Q290" s="202"/>
      <c r="R290" s="202"/>
      <c r="S290" s="202"/>
      <c r="T290" s="20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7" t="s">
        <v>199</v>
      </c>
      <c r="AU290" s="197" t="s">
        <v>84</v>
      </c>
      <c r="AV290" s="14" t="s">
        <v>84</v>
      </c>
      <c r="AW290" s="14" t="s">
        <v>35</v>
      </c>
      <c r="AX290" s="14" t="s">
        <v>74</v>
      </c>
      <c r="AY290" s="197" t="s">
        <v>138</v>
      </c>
    </row>
    <row r="291" s="14" customFormat="1">
      <c r="A291" s="14"/>
      <c r="B291" s="196"/>
      <c r="C291" s="14"/>
      <c r="D291" s="179" t="s">
        <v>199</v>
      </c>
      <c r="E291" s="197" t="s">
        <v>3</v>
      </c>
      <c r="F291" s="198" t="s">
        <v>407</v>
      </c>
      <c r="G291" s="14"/>
      <c r="H291" s="199">
        <v>1.0760000000000001</v>
      </c>
      <c r="I291" s="200"/>
      <c r="J291" s="14"/>
      <c r="K291" s="14"/>
      <c r="L291" s="196"/>
      <c r="M291" s="201"/>
      <c r="N291" s="202"/>
      <c r="O291" s="202"/>
      <c r="P291" s="202"/>
      <c r="Q291" s="202"/>
      <c r="R291" s="202"/>
      <c r="S291" s="202"/>
      <c r="T291" s="20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7" t="s">
        <v>199</v>
      </c>
      <c r="AU291" s="197" t="s">
        <v>84</v>
      </c>
      <c r="AV291" s="14" t="s">
        <v>84</v>
      </c>
      <c r="AW291" s="14" t="s">
        <v>35</v>
      </c>
      <c r="AX291" s="14" t="s">
        <v>74</v>
      </c>
      <c r="AY291" s="197" t="s">
        <v>138</v>
      </c>
    </row>
    <row r="292" s="15" customFormat="1">
      <c r="A292" s="15"/>
      <c r="B292" s="204"/>
      <c r="C292" s="15"/>
      <c r="D292" s="179" t="s">
        <v>199</v>
      </c>
      <c r="E292" s="205" t="s">
        <v>3</v>
      </c>
      <c r="F292" s="206" t="s">
        <v>208</v>
      </c>
      <c r="G292" s="15"/>
      <c r="H292" s="207">
        <v>2.1520000000000001</v>
      </c>
      <c r="I292" s="208"/>
      <c r="J292" s="15"/>
      <c r="K292" s="15"/>
      <c r="L292" s="204"/>
      <c r="M292" s="209"/>
      <c r="N292" s="210"/>
      <c r="O292" s="210"/>
      <c r="P292" s="210"/>
      <c r="Q292" s="210"/>
      <c r="R292" s="210"/>
      <c r="S292" s="210"/>
      <c r="T292" s="21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5" t="s">
        <v>199</v>
      </c>
      <c r="AU292" s="205" t="s">
        <v>84</v>
      </c>
      <c r="AV292" s="15" t="s">
        <v>162</v>
      </c>
      <c r="AW292" s="15" t="s">
        <v>35</v>
      </c>
      <c r="AX292" s="15" t="s">
        <v>82</v>
      </c>
      <c r="AY292" s="205" t="s">
        <v>138</v>
      </c>
    </row>
    <row r="293" s="2" customFormat="1">
      <c r="A293" s="39"/>
      <c r="B293" s="165"/>
      <c r="C293" s="166" t="s">
        <v>408</v>
      </c>
      <c r="D293" s="166" t="s">
        <v>141</v>
      </c>
      <c r="E293" s="167" t="s">
        <v>409</v>
      </c>
      <c r="F293" s="168" t="s">
        <v>410</v>
      </c>
      <c r="G293" s="169" t="s">
        <v>168</v>
      </c>
      <c r="H293" s="170">
        <v>4.3129999999999997</v>
      </c>
      <c r="I293" s="171"/>
      <c r="J293" s="172">
        <f>ROUND(I293*H293,2)</f>
        <v>0</v>
      </c>
      <c r="K293" s="168" t="s">
        <v>144</v>
      </c>
      <c r="L293" s="40"/>
      <c r="M293" s="173" t="s">
        <v>3</v>
      </c>
      <c r="N293" s="174" t="s">
        <v>45</v>
      </c>
      <c r="O293" s="73"/>
      <c r="P293" s="175">
        <f>O293*H293</f>
        <v>0</v>
      </c>
      <c r="Q293" s="175">
        <v>0</v>
      </c>
      <c r="R293" s="175">
        <f>Q293*H293</f>
        <v>0</v>
      </c>
      <c r="S293" s="175">
        <v>0.053999999999999999</v>
      </c>
      <c r="T293" s="176">
        <f>S293*H293</f>
        <v>0.23290199999999997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77" t="s">
        <v>162</v>
      </c>
      <c r="AT293" s="177" t="s">
        <v>141</v>
      </c>
      <c r="AU293" s="177" t="s">
        <v>84</v>
      </c>
      <c r="AY293" s="20" t="s">
        <v>138</v>
      </c>
      <c r="BE293" s="178">
        <f>IF(N293="základní",J293,0)</f>
        <v>0</v>
      </c>
      <c r="BF293" s="178">
        <f>IF(N293="snížená",J293,0)</f>
        <v>0</v>
      </c>
      <c r="BG293" s="178">
        <f>IF(N293="zákl. přenesená",J293,0)</f>
        <v>0</v>
      </c>
      <c r="BH293" s="178">
        <f>IF(N293="sníž. přenesená",J293,0)</f>
        <v>0</v>
      </c>
      <c r="BI293" s="178">
        <f>IF(N293="nulová",J293,0)</f>
        <v>0</v>
      </c>
      <c r="BJ293" s="20" t="s">
        <v>82</v>
      </c>
      <c r="BK293" s="178">
        <f>ROUND(I293*H293,2)</f>
        <v>0</v>
      </c>
      <c r="BL293" s="20" t="s">
        <v>162</v>
      </c>
      <c r="BM293" s="177" t="s">
        <v>411</v>
      </c>
    </row>
    <row r="294" s="2" customFormat="1">
      <c r="A294" s="39"/>
      <c r="B294" s="40"/>
      <c r="C294" s="39"/>
      <c r="D294" s="179" t="s">
        <v>147</v>
      </c>
      <c r="E294" s="39"/>
      <c r="F294" s="180" t="s">
        <v>412</v>
      </c>
      <c r="G294" s="39"/>
      <c r="H294" s="39"/>
      <c r="I294" s="181"/>
      <c r="J294" s="39"/>
      <c r="K294" s="39"/>
      <c r="L294" s="40"/>
      <c r="M294" s="182"/>
      <c r="N294" s="183"/>
      <c r="O294" s="73"/>
      <c r="P294" s="73"/>
      <c r="Q294" s="73"/>
      <c r="R294" s="73"/>
      <c r="S294" s="73"/>
      <c r="T294" s="74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20" t="s">
        <v>147</v>
      </c>
      <c r="AU294" s="20" t="s">
        <v>84</v>
      </c>
    </row>
    <row r="295" s="13" customFormat="1">
      <c r="A295" s="13"/>
      <c r="B295" s="189"/>
      <c r="C295" s="13"/>
      <c r="D295" s="179" t="s">
        <v>199</v>
      </c>
      <c r="E295" s="190" t="s">
        <v>3</v>
      </c>
      <c r="F295" s="191" t="s">
        <v>413</v>
      </c>
      <c r="G295" s="13"/>
      <c r="H295" s="190" t="s">
        <v>3</v>
      </c>
      <c r="I295" s="192"/>
      <c r="J295" s="13"/>
      <c r="K295" s="13"/>
      <c r="L295" s="189"/>
      <c r="M295" s="193"/>
      <c r="N295" s="194"/>
      <c r="O295" s="194"/>
      <c r="P295" s="194"/>
      <c r="Q295" s="194"/>
      <c r="R295" s="194"/>
      <c r="S295" s="194"/>
      <c r="T295" s="19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0" t="s">
        <v>199</v>
      </c>
      <c r="AU295" s="190" t="s">
        <v>84</v>
      </c>
      <c r="AV295" s="13" t="s">
        <v>82</v>
      </c>
      <c r="AW295" s="13" t="s">
        <v>35</v>
      </c>
      <c r="AX295" s="13" t="s">
        <v>74</v>
      </c>
      <c r="AY295" s="190" t="s">
        <v>138</v>
      </c>
    </row>
    <row r="296" s="14" customFormat="1">
      <c r="A296" s="14"/>
      <c r="B296" s="196"/>
      <c r="C296" s="14"/>
      <c r="D296" s="179" t="s">
        <v>199</v>
      </c>
      <c r="E296" s="197" t="s">
        <v>3</v>
      </c>
      <c r="F296" s="198" t="s">
        <v>414</v>
      </c>
      <c r="G296" s="14"/>
      <c r="H296" s="199">
        <v>2.181</v>
      </c>
      <c r="I296" s="200"/>
      <c r="J296" s="14"/>
      <c r="K296" s="14"/>
      <c r="L296" s="196"/>
      <c r="M296" s="201"/>
      <c r="N296" s="202"/>
      <c r="O296" s="202"/>
      <c r="P296" s="202"/>
      <c r="Q296" s="202"/>
      <c r="R296" s="202"/>
      <c r="S296" s="202"/>
      <c r="T296" s="20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7" t="s">
        <v>199</v>
      </c>
      <c r="AU296" s="197" t="s">
        <v>84</v>
      </c>
      <c r="AV296" s="14" t="s">
        <v>84</v>
      </c>
      <c r="AW296" s="14" t="s">
        <v>35</v>
      </c>
      <c r="AX296" s="14" t="s">
        <v>74</v>
      </c>
      <c r="AY296" s="197" t="s">
        <v>138</v>
      </c>
    </row>
    <row r="297" s="14" customFormat="1">
      <c r="A297" s="14"/>
      <c r="B297" s="196"/>
      <c r="C297" s="14"/>
      <c r="D297" s="179" t="s">
        <v>199</v>
      </c>
      <c r="E297" s="197" t="s">
        <v>3</v>
      </c>
      <c r="F297" s="198" t="s">
        <v>415</v>
      </c>
      <c r="G297" s="14"/>
      <c r="H297" s="199">
        <v>2.1320000000000001</v>
      </c>
      <c r="I297" s="200"/>
      <c r="J297" s="14"/>
      <c r="K297" s="14"/>
      <c r="L297" s="196"/>
      <c r="M297" s="201"/>
      <c r="N297" s="202"/>
      <c r="O297" s="202"/>
      <c r="P297" s="202"/>
      <c r="Q297" s="202"/>
      <c r="R297" s="202"/>
      <c r="S297" s="202"/>
      <c r="T297" s="20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7" t="s">
        <v>199</v>
      </c>
      <c r="AU297" s="197" t="s">
        <v>84</v>
      </c>
      <c r="AV297" s="14" t="s">
        <v>84</v>
      </c>
      <c r="AW297" s="14" t="s">
        <v>35</v>
      </c>
      <c r="AX297" s="14" t="s">
        <v>74</v>
      </c>
      <c r="AY297" s="197" t="s">
        <v>138</v>
      </c>
    </row>
    <row r="298" s="15" customFormat="1">
      <c r="A298" s="15"/>
      <c r="B298" s="204"/>
      <c r="C298" s="15"/>
      <c r="D298" s="179" t="s">
        <v>199</v>
      </c>
      <c r="E298" s="205" t="s">
        <v>3</v>
      </c>
      <c r="F298" s="206" t="s">
        <v>208</v>
      </c>
      <c r="G298" s="15"/>
      <c r="H298" s="207">
        <v>4.3129999999999997</v>
      </c>
      <c r="I298" s="208"/>
      <c r="J298" s="15"/>
      <c r="K298" s="15"/>
      <c r="L298" s="204"/>
      <c r="M298" s="209"/>
      <c r="N298" s="210"/>
      <c r="O298" s="210"/>
      <c r="P298" s="210"/>
      <c r="Q298" s="210"/>
      <c r="R298" s="210"/>
      <c r="S298" s="210"/>
      <c r="T298" s="21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05" t="s">
        <v>199</v>
      </c>
      <c r="AU298" s="205" t="s">
        <v>84</v>
      </c>
      <c r="AV298" s="15" t="s">
        <v>162</v>
      </c>
      <c r="AW298" s="15" t="s">
        <v>35</v>
      </c>
      <c r="AX298" s="15" t="s">
        <v>82</v>
      </c>
      <c r="AY298" s="205" t="s">
        <v>138</v>
      </c>
    </row>
    <row r="299" s="2" customFormat="1">
      <c r="A299" s="39"/>
      <c r="B299" s="165"/>
      <c r="C299" s="166" t="s">
        <v>416</v>
      </c>
      <c r="D299" s="166" t="s">
        <v>141</v>
      </c>
      <c r="E299" s="167" t="s">
        <v>417</v>
      </c>
      <c r="F299" s="168" t="s">
        <v>418</v>
      </c>
      <c r="G299" s="169" t="s">
        <v>168</v>
      </c>
      <c r="H299" s="170">
        <v>2.8500000000000001</v>
      </c>
      <c r="I299" s="171"/>
      <c r="J299" s="172">
        <f>ROUND(I299*H299,2)</f>
        <v>0</v>
      </c>
      <c r="K299" s="168" t="s">
        <v>144</v>
      </c>
      <c r="L299" s="40"/>
      <c r="M299" s="173" t="s">
        <v>3</v>
      </c>
      <c r="N299" s="174" t="s">
        <v>45</v>
      </c>
      <c r="O299" s="73"/>
      <c r="P299" s="175">
        <f>O299*H299</f>
        <v>0</v>
      </c>
      <c r="Q299" s="175">
        <v>0</v>
      </c>
      <c r="R299" s="175">
        <f>Q299*H299</f>
        <v>0</v>
      </c>
      <c r="S299" s="175">
        <v>0.048000000000000001</v>
      </c>
      <c r="T299" s="176">
        <f>S299*H299</f>
        <v>0.13680000000000001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77" t="s">
        <v>162</v>
      </c>
      <c r="AT299" s="177" t="s">
        <v>141</v>
      </c>
      <c r="AU299" s="177" t="s">
        <v>84</v>
      </c>
      <c r="AY299" s="20" t="s">
        <v>138</v>
      </c>
      <c r="BE299" s="178">
        <f>IF(N299="základní",J299,0)</f>
        <v>0</v>
      </c>
      <c r="BF299" s="178">
        <f>IF(N299="snížená",J299,0)</f>
        <v>0</v>
      </c>
      <c r="BG299" s="178">
        <f>IF(N299="zákl. přenesená",J299,0)</f>
        <v>0</v>
      </c>
      <c r="BH299" s="178">
        <f>IF(N299="sníž. přenesená",J299,0)</f>
        <v>0</v>
      </c>
      <c r="BI299" s="178">
        <f>IF(N299="nulová",J299,0)</f>
        <v>0</v>
      </c>
      <c r="BJ299" s="20" t="s">
        <v>82</v>
      </c>
      <c r="BK299" s="178">
        <f>ROUND(I299*H299,2)</f>
        <v>0</v>
      </c>
      <c r="BL299" s="20" t="s">
        <v>162</v>
      </c>
      <c r="BM299" s="177" t="s">
        <v>419</v>
      </c>
    </row>
    <row r="300" s="2" customFormat="1">
      <c r="A300" s="39"/>
      <c r="B300" s="40"/>
      <c r="C300" s="39"/>
      <c r="D300" s="179" t="s">
        <v>147</v>
      </c>
      <c r="E300" s="39"/>
      <c r="F300" s="180" t="s">
        <v>412</v>
      </c>
      <c r="G300" s="39"/>
      <c r="H300" s="39"/>
      <c r="I300" s="181"/>
      <c r="J300" s="39"/>
      <c r="K300" s="39"/>
      <c r="L300" s="40"/>
      <c r="M300" s="182"/>
      <c r="N300" s="183"/>
      <c r="O300" s="73"/>
      <c r="P300" s="73"/>
      <c r="Q300" s="73"/>
      <c r="R300" s="73"/>
      <c r="S300" s="73"/>
      <c r="T300" s="74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20" t="s">
        <v>147</v>
      </c>
      <c r="AU300" s="20" t="s">
        <v>84</v>
      </c>
    </row>
    <row r="301" s="14" customFormat="1">
      <c r="A301" s="14"/>
      <c r="B301" s="196"/>
      <c r="C301" s="14"/>
      <c r="D301" s="179" t="s">
        <v>199</v>
      </c>
      <c r="E301" s="197" t="s">
        <v>3</v>
      </c>
      <c r="F301" s="198" t="s">
        <v>420</v>
      </c>
      <c r="G301" s="14"/>
      <c r="H301" s="199">
        <v>0.74299999999999999</v>
      </c>
      <c r="I301" s="200"/>
      <c r="J301" s="14"/>
      <c r="K301" s="14"/>
      <c r="L301" s="196"/>
      <c r="M301" s="201"/>
      <c r="N301" s="202"/>
      <c r="O301" s="202"/>
      <c r="P301" s="202"/>
      <c r="Q301" s="202"/>
      <c r="R301" s="202"/>
      <c r="S301" s="202"/>
      <c r="T301" s="20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7" t="s">
        <v>199</v>
      </c>
      <c r="AU301" s="197" t="s">
        <v>84</v>
      </c>
      <c r="AV301" s="14" t="s">
        <v>84</v>
      </c>
      <c r="AW301" s="14" t="s">
        <v>35</v>
      </c>
      <c r="AX301" s="14" t="s">
        <v>74</v>
      </c>
      <c r="AY301" s="197" t="s">
        <v>138</v>
      </c>
    </row>
    <row r="302" s="14" customFormat="1">
      <c r="A302" s="14"/>
      <c r="B302" s="196"/>
      <c r="C302" s="14"/>
      <c r="D302" s="179" t="s">
        <v>199</v>
      </c>
      <c r="E302" s="197" t="s">
        <v>3</v>
      </c>
      <c r="F302" s="198" t="s">
        <v>421</v>
      </c>
      <c r="G302" s="14"/>
      <c r="H302" s="199">
        <v>0.72899999999999998</v>
      </c>
      <c r="I302" s="200"/>
      <c r="J302" s="14"/>
      <c r="K302" s="14"/>
      <c r="L302" s="196"/>
      <c r="M302" s="201"/>
      <c r="N302" s="202"/>
      <c r="O302" s="202"/>
      <c r="P302" s="202"/>
      <c r="Q302" s="202"/>
      <c r="R302" s="202"/>
      <c r="S302" s="202"/>
      <c r="T302" s="20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7" t="s">
        <v>199</v>
      </c>
      <c r="AU302" s="197" t="s">
        <v>84</v>
      </c>
      <c r="AV302" s="14" t="s">
        <v>84</v>
      </c>
      <c r="AW302" s="14" t="s">
        <v>35</v>
      </c>
      <c r="AX302" s="14" t="s">
        <v>74</v>
      </c>
      <c r="AY302" s="197" t="s">
        <v>138</v>
      </c>
    </row>
    <row r="303" s="14" customFormat="1">
      <c r="A303" s="14"/>
      <c r="B303" s="196"/>
      <c r="C303" s="14"/>
      <c r="D303" s="179" t="s">
        <v>199</v>
      </c>
      <c r="E303" s="197" t="s">
        <v>3</v>
      </c>
      <c r="F303" s="198" t="s">
        <v>421</v>
      </c>
      <c r="G303" s="14"/>
      <c r="H303" s="199">
        <v>0.72899999999999998</v>
      </c>
      <c r="I303" s="200"/>
      <c r="J303" s="14"/>
      <c r="K303" s="14"/>
      <c r="L303" s="196"/>
      <c r="M303" s="201"/>
      <c r="N303" s="202"/>
      <c r="O303" s="202"/>
      <c r="P303" s="202"/>
      <c r="Q303" s="202"/>
      <c r="R303" s="202"/>
      <c r="S303" s="202"/>
      <c r="T303" s="20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7" t="s">
        <v>199</v>
      </c>
      <c r="AU303" s="197" t="s">
        <v>84</v>
      </c>
      <c r="AV303" s="14" t="s">
        <v>84</v>
      </c>
      <c r="AW303" s="14" t="s">
        <v>35</v>
      </c>
      <c r="AX303" s="14" t="s">
        <v>74</v>
      </c>
      <c r="AY303" s="197" t="s">
        <v>138</v>
      </c>
    </row>
    <row r="304" s="14" customFormat="1">
      <c r="A304" s="14"/>
      <c r="B304" s="196"/>
      <c r="C304" s="14"/>
      <c r="D304" s="179" t="s">
        <v>199</v>
      </c>
      <c r="E304" s="197" t="s">
        <v>3</v>
      </c>
      <c r="F304" s="198" t="s">
        <v>422</v>
      </c>
      <c r="G304" s="14"/>
      <c r="H304" s="199">
        <v>0.20799999999999999</v>
      </c>
      <c r="I304" s="200"/>
      <c r="J304" s="14"/>
      <c r="K304" s="14"/>
      <c r="L304" s="196"/>
      <c r="M304" s="201"/>
      <c r="N304" s="202"/>
      <c r="O304" s="202"/>
      <c r="P304" s="202"/>
      <c r="Q304" s="202"/>
      <c r="R304" s="202"/>
      <c r="S304" s="202"/>
      <c r="T304" s="20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7" t="s">
        <v>199</v>
      </c>
      <c r="AU304" s="197" t="s">
        <v>84</v>
      </c>
      <c r="AV304" s="14" t="s">
        <v>84</v>
      </c>
      <c r="AW304" s="14" t="s">
        <v>35</v>
      </c>
      <c r="AX304" s="14" t="s">
        <v>74</v>
      </c>
      <c r="AY304" s="197" t="s">
        <v>138</v>
      </c>
    </row>
    <row r="305" s="14" customFormat="1">
      <c r="A305" s="14"/>
      <c r="B305" s="196"/>
      <c r="C305" s="14"/>
      <c r="D305" s="179" t="s">
        <v>199</v>
      </c>
      <c r="E305" s="197" t="s">
        <v>3</v>
      </c>
      <c r="F305" s="198" t="s">
        <v>423</v>
      </c>
      <c r="G305" s="14"/>
      <c r="H305" s="199">
        <v>0.441</v>
      </c>
      <c r="I305" s="200"/>
      <c r="J305" s="14"/>
      <c r="K305" s="14"/>
      <c r="L305" s="196"/>
      <c r="M305" s="201"/>
      <c r="N305" s="202"/>
      <c r="O305" s="202"/>
      <c r="P305" s="202"/>
      <c r="Q305" s="202"/>
      <c r="R305" s="202"/>
      <c r="S305" s="202"/>
      <c r="T305" s="20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7" t="s">
        <v>199</v>
      </c>
      <c r="AU305" s="197" t="s">
        <v>84</v>
      </c>
      <c r="AV305" s="14" t="s">
        <v>84</v>
      </c>
      <c r="AW305" s="14" t="s">
        <v>35</v>
      </c>
      <c r="AX305" s="14" t="s">
        <v>74</v>
      </c>
      <c r="AY305" s="197" t="s">
        <v>138</v>
      </c>
    </row>
    <row r="306" s="15" customFormat="1">
      <c r="A306" s="15"/>
      <c r="B306" s="204"/>
      <c r="C306" s="15"/>
      <c r="D306" s="179" t="s">
        <v>199</v>
      </c>
      <c r="E306" s="205" t="s">
        <v>3</v>
      </c>
      <c r="F306" s="206" t="s">
        <v>208</v>
      </c>
      <c r="G306" s="15"/>
      <c r="H306" s="207">
        <v>2.8500000000000001</v>
      </c>
      <c r="I306" s="208"/>
      <c r="J306" s="15"/>
      <c r="K306" s="15"/>
      <c r="L306" s="204"/>
      <c r="M306" s="209"/>
      <c r="N306" s="210"/>
      <c r="O306" s="210"/>
      <c r="P306" s="210"/>
      <c r="Q306" s="210"/>
      <c r="R306" s="210"/>
      <c r="S306" s="210"/>
      <c r="T306" s="21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05" t="s">
        <v>199</v>
      </c>
      <c r="AU306" s="205" t="s">
        <v>84</v>
      </c>
      <c r="AV306" s="15" t="s">
        <v>162</v>
      </c>
      <c r="AW306" s="15" t="s">
        <v>35</v>
      </c>
      <c r="AX306" s="15" t="s">
        <v>82</v>
      </c>
      <c r="AY306" s="205" t="s">
        <v>138</v>
      </c>
    </row>
    <row r="307" s="2" customFormat="1">
      <c r="A307" s="39"/>
      <c r="B307" s="165"/>
      <c r="C307" s="166" t="s">
        <v>424</v>
      </c>
      <c r="D307" s="166" t="s">
        <v>141</v>
      </c>
      <c r="E307" s="167" t="s">
        <v>425</v>
      </c>
      <c r="F307" s="168" t="s">
        <v>426</v>
      </c>
      <c r="G307" s="169" t="s">
        <v>168</v>
      </c>
      <c r="H307" s="170">
        <v>2.3809999999999998</v>
      </c>
      <c r="I307" s="171"/>
      <c r="J307" s="172">
        <f>ROUND(I307*H307,2)</f>
        <v>0</v>
      </c>
      <c r="K307" s="168" t="s">
        <v>144</v>
      </c>
      <c r="L307" s="40"/>
      <c r="M307" s="173" t="s">
        <v>3</v>
      </c>
      <c r="N307" s="174" t="s">
        <v>45</v>
      </c>
      <c r="O307" s="73"/>
      <c r="P307" s="175">
        <f>O307*H307</f>
        <v>0</v>
      </c>
      <c r="Q307" s="175">
        <v>0</v>
      </c>
      <c r="R307" s="175">
        <f>Q307*H307</f>
        <v>0</v>
      </c>
      <c r="S307" s="175">
        <v>0.034000000000000002</v>
      </c>
      <c r="T307" s="176">
        <f>S307*H307</f>
        <v>0.080953999999999998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177" t="s">
        <v>162</v>
      </c>
      <c r="AT307" s="177" t="s">
        <v>141</v>
      </c>
      <c r="AU307" s="177" t="s">
        <v>84</v>
      </c>
      <c r="AY307" s="20" t="s">
        <v>138</v>
      </c>
      <c r="BE307" s="178">
        <f>IF(N307="základní",J307,0)</f>
        <v>0</v>
      </c>
      <c r="BF307" s="178">
        <f>IF(N307="snížená",J307,0)</f>
        <v>0</v>
      </c>
      <c r="BG307" s="178">
        <f>IF(N307="zákl. přenesená",J307,0)</f>
        <v>0</v>
      </c>
      <c r="BH307" s="178">
        <f>IF(N307="sníž. přenesená",J307,0)</f>
        <v>0</v>
      </c>
      <c r="BI307" s="178">
        <f>IF(N307="nulová",J307,0)</f>
        <v>0</v>
      </c>
      <c r="BJ307" s="20" t="s">
        <v>82</v>
      </c>
      <c r="BK307" s="178">
        <f>ROUND(I307*H307,2)</f>
        <v>0</v>
      </c>
      <c r="BL307" s="20" t="s">
        <v>162</v>
      </c>
      <c r="BM307" s="177" t="s">
        <v>427</v>
      </c>
    </row>
    <row r="308" s="2" customFormat="1">
      <c r="A308" s="39"/>
      <c r="B308" s="40"/>
      <c r="C308" s="39"/>
      <c r="D308" s="179" t="s">
        <v>147</v>
      </c>
      <c r="E308" s="39"/>
      <c r="F308" s="180" t="s">
        <v>412</v>
      </c>
      <c r="G308" s="39"/>
      <c r="H308" s="39"/>
      <c r="I308" s="181"/>
      <c r="J308" s="39"/>
      <c r="K308" s="39"/>
      <c r="L308" s="40"/>
      <c r="M308" s="182"/>
      <c r="N308" s="183"/>
      <c r="O308" s="73"/>
      <c r="P308" s="73"/>
      <c r="Q308" s="73"/>
      <c r="R308" s="73"/>
      <c r="S308" s="73"/>
      <c r="T308" s="74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20" t="s">
        <v>147</v>
      </c>
      <c r="AU308" s="20" t="s">
        <v>84</v>
      </c>
    </row>
    <row r="309" s="13" customFormat="1">
      <c r="A309" s="13"/>
      <c r="B309" s="189"/>
      <c r="C309" s="13"/>
      <c r="D309" s="179" t="s">
        <v>199</v>
      </c>
      <c r="E309" s="190" t="s">
        <v>3</v>
      </c>
      <c r="F309" s="191" t="s">
        <v>387</v>
      </c>
      <c r="G309" s="13"/>
      <c r="H309" s="190" t="s">
        <v>3</v>
      </c>
      <c r="I309" s="192"/>
      <c r="J309" s="13"/>
      <c r="K309" s="13"/>
      <c r="L309" s="189"/>
      <c r="M309" s="193"/>
      <c r="N309" s="194"/>
      <c r="O309" s="194"/>
      <c r="P309" s="194"/>
      <c r="Q309" s="194"/>
      <c r="R309" s="194"/>
      <c r="S309" s="194"/>
      <c r="T309" s="19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0" t="s">
        <v>199</v>
      </c>
      <c r="AU309" s="190" t="s">
        <v>84</v>
      </c>
      <c r="AV309" s="13" t="s">
        <v>82</v>
      </c>
      <c r="AW309" s="13" t="s">
        <v>35</v>
      </c>
      <c r="AX309" s="13" t="s">
        <v>74</v>
      </c>
      <c r="AY309" s="190" t="s">
        <v>138</v>
      </c>
    </row>
    <row r="310" s="14" customFormat="1">
      <c r="A310" s="14"/>
      <c r="B310" s="196"/>
      <c r="C310" s="14"/>
      <c r="D310" s="179" t="s">
        <v>199</v>
      </c>
      <c r="E310" s="197" t="s">
        <v>3</v>
      </c>
      <c r="F310" s="198" t="s">
        <v>428</v>
      </c>
      <c r="G310" s="14"/>
      <c r="H310" s="199">
        <v>2.3809999999999998</v>
      </c>
      <c r="I310" s="200"/>
      <c r="J310" s="14"/>
      <c r="K310" s="14"/>
      <c r="L310" s="196"/>
      <c r="M310" s="201"/>
      <c r="N310" s="202"/>
      <c r="O310" s="202"/>
      <c r="P310" s="202"/>
      <c r="Q310" s="202"/>
      <c r="R310" s="202"/>
      <c r="S310" s="202"/>
      <c r="T310" s="20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7" t="s">
        <v>199</v>
      </c>
      <c r="AU310" s="197" t="s">
        <v>84</v>
      </c>
      <c r="AV310" s="14" t="s">
        <v>84</v>
      </c>
      <c r="AW310" s="14" t="s">
        <v>35</v>
      </c>
      <c r="AX310" s="14" t="s">
        <v>74</v>
      </c>
      <c r="AY310" s="197" t="s">
        <v>138</v>
      </c>
    </row>
    <row r="311" s="15" customFormat="1">
      <c r="A311" s="15"/>
      <c r="B311" s="204"/>
      <c r="C311" s="15"/>
      <c r="D311" s="179" t="s">
        <v>199</v>
      </c>
      <c r="E311" s="205" t="s">
        <v>3</v>
      </c>
      <c r="F311" s="206" t="s">
        <v>208</v>
      </c>
      <c r="G311" s="15"/>
      <c r="H311" s="207">
        <v>2.3809999999999998</v>
      </c>
      <c r="I311" s="208"/>
      <c r="J311" s="15"/>
      <c r="K311" s="15"/>
      <c r="L311" s="204"/>
      <c r="M311" s="209"/>
      <c r="N311" s="210"/>
      <c r="O311" s="210"/>
      <c r="P311" s="210"/>
      <c r="Q311" s="210"/>
      <c r="R311" s="210"/>
      <c r="S311" s="210"/>
      <c r="T311" s="21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5" t="s">
        <v>199</v>
      </c>
      <c r="AU311" s="205" t="s">
        <v>84</v>
      </c>
      <c r="AV311" s="15" t="s">
        <v>162</v>
      </c>
      <c r="AW311" s="15" t="s">
        <v>35</v>
      </c>
      <c r="AX311" s="15" t="s">
        <v>82</v>
      </c>
      <c r="AY311" s="205" t="s">
        <v>138</v>
      </c>
    </row>
    <row r="312" s="2" customFormat="1">
      <c r="A312" s="39"/>
      <c r="B312" s="165"/>
      <c r="C312" s="166" t="s">
        <v>429</v>
      </c>
      <c r="D312" s="166" t="s">
        <v>141</v>
      </c>
      <c r="E312" s="167" t="s">
        <v>430</v>
      </c>
      <c r="F312" s="168" t="s">
        <v>431</v>
      </c>
      <c r="G312" s="169" t="s">
        <v>168</v>
      </c>
      <c r="H312" s="170">
        <v>1.8899999999999999</v>
      </c>
      <c r="I312" s="171"/>
      <c r="J312" s="172">
        <f>ROUND(I312*H312,2)</f>
        <v>0</v>
      </c>
      <c r="K312" s="168" t="s">
        <v>144</v>
      </c>
      <c r="L312" s="40"/>
      <c r="M312" s="173" t="s">
        <v>3</v>
      </c>
      <c r="N312" s="174" t="s">
        <v>45</v>
      </c>
      <c r="O312" s="73"/>
      <c r="P312" s="175">
        <f>O312*H312</f>
        <v>0</v>
      </c>
      <c r="Q312" s="175">
        <v>0</v>
      </c>
      <c r="R312" s="175">
        <f>Q312*H312</f>
        <v>0</v>
      </c>
      <c r="S312" s="175">
        <v>0.087999999999999995</v>
      </c>
      <c r="T312" s="176">
        <f>S312*H312</f>
        <v>0.16632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177" t="s">
        <v>162</v>
      </c>
      <c r="AT312" s="177" t="s">
        <v>141</v>
      </c>
      <c r="AU312" s="177" t="s">
        <v>84</v>
      </c>
      <c r="AY312" s="20" t="s">
        <v>138</v>
      </c>
      <c r="BE312" s="178">
        <f>IF(N312="základní",J312,0)</f>
        <v>0</v>
      </c>
      <c r="BF312" s="178">
        <f>IF(N312="snížená",J312,0)</f>
        <v>0</v>
      </c>
      <c r="BG312" s="178">
        <f>IF(N312="zákl. přenesená",J312,0)</f>
        <v>0</v>
      </c>
      <c r="BH312" s="178">
        <f>IF(N312="sníž. přenesená",J312,0)</f>
        <v>0</v>
      </c>
      <c r="BI312" s="178">
        <f>IF(N312="nulová",J312,0)</f>
        <v>0</v>
      </c>
      <c r="BJ312" s="20" t="s">
        <v>82</v>
      </c>
      <c r="BK312" s="178">
        <f>ROUND(I312*H312,2)</f>
        <v>0</v>
      </c>
      <c r="BL312" s="20" t="s">
        <v>162</v>
      </c>
      <c r="BM312" s="177" t="s">
        <v>432</v>
      </c>
    </row>
    <row r="313" s="13" customFormat="1">
      <c r="A313" s="13"/>
      <c r="B313" s="189"/>
      <c r="C313" s="13"/>
      <c r="D313" s="179" t="s">
        <v>199</v>
      </c>
      <c r="E313" s="190" t="s">
        <v>3</v>
      </c>
      <c r="F313" s="191" t="s">
        <v>433</v>
      </c>
      <c r="G313" s="13"/>
      <c r="H313" s="190" t="s">
        <v>3</v>
      </c>
      <c r="I313" s="192"/>
      <c r="J313" s="13"/>
      <c r="K313" s="13"/>
      <c r="L313" s="189"/>
      <c r="M313" s="193"/>
      <c r="N313" s="194"/>
      <c r="O313" s="194"/>
      <c r="P313" s="194"/>
      <c r="Q313" s="194"/>
      <c r="R313" s="194"/>
      <c r="S313" s="194"/>
      <c r="T313" s="19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0" t="s">
        <v>199</v>
      </c>
      <c r="AU313" s="190" t="s">
        <v>84</v>
      </c>
      <c r="AV313" s="13" t="s">
        <v>82</v>
      </c>
      <c r="AW313" s="13" t="s">
        <v>35</v>
      </c>
      <c r="AX313" s="13" t="s">
        <v>74</v>
      </c>
      <c r="AY313" s="190" t="s">
        <v>138</v>
      </c>
    </row>
    <row r="314" s="14" customFormat="1">
      <c r="A314" s="14"/>
      <c r="B314" s="196"/>
      <c r="C314" s="14"/>
      <c r="D314" s="179" t="s">
        <v>199</v>
      </c>
      <c r="E314" s="197" t="s">
        <v>3</v>
      </c>
      <c r="F314" s="198" t="s">
        <v>434</v>
      </c>
      <c r="G314" s="14"/>
      <c r="H314" s="199">
        <v>1.8899999999999999</v>
      </c>
      <c r="I314" s="200"/>
      <c r="J314" s="14"/>
      <c r="K314" s="14"/>
      <c r="L314" s="196"/>
      <c r="M314" s="201"/>
      <c r="N314" s="202"/>
      <c r="O314" s="202"/>
      <c r="P314" s="202"/>
      <c r="Q314" s="202"/>
      <c r="R314" s="202"/>
      <c r="S314" s="202"/>
      <c r="T314" s="20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7" t="s">
        <v>199</v>
      </c>
      <c r="AU314" s="197" t="s">
        <v>84</v>
      </c>
      <c r="AV314" s="14" t="s">
        <v>84</v>
      </c>
      <c r="AW314" s="14" t="s">
        <v>35</v>
      </c>
      <c r="AX314" s="14" t="s">
        <v>74</v>
      </c>
      <c r="AY314" s="197" t="s">
        <v>138</v>
      </c>
    </row>
    <row r="315" s="15" customFormat="1">
      <c r="A315" s="15"/>
      <c r="B315" s="204"/>
      <c r="C315" s="15"/>
      <c r="D315" s="179" t="s">
        <v>199</v>
      </c>
      <c r="E315" s="205" t="s">
        <v>3</v>
      </c>
      <c r="F315" s="206" t="s">
        <v>208</v>
      </c>
      <c r="G315" s="15"/>
      <c r="H315" s="207">
        <v>1.8899999999999999</v>
      </c>
      <c r="I315" s="208"/>
      <c r="J315" s="15"/>
      <c r="K315" s="15"/>
      <c r="L315" s="204"/>
      <c r="M315" s="209"/>
      <c r="N315" s="210"/>
      <c r="O315" s="210"/>
      <c r="P315" s="210"/>
      <c r="Q315" s="210"/>
      <c r="R315" s="210"/>
      <c r="S315" s="210"/>
      <c r="T315" s="21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5" t="s">
        <v>199</v>
      </c>
      <c r="AU315" s="205" t="s">
        <v>84</v>
      </c>
      <c r="AV315" s="15" t="s">
        <v>162</v>
      </c>
      <c r="AW315" s="15" t="s">
        <v>35</v>
      </c>
      <c r="AX315" s="15" t="s">
        <v>82</v>
      </c>
      <c r="AY315" s="205" t="s">
        <v>138</v>
      </c>
    </row>
    <row r="316" s="2" customFormat="1">
      <c r="A316" s="39"/>
      <c r="B316" s="165"/>
      <c r="C316" s="166" t="s">
        <v>435</v>
      </c>
      <c r="D316" s="166" t="s">
        <v>141</v>
      </c>
      <c r="E316" s="167" t="s">
        <v>436</v>
      </c>
      <c r="F316" s="168" t="s">
        <v>437</v>
      </c>
      <c r="G316" s="169" t="s">
        <v>168</v>
      </c>
      <c r="H316" s="170">
        <v>0.69999999999999996</v>
      </c>
      <c r="I316" s="171"/>
      <c r="J316" s="172">
        <f>ROUND(I316*H316,2)</f>
        <v>0</v>
      </c>
      <c r="K316" s="168" t="s">
        <v>144</v>
      </c>
      <c r="L316" s="40"/>
      <c r="M316" s="173" t="s">
        <v>3</v>
      </c>
      <c r="N316" s="174" t="s">
        <v>45</v>
      </c>
      <c r="O316" s="73"/>
      <c r="P316" s="175">
        <f>O316*H316</f>
        <v>0</v>
      </c>
      <c r="Q316" s="175">
        <v>0</v>
      </c>
      <c r="R316" s="175">
        <f>Q316*H316</f>
        <v>0</v>
      </c>
      <c r="S316" s="175">
        <v>0.065000000000000002</v>
      </c>
      <c r="T316" s="176">
        <f>S316*H316</f>
        <v>0.045499999999999999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177" t="s">
        <v>162</v>
      </c>
      <c r="AT316" s="177" t="s">
        <v>141</v>
      </c>
      <c r="AU316" s="177" t="s">
        <v>84</v>
      </c>
      <c r="AY316" s="20" t="s">
        <v>138</v>
      </c>
      <c r="BE316" s="178">
        <f>IF(N316="základní",J316,0)</f>
        <v>0</v>
      </c>
      <c r="BF316" s="178">
        <f>IF(N316="snížená",J316,0)</f>
        <v>0</v>
      </c>
      <c r="BG316" s="178">
        <f>IF(N316="zákl. přenesená",J316,0)</f>
        <v>0</v>
      </c>
      <c r="BH316" s="178">
        <f>IF(N316="sníž. přenesená",J316,0)</f>
        <v>0</v>
      </c>
      <c r="BI316" s="178">
        <f>IF(N316="nulová",J316,0)</f>
        <v>0</v>
      </c>
      <c r="BJ316" s="20" t="s">
        <v>82</v>
      </c>
      <c r="BK316" s="178">
        <f>ROUND(I316*H316,2)</f>
        <v>0</v>
      </c>
      <c r="BL316" s="20" t="s">
        <v>162</v>
      </c>
      <c r="BM316" s="177" t="s">
        <v>438</v>
      </c>
    </row>
    <row r="317" s="2" customFormat="1">
      <c r="A317" s="39"/>
      <c r="B317" s="40"/>
      <c r="C317" s="39"/>
      <c r="D317" s="179" t="s">
        <v>147</v>
      </c>
      <c r="E317" s="39"/>
      <c r="F317" s="180" t="s">
        <v>412</v>
      </c>
      <c r="G317" s="39"/>
      <c r="H317" s="39"/>
      <c r="I317" s="181"/>
      <c r="J317" s="39"/>
      <c r="K317" s="39"/>
      <c r="L317" s="40"/>
      <c r="M317" s="182"/>
      <c r="N317" s="183"/>
      <c r="O317" s="73"/>
      <c r="P317" s="73"/>
      <c r="Q317" s="73"/>
      <c r="R317" s="73"/>
      <c r="S317" s="73"/>
      <c r="T317" s="74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20" t="s">
        <v>147</v>
      </c>
      <c r="AU317" s="20" t="s">
        <v>84</v>
      </c>
    </row>
    <row r="318" s="13" customFormat="1">
      <c r="A318" s="13"/>
      <c r="B318" s="189"/>
      <c r="C318" s="13"/>
      <c r="D318" s="179" t="s">
        <v>199</v>
      </c>
      <c r="E318" s="190" t="s">
        <v>3</v>
      </c>
      <c r="F318" s="191" t="s">
        <v>439</v>
      </c>
      <c r="G318" s="13"/>
      <c r="H318" s="190" t="s">
        <v>3</v>
      </c>
      <c r="I318" s="192"/>
      <c r="J318" s="13"/>
      <c r="K318" s="13"/>
      <c r="L318" s="189"/>
      <c r="M318" s="193"/>
      <c r="N318" s="194"/>
      <c r="O318" s="194"/>
      <c r="P318" s="194"/>
      <c r="Q318" s="194"/>
      <c r="R318" s="194"/>
      <c r="S318" s="194"/>
      <c r="T318" s="19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0" t="s">
        <v>199</v>
      </c>
      <c r="AU318" s="190" t="s">
        <v>84</v>
      </c>
      <c r="AV318" s="13" t="s">
        <v>82</v>
      </c>
      <c r="AW318" s="13" t="s">
        <v>35</v>
      </c>
      <c r="AX318" s="13" t="s">
        <v>74</v>
      </c>
      <c r="AY318" s="190" t="s">
        <v>138</v>
      </c>
    </row>
    <row r="319" s="14" customFormat="1">
      <c r="A319" s="14"/>
      <c r="B319" s="196"/>
      <c r="C319" s="14"/>
      <c r="D319" s="179" t="s">
        <v>199</v>
      </c>
      <c r="E319" s="197" t="s">
        <v>3</v>
      </c>
      <c r="F319" s="198" t="s">
        <v>440</v>
      </c>
      <c r="G319" s="14"/>
      <c r="H319" s="199">
        <v>0.40000000000000002</v>
      </c>
      <c r="I319" s="200"/>
      <c r="J319" s="14"/>
      <c r="K319" s="14"/>
      <c r="L319" s="196"/>
      <c r="M319" s="201"/>
      <c r="N319" s="202"/>
      <c r="O319" s="202"/>
      <c r="P319" s="202"/>
      <c r="Q319" s="202"/>
      <c r="R319" s="202"/>
      <c r="S319" s="202"/>
      <c r="T319" s="20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7" t="s">
        <v>199</v>
      </c>
      <c r="AU319" s="197" t="s">
        <v>84</v>
      </c>
      <c r="AV319" s="14" t="s">
        <v>84</v>
      </c>
      <c r="AW319" s="14" t="s">
        <v>35</v>
      </c>
      <c r="AX319" s="14" t="s">
        <v>74</v>
      </c>
      <c r="AY319" s="197" t="s">
        <v>138</v>
      </c>
    </row>
    <row r="320" s="14" customFormat="1">
      <c r="A320" s="14"/>
      <c r="B320" s="196"/>
      <c r="C320" s="14"/>
      <c r="D320" s="179" t="s">
        <v>199</v>
      </c>
      <c r="E320" s="197" t="s">
        <v>3</v>
      </c>
      <c r="F320" s="198" t="s">
        <v>441</v>
      </c>
      <c r="G320" s="14"/>
      <c r="H320" s="199">
        <v>0.29999999999999999</v>
      </c>
      <c r="I320" s="200"/>
      <c r="J320" s="14"/>
      <c r="K320" s="14"/>
      <c r="L320" s="196"/>
      <c r="M320" s="201"/>
      <c r="N320" s="202"/>
      <c r="O320" s="202"/>
      <c r="P320" s="202"/>
      <c r="Q320" s="202"/>
      <c r="R320" s="202"/>
      <c r="S320" s="202"/>
      <c r="T320" s="20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7" t="s">
        <v>199</v>
      </c>
      <c r="AU320" s="197" t="s">
        <v>84</v>
      </c>
      <c r="AV320" s="14" t="s">
        <v>84</v>
      </c>
      <c r="AW320" s="14" t="s">
        <v>35</v>
      </c>
      <c r="AX320" s="14" t="s">
        <v>74</v>
      </c>
      <c r="AY320" s="197" t="s">
        <v>138</v>
      </c>
    </row>
    <row r="321" s="15" customFormat="1">
      <c r="A321" s="15"/>
      <c r="B321" s="204"/>
      <c r="C321" s="15"/>
      <c r="D321" s="179" t="s">
        <v>199</v>
      </c>
      <c r="E321" s="205" t="s">
        <v>3</v>
      </c>
      <c r="F321" s="206" t="s">
        <v>208</v>
      </c>
      <c r="G321" s="15"/>
      <c r="H321" s="207">
        <v>0.69999999999999996</v>
      </c>
      <c r="I321" s="208"/>
      <c r="J321" s="15"/>
      <c r="K321" s="15"/>
      <c r="L321" s="204"/>
      <c r="M321" s="209"/>
      <c r="N321" s="210"/>
      <c r="O321" s="210"/>
      <c r="P321" s="210"/>
      <c r="Q321" s="210"/>
      <c r="R321" s="210"/>
      <c r="S321" s="210"/>
      <c r="T321" s="21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05" t="s">
        <v>199</v>
      </c>
      <c r="AU321" s="205" t="s">
        <v>84</v>
      </c>
      <c r="AV321" s="15" t="s">
        <v>162</v>
      </c>
      <c r="AW321" s="15" t="s">
        <v>35</v>
      </c>
      <c r="AX321" s="15" t="s">
        <v>82</v>
      </c>
      <c r="AY321" s="205" t="s">
        <v>138</v>
      </c>
    </row>
    <row r="322" s="2" customFormat="1">
      <c r="A322" s="39"/>
      <c r="B322" s="165"/>
      <c r="C322" s="166" t="s">
        <v>442</v>
      </c>
      <c r="D322" s="166" t="s">
        <v>141</v>
      </c>
      <c r="E322" s="167" t="s">
        <v>443</v>
      </c>
      <c r="F322" s="168" t="s">
        <v>444</v>
      </c>
      <c r="G322" s="169" t="s">
        <v>168</v>
      </c>
      <c r="H322" s="170">
        <v>17.100000000000001</v>
      </c>
      <c r="I322" s="171"/>
      <c r="J322" s="172">
        <f>ROUND(I322*H322,2)</f>
        <v>0</v>
      </c>
      <c r="K322" s="168" t="s">
        <v>144</v>
      </c>
      <c r="L322" s="40"/>
      <c r="M322" s="173" t="s">
        <v>3</v>
      </c>
      <c r="N322" s="174" t="s">
        <v>45</v>
      </c>
      <c r="O322" s="73"/>
      <c r="P322" s="175">
        <f>O322*H322</f>
        <v>0</v>
      </c>
      <c r="Q322" s="175">
        <v>0</v>
      </c>
      <c r="R322" s="175">
        <f>Q322*H322</f>
        <v>0</v>
      </c>
      <c r="S322" s="175">
        <v>0.075999999999999998</v>
      </c>
      <c r="T322" s="176">
        <f>S322*H322</f>
        <v>1.2996000000000001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177" t="s">
        <v>162</v>
      </c>
      <c r="AT322" s="177" t="s">
        <v>141</v>
      </c>
      <c r="AU322" s="177" t="s">
        <v>84</v>
      </c>
      <c r="AY322" s="20" t="s">
        <v>138</v>
      </c>
      <c r="BE322" s="178">
        <f>IF(N322="základní",J322,0)</f>
        <v>0</v>
      </c>
      <c r="BF322" s="178">
        <f>IF(N322="snížená",J322,0)</f>
        <v>0</v>
      </c>
      <c r="BG322" s="178">
        <f>IF(N322="zákl. přenesená",J322,0)</f>
        <v>0</v>
      </c>
      <c r="BH322" s="178">
        <f>IF(N322="sníž. přenesená",J322,0)</f>
        <v>0</v>
      </c>
      <c r="BI322" s="178">
        <f>IF(N322="nulová",J322,0)</f>
        <v>0</v>
      </c>
      <c r="BJ322" s="20" t="s">
        <v>82</v>
      </c>
      <c r="BK322" s="178">
        <f>ROUND(I322*H322,2)</f>
        <v>0</v>
      </c>
      <c r="BL322" s="20" t="s">
        <v>162</v>
      </c>
      <c r="BM322" s="177" t="s">
        <v>445</v>
      </c>
    </row>
    <row r="323" s="13" customFormat="1">
      <c r="A323" s="13"/>
      <c r="B323" s="189"/>
      <c r="C323" s="13"/>
      <c r="D323" s="179" t="s">
        <v>199</v>
      </c>
      <c r="E323" s="190" t="s">
        <v>3</v>
      </c>
      <c r="F323" s="191" t="s">
        <v>446</v>
      </c>
      <c r="G323" s="13"/>
      <c r="H323" s="190" t="s">
        <v>3</v>
      </c>
      <c r="I323" s="192"/>
      <c r="J323" s="13"/>
      <c r="K323" s="13"/>
      <c r="L323" s="189"/>
      <c r="M323" s="193"/>
      <c r="N323" s="194"/>
      <c r="O323" s="194"/>
      <c r="P323" s="194"/>
      <c r="Q323" s="194"/>
      <c r="R323" s="194"/>
      <c r="S323" s="194"/>
      <c r="T323" s="19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0" t="s">
        <v>199</v>
      </c>
      <c r="AU323" s="190" t="s">
        <v>84</v>
      </c>
      <c r="AV323" s="13" t="s">
        <v>82</v>
      </c>
      <c r="AW323" s="13" t="s">
        <v>35</v>
      </c>
      <c r="AX323" s="13" t="s">
        <v>74</v>
      </c>
      <c r="AY323" s="190" t="s">
        <v>138</v>
      </c>
    </row>
    <row r="324" s="14" customFormat="1">
      <c r="A324" s="14"/>
      <c r="B324" s="196"/>
      <c r="C324" s="14"/>
      <c r="D324" s="179" t="s">
        <v>199</v>
      </c>
      <c r="E324" s="197" t="s">
        <v>3</v>
      </c>
      <c r="F324" s="198" t="s">
        <v>447</v>
      </c>
      <c r="G324" s="14"/>
      <c r="H324" s="199">
        <v>1.8</v>
      </c>
      <c r="I324" s="200"/>
      <c r="J324" s="14"/>
      <c r="K324" s="14"/>
      <c r="L324" s="196"/>
      <c r="M324" s="201"/>
      <c r="N324" s="202"/>
      <c r="O324" s="202"/>
      <c r="P324" s="202"/>
      <c r="Q324" s="202"/>
      <c r="R324" s="202"/>
      <c r="S324" s="202"/>
      <c r="T324" s="20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7" t="s">
        <v>199</v>
      </c>
      <c r="AU324" s="197" t="s">
        <v>84</v>
      </c>
      <c r="AV324" s="14" t="s">
        <v>84</v>
      </c>
      <c r="AW324" s="14" t="s">
        <v>35</v>
      </c>
      <c r="AX324" s="14" t="s">
        <v>74</v>
      </c>
      <c r="AY324" s="197" t="s">
        <v>138</v>
      </c>
    </row>
    <row r="325" s="13" customFormat="1">
      <c r="A325" s="13"/>
      <c r="B325" s="189"/>
      <c r="C325" s="13"/>
      <c r="D325" s="179" t="s">
        <v>199</v>
      </c>
      <c r="E325" s="190" t="s">
        <v>3</v>
      </c>
      <c r="F325" s="191" t="s">
        <v>448</v>
      </c>
      <c r="G325" s="13"/>
      <c r="H325" s="190" t="s">
        <v>3</v>
      </c>
      <c r="I325" s="192"/>
      <c r="J325" s="13"/>
      <c r="K325" s="13"/>
      <c r="L325" s="189"/>
      <c r="M325" s="193"/>
      <c r="N325" s="194"/>
      <c r="O325" s="194"/>
      <c r="P325" s="194"/>
      <c r="Q325" s="194"/>
      <c r="R325" s="194"/>
      <c r="S325" s="194"/>
      <c r="T325" s="19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0" t="s">
        <v>199</v>
      </c>
      <c r="AU325" s="190" t="s">
        <v>84</v>
      </c>
      <c r="AV325" s="13" t="s">
        <v>82</v>
      </c>
      <c r="AW325" s="13" t="s">
        <v>35</v>
      </c>
      <c r="AX325" s="13" t="s">
        <v>74</v>
      </c>
      <c r="AY325" s="190" t="s">
        <v>138</v>
      </c>
    </row>
    <row r="326" s="14" customFormat="1">
      <c r="A326" s="14"/>
      <c r="B326" s="196"/>
      <c r="C326" s="14"/>
      <c r="D326" s="179" t="s">
        <v>199</v>
      </c>
      <c r="E326" s="197" t="s">
        <v>3</v>
      </c>
      <c r="F326" s="198" t="s">
        <v>449</v>
      </c>
      <c r="G326" s="14"/>
      <c r="H326" s="199">
        <v>15.300000000000001</v>
      </c>
      <c r="I326" s="200"/>
      <c r="J326" s="14"/>
      <c r="K326" s="14"/>
      <c r="L326" s="196"/>
      <c r="M326" s="201"/>
      <c r="N326" s="202"/>
      <c r="O326" s="202"/>
      <c r="P326" s="202"/>
      <c r="Q326" s="202"/>
      <c r="R326" s="202"/>
      <c r="S326" s="202"/>
      <c r="T326" s="20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7" t="s">
        <v>199</v>
      </c>
      <c r="AU326" s="197" t="s">
        <v>84</v>
      </c>
      <c r="AV326" s="14" t="s">
        <v>84</v>
      </c>
      <c r="AW326" s="14" t="s">
        <v>35</v>
      </c>
      <c r="AX326" s="14" t="s">
        <v>74</v>
      </c>
      <c r="AY326" s="197" t="s">
        <v>138</v>
      </c>
    </row>
    <row r="327" s="15" customFormat="1">
      <c r="A327" s="15"/>
      <c r="B327" s="204"/>
      <c r="C327" s="15"/>
      <c r="D327" s="179" t="s">
        <v>199</v>
      </c>
      <c r="E327" s="205" t="s">
        <v>3</v>
      </c>
      <c r="F327" s="206" t="s">
        <v>208</v>
      </c>
      <c r="G327" s="15"/>
      <c r="H327" s="207">
        <v>17.100000000000001</v>
      </c>
      <c r="I327" s="208"/>
      <c r="J327" s="15"/>
      <c r="K327" s="15"/>
      <c r="L327" s="204"/>
      <c r="M327" s="209"/>
      <c r="N327" s="210"/>
      <c r="O327" s="210"/>
      <c r="P327" s="210"/>
      <c r="Q327" s="210"/>
      <c r="R327" s="210"/>
      <c r="S327" s="210"/>
      <c r="T327" s="21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05" t="s">
        <v>199</v>
      </c>
      <c r="AU327" s="205" t="s">
        <v>84</v>
      </c>
      <c r="AV327" s="15" t="s">
        <v>162</v>
      </c>
      <c r="AW327" s="15" t="s">
        <v>35</v>
      </c>
      <c r="AX327" s="15" t="s">
        <v>82</v>
      </c>
      <c r="AY327" s="205" t="s">
        <v>138</v>
      </c>
    </row>
    <row r="328" s="2" customFormat="1" ht="21.75" customHeight="1">
      <c r="A328" s="39"/>
      <c r="B328" s="165"/>
      <c r="C328" s="166" t="s">
        <v>450</v>
      </c>
      <c r="D328" s="166" t="s">
        <v>141</v>
      </c>
      <c r="E328" s="167" t="s">
        <v>451</v>
      </c>
      <c r="F328" s="168" t="s">
        <v>452</v>
      </c>
      <c r="G328" s="169" t="s">
        <v>168</v>
      </c>
      <c r="H328" s="170">
        <v>0.495</v>
      </c>
      <c r="I328" s="171"/>
      <c r="J328" s="172">
        <f>ROUND(I328*H328,2)</f>
        <v>0</v>
      </c>
      <c r="K328" s="168" t="s">
        <v>144</v>
      </c>
      <c r="L328" s="40"/>
      <c r="M328" s="173" t="s">
        <v>3</v>
      </c>
      <c r="N328" s="174" t="s">
        <v>45</v>
      </c>
      <c r="O328" s="73"/>
      <c r="P328" s="175">
        <f>O328*H328</f>
        <v>0</v>
      </c>
      <c r="Q328" s="175">
        <v>0</v>
      </c>
      <c r="R328" s="175">
        <f>Q328*H328</f>
        <v>0</v>
      </c>
      <c r="S328" s="175">
        <v>0.072999999999999995</v>
      </c>
      <c r="T328" s="176">
        <f>S328*H328</f>
        <v>0.036135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177" t="s">
        <v>162</v>
      </c>
      <c r="AT328" s="177" t="s">
        <v>141</v>
      </c>
      <c r="AU328" s="177" t="s">
        <v>84</v>
      </c>
      <c r="AY328" s="20" t="s">
        <v>138</v>
      </c>
      <c r="BE328" s="178">
        <f>IF(N328="základní",J328,0)</f>
        <v>0</v>
      </c>
      <c r="BF328" s="178">
        <f>IF(N328="snížená",J328,0)</f>
        <v>0</v>
      </c>
      <c r="BG328" s="178">
        <f>IF(N328="zákl. přenesená",J328,0)</f>
        <v>0</v>
      </c>
      <c r="BH328" s="178">
        <f>IF(N328="sníž. přenesená",J328,0)</f>
        <v>0</v>
      </c>
      <c r="BI328" s="178">
        <f>IF(N328="nulová",J328,0)</f>
        <v>0</v>
      </c>
      <c r="BJ328" s="20" t="s">
        <v>82</v>
      </c>
      <c r="BK328" s="178">
        <f>ROUND(I328*H328,2)</f>
        <v>0</v>
      </c>
      <c r="BL328" s="20" t="s">
        <v>162</v>
      </c>
      <c r="BM328" s="177" t="s">
        <v>453</v>
      </c>
    </row>
    <row r="329" s="2" customFormat="1">
      <c r="A329" s="39"/>
      <c r="B329" s="40"/>
      <c r="C329" s="39"/>
      <c r="D329" s="179" t="s">
        <v>147</v>
      </c>
      <c r="E329" s="39"/>
      <c r="F329" s="180" t="s">
        <v>412</v>
      </c>
      <c r="G329" s="39"/>
      <c r="H329" s="39"/>
      <c r="I329" s="181"/>
      <c r="J329" s="39"/>
      <c r="K329" s="39"/>
      <c r="L329" s="40"/>
      <c r="M329" s="182"/>
      <c r="N329" s="183"/>
      <c r="O329" s="73"/>
      <c r="P329" s="73"/>
      <c r="Q329" s="73"/>
      <c r="R329" s="73"/>
      <c r="S329" s="73"/>
      <c r="T329" s="74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20" t="s">
        <v>147</v>
      </c>
      <c r="AU329" s="20" t="s">
        <v>84</v>
      </c>
    </row>
    <row r="330" s="13" customFormat="1">
      <c r="A330" s="13"/>
      <c r="B330" s="189"/>
      <c r="C330" s="13"/>
      <c r="D330" s="179" t="s">
        <v>199</v>
      </c>
      <c r="E330" s="190" t="s">
        <v>3</v>
      </c>
      <c r="F330" s="191" t="s">
        <v>454</v>
      </c>
      <c r="G330" s="13"/>
      <c r="H330" s="190" t="s">
        <v>3</v>
      </c>
      <c r="I330" s="192"/>
      <c r="J330" s="13"/>
      <c r="K330" s="13"/>
      <c r="L330" s="189"/>
      <c r="M330" s="193"/>
      <c r="N330" s="194"/>
      <c r="O330" s="194"/>
      <c r="P330" s="194"/>
      <c r="Q330" s="194"/>
      <c r="R330" s="194"/>
      <c r="S330" s="194"/>
      <c r="T330" s="19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0" t="s">
        <v>199</v>
      </c>
      <c r="AU330" s="190" t="s">
        <v>84</v>
      </c>
      <c r="AV330" s="13" t="s">
        <v>82</v>
      </c>
      <c r="AW330" s="13" t="s">
        <v>35</v>
      </c>
      <c r="AX330" s="13" t="s">
        <v>74</v>
      </c>
      <c r="AY330" s="190" t="s">
        <v>138</v>
      </c>
    </row>
    <row r="331" s="14" customFormat="1">
      <c r="A331" s="14"/>
      <c r="B331" s="196"/>
      <c r="C331" s="14"/>
      <c r="D331" s="179" t="s">
        <v>199</v>
      </c>
      <c r="E331" s="197" t="s">
        <v>3</v>
      </c>
      <c r="F331" s="198" t="s">
        <v>455</v>
      </c>
      <c r="G331" s="14"/>
      <c r="H331" s="199">
        <v>0.495</v>
      </c>
      <c r="I331" s="200"/>
      <c r="J331" s="14"/>
      <c r="K331" s="14"/>
      <c r="L331" s="196"/>
      <c r="M331" s="201"/>
      <c r="N331" s="202"/>
      <c r="O331" s="202"/>
      <c r="P331" s="202"/>
      <c r="Q331" s="202"/>
      <c r="R331" s="202"/>
      <c r="S331" s="202"/>
      <c r="T331" s="20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7" t="s">
        <v>199</v>
      </c>
      <c r="AU331" s="197" t="s">
        <v>84</v>
      </c>
      <c r="AV331" s="14" t="s">
        <v>84</v>
      </c>
      <c r="AW331" s="14" t="s">
        <v>35</v>
      </c>
      <c r="AX331" s="14" t="s">
        <v>74</v>
      </c>
      <c r="AY331" s="197" t="s">
        <v>138</v>
      </c>
    </row>
    <row r="332" s="15" customFormat="1">
      <c r="A332" s="15"/>
      <c r="B332" s="204"/>
      <c r="C332" s="15"/>
      <c r="D332" s="179" t="s">
        <v>199</v>
      </c>
      <c r="E332" s="205" t="s">
        <v>3</v>
      </c>
      <c r="F332" s="206" t="s">
        <v>208</v>
      </c>
      <c r="G332" s="15"/>
      <c r="H332" s="207">
        <v>0.495</v>
      </c>
      <c r="I332" s="208"/>
      <c r="J332" s="15"/>
      <c r="K332" s="15"/>
      <c r="L332" s="204"/>
      <c r="M332" s="209"/>
      <c r="N332" s="210"/>
      <c r="O332" s="210"/>
      <c r="P332" s="210"/>
      <c r="Q332" s="210"/>
      <c r="R332" s="210"/>
      <c r="S332" s="210"/>
      <c r="T332" s="21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05" t="s">
        <v>199</v>
      </c>
      <c r="AU332" s="205" t="s">
        <v>84</v>
      </c>
      <c r="AV332" s="15" t="s">
        <v>162</v>
      </c>
      <c r="AW332" s="15" t="s">
        <v>35</v>
      </c>
      <c r="AX332" s="15" t="s">
        <v>82</v>
      </c>
      <c r="AY332" s="205" t="s">
        <v>138</v>
      </c>
    </row>
    <row r="333" s="2" customFormat="1" ht="21.75" customHeight="1">
      <c r="A333" s="39"/>
      <c r="B333" s="165"/>
      <c r="C333" s="166" t="s">
        <v>456</v>
      </c>
      <c r="D333" s="166" t="s">
        <v>141</v>
      </c>
      <c r="E333" s="167" t="s">
        <v>457</v>
      </c>
      <c r="F333" s="168" t="s">
        <v>458</v>
      </c>
      <c r="G333" s="169" t="s">
        <v>168</v>
      </c>
      <c r="H333" s="170">
        <v>4.0720000000000001</v>
      </c>
      <c r="I333" s="171"/>
      <c r="J333" s="172">
        <f>ROUND(I333*H333,2)</f>
        <v>0</v>
      </c>
      <c r="K333" s="168" t="s">
        <v>144</v>
      </c>
      <c r="L333" s="40"/>
      <c r="M333" s="173" t="s">
        <v>3</v>
      </c>
      <c r="N333" s="174" t="s">
        <v>45</v>
      </c>
      <c r="O333" s="73"/>
      <c r="P333" s="175">
        <f>O333*H333</f>
        <v>0</v>
      </c>
      <c r="Q333" s="175">
        <v>0</v>
      </c>
      <c r="R333" s="175">
        <f>Q333*H333</f>
        <v>0</v>
      </c>
      <c r="S333" s="175">
        <v>0.050999999999999997</v>
      </c>
      <c r="T333" s="176">
        <f>S333*H333</f>
        <v>0.207672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177" t="s">
        <v>162</v>
      </c>
      <c r="AT333" s="177" t="s">
        <v>141</v>
      </c>
      <c r="AU333" s="177" t="s">
        <v>84</v>
      </c>
      <c r="AY333" s="20" t="s">
        <v>138</v>
      </c>
      <c r="BE333" s="178">
        <f>IF(N333="základní",J333,0)</f>
        <v>0</v>
      </c>
      <c r="BF333" s="178">
        <f>IF(N333="snížená",J333,0)</f>
        <v>0</v>
      </c>
      <c r="BG333" s="178">
        <f>IF(N333="zákl. přenesená",J333,0)</f>
        <v>0</v>
      </c>
      <c r="BH333" s="178">
        <f>IF(N333="sníž. přenesená",J333,0)</f>
        <v>0</v>
      </c>
      <c r="BI333" s="178">
        <f>IF(N333="nulová",J333,0)</f>
        <v>0</v>
      </c>
      <c r="BJ333" s="20" t="s">
        <v>82</v>
      </c>
      <c r="BK333" s="178">
        <f>ROUND(I333*H333,2)</f>
        <v>0</v>
      </c>
      <c r="BL333" s="20" t="s">
        <v>162</v>
      </c>
      <c r="BM333" s="177" t="s">
        <v>459</v>
      </c>
    </row>
    <row r="334" s="2" customFormat="1">
      <c r="A334" s="39"/>
      <c r="B334" s="40"/>
      <c r="C334" s="39"/>
      <c r="D334" s="179" t="s">
        <v>147</v>
      </c>
      <c r="E334" s="39"/>
      <c r="F334" s="180" t="s">
        <v>412</v>
      </c>
      <c r="G334" s="39"/>
      <c r="H334" s="39"/>
      <c r="I334" s="181"/>
      <c r="J334" s="39"/>
      <c r="K334" s="39"/>
      <c r="L334" s="40"/>
      <c r="M334" s="182"/>
      <c r="N334" s="183"/>
      <c r="O334" s="73"/>
      <c r="P334" s="73"/>
      <c r="Q334" s="73"/>
      <c r="R334" s="73"/>
      <c r="S334" s="73"/>
      <c r="T334" s="74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20" t="s">
        <v>147</v>
      </c>
      <c r="AU334" s="20" t="s">
        <v>84</v>
      </c>
    </row>
    <row r="335" s="13" customFormat="1">
      <c r="A335" s="13"/>
      <c r="B335" s="189"/>
      <c r="C335" s="13"/>
      <c r="D335" s="179" t="s">
        <v>199</v>
      </c>
      <c r="E335" s="190" t="s">
        <v>3</v>
      </c>
      <c r="F335" s="191" t="s">
        <v>460</v>
      </c>
      <c r="G335" s="13"/>
      <c r="H335" s="190" t="s">
        <v>3</v>
      </c>
      <c r="I335" s="192"/>
      <c r="J335" s="13"/>
      <c r="K335" s="13"/>
      <c r="L335" s="189"/>
      <c r="M335" s="193"/>
      <c r="N335" s="194"/>
      <c r="O335" s="194"/>
      <c r="P335" s="194"/>
      <c r="Q335" s="194"/>
      <c r="R335" s="194"/>
      <c r="S335" s="194"/>
      <c r="T335" s="19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0" t="s">
        <v>199</v>
      </c>
      <c r="AU335" s="190" t="s">
        <v>84</v>
      </c>
      <c r="AV335" s="13" t="s">
        <v>82</v>
      </c>
      <c r="AW335" s="13" t="s">
        <v>35</v>
      </c>
      <c r="AX335" s="13" t="s">
        <v>74</v>
      </c>
      <c r="AY335" s="190" t="s">
        <v>138</v>
      </c>
    </row>
    <row r="336" s="14" customFormat="1">
      <c r="A336" s="14"/>
      <c r="B336" s="196"/>
      <c r="C336" s="14"/>
      <c r="D336" s="179" t="s">
        <v>199</v>
      </c>
      <c r="E336" s="197" t="s">
        <v>3</v>
      </c>
      <c r="F336" s="198" t="s">
        <v>461</v>
      </c>
      <c r="G336" s="14"/>
      <c r="H336" s="199">
        <v>2.036</v>
      </c>
      <c r="I336" s="200"/>
      <c r="J336" s="14"/>
      <c r="K336" s="14"/>
      <c r="L336" s="196"/>
      <c r="M336" s="201"/>
      <c r="N336" s="202"/>
      <c r="O336" s="202"/>
      <c r="P336" s="202"/>
      <c r="Q336" s="202"/>
      <c r="R336" s="202"/>
      <c r="S336" s="202"/>
      <c r="T336" s="20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7" t="s">
        <v>199</v>
      </c>
      <c r="AU336" s="197" t="s">
        <v>84</v>
      </c>
      <c r="AV336" s="14" t="s">
        <v>84</v>
      </c>
      <c r="AW336" s="14" t="s">
        <v>35</v>
      </c>
      <c r="AX336" s="14" t="s">
        <v>74</v>
      </c>
      <c r="AY336" s="197" t="s">
        <v>138</v>
      </c>
    </row>
    <row r="337" s="14" customFormat="1">
      <c r="A337" s="14"/>
      <c r="B337" s="196"/>
      <c r="C337" s="14"/>
      <c r="D337" s="179" t="s">
        <v>199</v>
      </c>
      <c r="E337" s="197" t="s">
        <v>3</v>
      </c>
      <c r="F337" s="198" t="s">
        <v>461</v>
      </c>
      <c r="G337" s="14"/>
      <c r="H337" s="199">
        <v>2.036</v>
      </c>
      <c r="I337" s="200"/>
      <c r="J337" s="14"/>
      <c r="K337" s="14"/>
      <c r="L337" s="196"/>
      <c r="M337" s="201"/>
      <c r="N337" s="202"/>
      <c r="O337" s="202"/>
      <c r="P337" s="202"/>
      <c r="Q337" s="202"/>
      <c r="R337" s="202"/>
      <c r="S337" s="202"/>
      <c r="T337" s="20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7" t="s">
        <v>199</v>
      </c>
      <c r="AU337" s="197" t="s">
        <v>84</v>
      </c>
      <c r="AV337" s="14" t="s">
        <v>84</v>
      </c>
      <c r="AW337" s="14" t="s">
        <v>35</v>
      </c>
      <c r="AX337" s="14" t="s">
        <v>74</v>
      </c>
      <c r="AY337" s="197" t="s">
        <v>138</v>
      </c>
    </row>
    <row r="338" s="15" customFormat="1">
      <c r="A338" s="15"/>
      <c r="B338" s="204"/>
      <c r="C338" s="15"/>
      <c r="D338" s="179" t="s">
        <v>199</v>
      </c>
      <c r="E338" s="205" t="s">
        <v>3</v>
      </c>
      <c r="F338" s="206" t="s">
        <v>208</v>
      </c>
      <c r="G338" s="15"/>
      <c r="H338" s="207">
        <v>4.0720000000000001</v>
      </c>
      <c r="I338" s="208"/>
      <c r="J338" s="15"/>
      <c r="K338" s="15"/>
      <c r="L338" s="204"/>
      <c r="M338" s="209"/>
      <c r="N338" s="210"/>
      <c r="O338" s="210"/>
      <c r="P338" s="210"/>
      <c r="Q338" s="210"/>
      <c r="R338" s="210"/>
      <c r="S338" s="210"/>
      <c r="T338" s="21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05" t="s">
        <v>199</v>
      </c>
      <c r="AU338" s="205" t="s">
        <v>84</v>
      </c>
      <c r="AV338" s="15" t="s">
        <v>162</v>
      </c>
      <c r="AW338" s="15" t="s">
        <v>35</v>
      </c>
      <c r="AX338" s="15" t="s">
        <v>82</v>
      </c>
      <c r="AY338" s="205" t="s">
        <v>138</v>
      </c>
    </row>
    <row r="339" s="2" customFormat="1">
      <c r="A339" s="39"/>
      <c r="B339" s="165"/>
      <c r="C339" s="166" t="s">
        <v>462</v>
      </c>
      <c r="D339" s="166" t="s">
        <v>141</v>
      </c>
      <c r="E339" s="167" t="s">
        <v>463</v>
      </c>
      <c r="F339" s="168" t="s">
        <v>464</v>
      </c>
      <c r="G339" s="169" t="s">
        <v>172</v>
      </c>
      <c r="H339" s="170">
        <v>1.1639999999999999</v>
      </c>
      <c r="I339" s="171"/>
      <c r="J339" s="172">
        <f>ROUND(I339*H339,2)</f>
        <v>0</v>
      </c>
      <c r="K339" s="168" t="s">
        <v>144</v>
      </c>
      <c r="L339" s="40"/>
      <c r="M339" s="173" t="s">
        <v>3</v>
      </c>
      <c r="N339" s="174" t="s">
        <v>45</v>
      </c>
      <c r="O339" s="73"/>
      <c r="P339" s="175">
        <f>O339*H339</f>
        <v>0</v>
      </c>
      <c r="Q339" s="175">
        <v>0</v>
      </c>
      <c r="R339" s="175">
        <f>Q339*H339</f>
        <v>0</v>
      </c>
      <c r="S339" s="175">
        <v>1.8</v>
      </c>
      <c r="T339" s="176">
        <f>S339*H339</f>
        <v>2.0951999999999997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177" t="s">
        <v>162</v>
      </c>
      <c r="AT339" s="177" t="s">
        <v>141</v>
      </c>
      <c r="AU339" s="177" t="s">
        <v>84</v>
      </c>
      <c r="AY339" s="20" t="s">
        <v>138</v>
      </c>
      <c r="BE339" s="178">
        <f>IF(N339="základní",J339,0)</f>
        <v>0</v>
      </c>
      <c r="BF339" s="178">
        <f>IF(N339="snížená",J339,0)</f>
        <v>0</v>
      </c>
      <c r="BG339" s="178">
        <f>IF(N339="zákl. přenesená",J339,0)</f>
        <v>0</v>
      </c>
      <c r="BH339" s="178">
        <f>IF(N339="sníž. přenesená",J339,0)</f>
        <v>0</v>
      </c>
      <c r="BI339" s="178">
        <f>IF(N339="nulová",J339,0)</f>
        <v>0</v>
      </c>
      <c r="BJ339" s="20" t="s">
        <v>82</v>
      </c>
      <c r="BK339" s="178">
        <f>ROUND(I339*H339,2)</f>
        <v>0</v>
      </c>
      <c r="BL339" s="20" t="s">
        <v>162</v>
      </c>
      <c r="BM339" s="177" t="s">
        <v>465</v>
      </c>
    </row>
    <row r="340" s="13" customFormat="1">
      <c r="A340" s="13"/>
      <c r="B340" s="189"/>
      <c r="C340" s="13"/>
      <c r="D340" s="179" t="s">
        <v>199</v>
      </c>
      <c r="E340" s="190" t="s">
        <v>3</v>
      </c>
      <c r="F340" s="191" t="s">
        <v>387</v>
      </c>
      <c r="G340" s="13"/>
      <c r="H340" s="190" t="s">
        <v>3</v>
      </c>
      <c r="I340" s="192"/>
      <c r="J340" s="13"/>
      <c r="K340" s="13"/>
      <c r="L340" s="189"/>
      <c r="M340" s="193"/>
      <c r="N340" s="194"/>
      <c r="O340" s="194"/>
      <c r="P340" s="194"/>
      <c r="Q340" s="194"/>
      <c r="R340" s="194"/>
      <c r="S340" s="194"/>
      <c r="T340" s="19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0" t="s">
        <v>199</v>
      </c>
      <c r="AU340" s="190" t="s">
        <v>84</v>
      </c>
      <c r="AV340" s="13" t="s">
        <v>82</v>
      </c>
      <c r="AW340" s="13" t="s">
        <v>35</v>
      </c>
      <c r="AX340" s="13" t="s">
        <v>74</v>
      </c>
      <c r="AY340" s="190" t="s">
        <v>138</v>
      </c>
    </row>
    <row r="341" s="14" customFormat="1">
      <c r="A341" s="14"/>
      <c r="B341" s="196"/>
      <c r="C341" s="14"/>
      <c r="D341" s="179" t="s">
        <v>199</v>
      </c>
      <c r="E341" s="197" t="s">
        <v>3</v>
      </c>
      <c r="F341" s="198" t="s">
        <v>466</v>
      </c>
      <c r="G341" s="14"/>
      <c r="H341" s="199">
        <v>0.61899999999999999</v>
      </c>
      <c r="I341" s="200"/>
      <c r="J341" s="14"/>
      <c r="K341" s="14"/>
      <c r="L341" s="196"/>
      <c r="M341" s="201"/>
      <c r="N341" s="202"/>
      <c r="O341" s="202"/>
      <c r="P341" s="202"/>
      <c r="Q341" s="202"/>
      <c r="R341" s="202"/>
      <c r="S341" s="202"/>
      <c r="T341" s="20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7" t="s">
        <v>199</v>
      </c>
      <c r="AU341" s="197" t="s">
        <v>84</v>
      </c>
      <c r="AV341" s="14" t="s">
        <v>84</v>
      </c>
      <c r="AW341" s="14" t="s">
        <v>35</v>
      </c>
      <c r="AX341" s="14" t="s">
        <v>74</v>
      </c>
      <c r="AY341" s="197" t="s">
        <v>138</v>
      </c>
    </row>
    <row r="342" s="14" customFormat="1">
      <c r="A342" s="14"/>
      <c r="B342" s="196"/>
      <c r="C342" s="14"/>
      <c r="D342" s="179" t="s">
        <v>199</v>
      </c>
      <c r="E342" s="197" t="s">
        <v>3</v>
      </c>
      <c r="F342" s="198" t="s">
        <v>467</v>
      </c>
      <c r="G342" s="14"/>
      <c r="H342" s="199">
        <v>0.54500000000000004</v>
      </c>
      <c r="I342" s="200"/>
      <c r="J342" s="14"/>
      <c r="K342" s="14"/>
      <c r="L342" s="196"/>
      <c r="M342" s="201"/>
      <c r="N342" s="202"/>
      <c r="O342" s="202"/>
      <c r="P342" s="202"/>
      <c r="Q342" s="202"/>
      <c r="R342" s="202"/>
      <c r="S342" s="202"/>
      <c r="T342" s="20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7" t="s">
        <v>199</v>
      </c>
      <c r="AU342" s="197" t="s">
        <v>84</v>
      </c>
      <c r="AV342" s="14" t="s">
        <v>84</v>
      </c>
      <c r="AW342" s="14" t="s">
        <v>35</v>
      </c>
      <c r="AX342" s="14" t="s">
        <v>74</v>
      </c>
      <c r="AY342" s="197" t="s">
        <v>138</v>
      </c>
    </row>
    <row r="343" s="15" customFormat="1">
      <c r="A343" s="15"/>
      <c r="B343" s="204"/>
      <c r="C343" s="15"/>
      <c r="D343" s="179" t="s">
        <v>199</v>
      </c>
      <c r="E343" s="205" t="s">
        <v>3</v>
      </c>
      <c r="F343" s="206" t="s">
        <v>208</v>
      </c>
      <c r="G343" s="15"/>
      <c r="H343" s="207">
        <v>1.1639999999999999</v>
      </c>
      <c r="I343" s="208"/>
      <c r="J343" s="15"/>
      <c r="K343" s="15"/>
      <c r="L343" s="204"/>
      <c r="M343" s="209"/>
      <c r="N343" s="210"/>
      <c r="O343" s="210"/>
      <c r="P343" s="210"/>
      <c r="Q343" s="210"/>
      <c r="R343" s="210"/>
      <c r="S343" s="210"/>
      <c r="T343" s="21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05" t="s">
        <v>199</v>
      </c>
      <c r="AU343" s="205" t="s">
        <v>84</v>
      </c>
      <c r="AV343" s="15" t="s">
        <v>162</v>
      </c>
      <c r="AW343" s="15" t="s">
        <v>35</v>
      </c>
      <c r="AX343" s="15" t="s">
        <v>82</v>
      </c>
      <c r="AY343" s="205" t="s">
        <v>138</v>
      </c>
    </row>
    <row r="344" s="2" customFormat="1">
      <c r="A344" s="39"/>
      <c r="B344" s="165"/>
      <c r="C344" s="166" t="s">
        <v>468</v>
      </c>
      <c r="D344" s="166" t="s">
        <v>141</v>
      </c>
      <c r="E344" s="167" t="s">
        <v>469</v>
      </c>
      <c r="F344" s="168" t="s">
        <v>470</v>
      </c>
      <c r="G344" s="169" t="s">
        <v>172</v>
      </c>
      <c r="H344" s="170">
        <v>1.5429999999999999</v>
      </c>
      <c r="I344" s="171"/>
      <c r="J344" s="172">
        <f>ROUND(I344*H344,2)</f>
        <v>0</v>
      </c>
      <c r="K344" s="168" t="s">
        <v>144</v>
      </c>
      <c r="L344" s="40"/>
      <c r="M344" s="173" t="s">
        <v>3</v>
      </c>
      <c r="N344" s="174" t="s">
        <v>45</v>
      </c>
      <c r="O344" s="73"/>
      <c r="P344" s="175">
        <f>O344*H344</f>
        <v>0</v>
      </c>
      <c r="Q344" s="175">
        <v>0</v>
      </c>
      <c r="R344" s="175">
        <f>Q344*H344</f>
        <v>0</v>
      </c>
      <c r="S344" s="175">
        <v>1.8</v>
      </c>
      <c r="T344" s="176">
        <f>S344*H344</f>
        <v>2.7774000000000001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177" t="s">
        <v>162</v>
      </c>
      <c r="AT344" s="177" t="s">
        <v>141</v>
      </c>
      <c r="AU344" s="177" t="s">
        <v>84</v>
      </c>
      <c r="AY344" s="20" t="s">
        <v>138</v>
      </c>
      <c r="BE344" s="178">
        <f>IF(N344="základní",J344,0)</f>
        <v>0</v>
      </c>
      <c r="BF344" s="178">
        <f>IF(N344="snížená",J344,0)</f>
        <v>0</v>
      </c>
      <c r="BG344" s="178">
        <f>IF(N344="zákl. přenesená",J344,0)</f>
        <v>0</v>
      </c>
      <c r="BH344" s="178">
        <f>IF(N344="sníž. přenesená",J344,0)</f>
        <v>0</v>
      </c>
      <c r="BI344" s="178">
        <f>IF(N344="nulová",J344,0)</f>
        <v>0</v>
      </c>
      <c r="BJ344" s="20" t="s">
        <v>82</v>
      </c>
      <c r="BK344" s="178">
        <f>ROUND(I344*H344,2)</f>
        <v>0</v>
      </c>
      <c r="BL344" s="20" t="s">
        <v>162</v>
      </c>
      <c r="BM344" s="177" t="s">
        <v>471</v>
      </c>
    </row>
    <row r="345" s="13" customFormat="1">
      <c r="A345" s="13"/>
      <c r="B345" s="189"/>
      <c r="C345" s="13"/>
      <c r="D345" s="179" t="s">
        <v>199</v>
      </c>
      <c r="E345" s="190" t="s">
        <v>3</v>
      </c>
      <c r="F345" s="191" t="s">
        <v>384</v>
      </c>
      <c r="G345" s="13"/>
      <c r="H345" s="190" t="s">
        <v>3</v>
      </c>
      <c r="I345" s="192"/>
      <c r="J345" s="13"/>
      <c r="K345" s="13"/>
      <c r="L345" s="189"/>
      <c r="M345" s="193"/>
      <c r="N345" s="194"/>
      <c r="O345" s="194"/>
      <c r="P345" s="194"/>
      <c r="Q345" s="194"/>
      <c r="R345" s="194"/>
      <c r="S345" s="194"/>
      <c r="T345" s="19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0" t="s">
        <v>199</v>
      </c>
      <c r="AU345" s="190" t="s">
        <v>84</v>
      </c>
      <c r="AV345" s="13" t="s">
        <v>82</v>
      </c>
      <c r="AW345" s="13" t="s">
        <v>35</v>
      </c>
      <c r="AX345" s="13" t="s">
        <v>74</v>
      </c>
      <c r="AY345" s="190" t="s">
        <v>138</v>
      </c>
    </row>
    <row r="346" s="14" customFormat="1">
      <c r="A346" s="14"/>
      <c r="B346" s="196"/>
      <c r="C346" s="14"/>
      <c r="D346" s="179" t="s">
        <v>199</v>
      </c>
      <c r="E346" s="197" t="s">
        <v>3</v>
      </c>
      <c r="F346" s="198" t="s">
        <v>472</v>
      </c>
      <c r="G346" s="14"/>
      <c r="H346" s="199">
        <v>0.58899999999999997</v>
      </c>
      <c r="I346" s="200"/>
      <c r="J346" s="14"/>
      <c r="K346" s="14"/>
      <c r="L346" s="196"/>
      <c r="M346" s="201"/>
      <c r="N346" s="202"/>
      <c r="O346" s="202"/>
      <c r="P346" s="202"/>
      <c r="Q346" s="202"/>
      <c r="R346" s="202"/>
      <c r="S346" s="202"/>
      <c r="T346" s="20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7" t="s">
        <v>199</v>
      </c>
      <c r="AU346" s="197" t="s">
        <v>84</v>
      </c>
      <c r="AV346" s="14" t="s">
        <v>84</v>
      </c>
      <c r="AW346" s="14" t="s">
        <v>35</v>
      </c>
      <c r="AX346" s="14" t="s">
        <v>74</v>
      </c>
      <c r="AY346" s="197" t="s">
        <v>138</v>
      </c>
    </row>
    <row r="347" s="13" customFormat="1">
      <c r="A347" s="13"/>
      <c r="B347" s="189"/>
      <c r="C347" s="13"/>
      <c r="D347" s="179" t="s">
        <v>199</v>
      </c>
      <c r="E347" s="190" t="s">
        <v>3</v>
      </c>
      <c r="F347" s="191" t="s">
        <v>319</v>
      </c>
      <c r="G347" s="13"/>
      <c r="H347" s="190" t="s">
        <v>3</v>
      </c>
      <c r="I347" s="192"/>
      <c r="J347" s="13"/>
      <c r="K347" s="13"/>
      <c r="L347" s="189"/>
      <c r="M347" s="193"/>
      <c r="N347" s="194"/>
      <c r="O347" s="194"/>
      <c r="P347" s="194"/>
      <c r="Q347" s="194"/>
      <c r="R347" s="194"/>
      <c r="S347" s="194"/>
      <c r="T347" s="19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0" t="s">
        <v>199</v>
      </c>
      <c r="AU347" s="190" t="s">
        <v>84</v>
      </c>
      <c r="AV347" s="13" t="s">
        <v>82</v>
      </c>
      <c r="AW347" s="13" t="s">
        <v>35</v>
      </c>
      <c r="AX347" s="13" t="s">
        <v>74</v>
      </c>
      <c r="AY347" s="190" t="s">
        <v>138</v>
      </c>
    </row>
    <row r="348" s="14" customFormat="1">
      <c r="A348" s="14"/>
      <c r="B348" s="196"/>
      <c r="C348" s="14"/>
      <c r="D348" s="179" t="s">
        <v>199</v>
      </c>
      <c r="E348" s="197" t="s">
        <v>3</v>
      </c>
      <c r="F348" s="198" t="s">
        <v>473</v>
      </c>
      <c r="G348" s="14"/>
      <c r="H348" s="199">
        <v>0.95399999999999996</v>
      </c>
      <c r="I348" s="200"/>
      <c r="J348" s="14"/>
      <c r="K348" s="14"/>
      <c r="L348" s="196"/>
      <c r="M348" s="201"/>
      <c r="N348" s="202"/>
      <c r="O348" s="202"/>
      <c r="P348" s="202"/>
      <c r="Q348" s="202"/>
      <c r="R348" s="202"/>
      <c r="S348" s="202"/>
      <c r="T348" s="20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7" t="s">
        <v>199</v>
      </c>
      <c r="AU348" s="197" t="s">
        <v>84</v>
      </c>
      <c r="AV348" s="14" t="s">
        <v>84</v>
      </c>
      <c r="AW348" s="14" t="s">
        <v>35</v>
      </c>
      <c r="AX348" s="14" t="s">
        <v>74</v>
      </c>
      <c r="AY348" s="197" t="s">
        <v>138</v>
      </c>
    </row>
    <row r="349" s="15" customFormat="1">
      <c r="A349" s="15"/>
      <c r="B349" s="204"/>
      <c r="C349" s="15"/>
      <c r="D349" s="179" t="s">
        <v>199</v>
      </c>
      <c r="E349" s="205" t="s">
        <v>3</v>
      </c>
      <c r="F349" s="206" t="s">
        <v>208</v>
      </c>
      <c r="G349" s="15"/>
      <c r="H349" s="207">
        <v>1.5429999999999999</v>
      </c>
      <c r="I349" s="208"/>
      <c r="J349" s="15"/>
      <c r="K349" s="15"/>
      <c r="L349" s="204"/>
      <c r="M349" s="209"/>
      <c r="N349" s="210"/>
      <c r="O349" s="210"/>
      <c r="P349" s="210"/>
      <c r="Q349" s="210"/>
      <c r="R349" s="210"/>
      <c r="S349" s="210"/>
      <c r="T349" s="21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05" t="s">
        <v>199</v>
      </c>
      <c r="AU349" s="205" t="s">
        <v>84</v>
      </c>
      <c r="AV349" s="15" t="s">
        <v>162</v>
      </c>
      <c r="AW349" s="15" t="s">
        <v>35</v>
      </c>
      <c r="AX349" s="15" t="s">
        <v>82</v>
      </c>
      <c r="AY349" s="205" t="s">
        <v>138</v>
      </c>
    </row>
    <row r="350" s="2" customFormat="1">
      <c r="A350" s="39"/>
      <c r="B350" s="165"/>
      <c r="C350" s="166" t="s">
        <v>474</v>
      </c>
      <c r="D350" s="166" t="s">
        <v>141</v>
      </c>
      <c r="E350" s="167" t="s">
        <v>475</v>
      </c>
      <c r="F350" s="168" t="s">
        <v>476</v>
      </c>
      <c r="G350" s="169" t="s">
        <v>172</v>
      </c>
      <c r="H350" s="170">
        <v>2.4580000000000002</v>
      </c>
      <c r="I350" s="171"/>
      <c r="J350" s="172">
        <f>ROUND(I350*H350,2)</f>
        <v>0</v>
      </c>
      <c r="K350" s="168" t="s">
        <v>144</v>
      </c>
      <c r="L350" s="40"/>
      <c r="M350" s="173" t="s">
        <v>3</v>
      </c>
      <c r="N350" s="174" t="s">
        <v>45</v>
      </c>
      <c r="O350" s="73"/>
      <c r="P350" s="175">
        <f>O350*H350</f>
        <v>0</v>
      </c>
      <c r="Q350" s="175">
        <v>0</v>
      </c>
      <c r="R350" s="175">
        <f>Q350*H350</f>
        <v>0</v>
      </c>
      <c r="S350" s="175">
        <v>1.8</v>
      </c>
      <c r="T350" s="176">
        <f>S350*H350</f>
        <v>4.4244000000000003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177" t="s">
        <v>162</v>
      </c>
      <c r="AT350" s="177" t="s">
        <v>141</v>
      </c>
      <c r="AU350" s="177" t="s">
        <v>84</v>
      </c>
      <c r="AY350" s="20" t="s">
        <v>138</v>
      </c>
      <c r="BE350" s="178">
        <f>IF(N350="základní",J350,0)</f>
        <v>0</v>
      </c>
      <c r="BF350" s="178">
        <f>IF(N350="snížená",J350,0)</f>
        <v>0</v>
      </c>
      <c r="BG350" s="178">
        <f>IF(N350="zákl. přenesená",J350,0)</f>
        <v>0</v>
      </c>
      <c r="BH350" s="178">
        <f>IF(N350="sníž. přenesená",J350,0)</f>
        <v>0</v>
      </c>
      <c r="BI350" s="178">
        <f>IF(N350="nulová",J350,0)</f>
        <v>0</v>
      </c>
      <c r="BJ350" s="20" t="s">
        <v>82</v>
      </c>
      <c r="BK350" s="178">
        <f>ROUND(I350*H350,2)</f>
        <v>0</v>
      </c>
      <c r="BL350" s="20" t="s">
        <v>162</v>
      </c>
      <c r="BM350" s="177" t="s">
        <v>477</v>
      </c>
    </row>
    <row r="351" s="13" customFormat="1">
      <c r="A351" s="13"/>
      <c r="B351" s="189"/>
      <c r="C351" s="13"/>
      <c r="D351" s="179" t="s">
        <v>199</v>
      </c>
      <c r="E351" s="190" t="s">
        <v>3</v>
      </c>
      <c r="F351" s="191" t="s">
        <v>315</v>
      </c>
      <c r="G351" s="13"/>
      <c r="H351" s="190" t="s">
        <v>3</v>
      </c>
      <c r="I351" s="192"/>
      <c r="J351" s="13"/>
      <c r="K351" s="13"/>
      <c r="L351" s="189"/>
      <c r="M351" s="193"/>
      <c r="N351" s="194"/>
      <c r="O351" s="194"/>
      <c r="P351" s="194"/>
      <c r="Q351" s="194"/>
      <c r="R351" s="194"/>
      <c r="S351" s="194"/>
      <c r="T351" s="19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0" t="s">
        <v>199</v>
      </c>
      <c r="AU351" s="190" t="s">
        <v>84</v>
      </c>
      <c r="AV351" s="13" t="s">
        <v>82</v>
      </c>
      <c r="AW351" s="13" t="s">
        <v>35</v>
      </c>
      <c r="AX351" s="13" t="s">
        <v>74</v>
      </c>
      <c r="AY351" s="190" t="s">
        <v>138</v>
      </c>
    </row>
    <row r="352" s="14" customFormat="1">
      <c r="A352" s="14"/>
      <c r="B352" s="196"/>
      <c r="C352" s="14"/>
      <c r="D352" s="179" t="s">
        <v>199</v>
      </c>
      <c r="E352" s="197" t="s">
        <v>3</v>
      </c>
      <c r="F352" s="198" t="s">
        <v>478</v>
      </c>
      <c r="G352" s="14"/>
      <c r="H352" s="199">
        <v>0.98699999999999999</v>
      </c>
      <c r="I352" s="200"/>
      <c r="J352" s="14"/>
      <c r="K352" s="14"/>
      <c r="L352" s="196"/>
      <c r="M352" s="201"/>
      <c r="N352" s="202"/>
      <c r="O352" s="202"/>
      <c r="P352" s="202"/>
      <c r="Q352" s="202"/>
      <c r="R352" s="202"/>
      <c r="S352" s="202"/>
      <c r="T352" s="20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7" t="s">
        <v>199</v>
      </c>
      <c r="AU352" s="197" t="s">
        <v>84</v>
      </c>
      <c r="AV352" s="14" t="s">
        <v>84</v>
      </c>
      <c r="AW352" s="14" t="s">
        <v>35</v>
      </c>
      <c r="AX352" s="14" t="s">
        <v>74</v>
      </c>
      <c r="AY352" s="197" t="s">
        <v>138</v>
      </c>
    </row>
    <row r="353" s="13" customFormat="1">
      <c r="A353" s="13"/>
      <c r="B353" s="189"/>
      <c r="C353" s="13"/>
      <c r="D353" s="179" t="s">
        <v>199</v>
      </c>
      <c r="E353" s="190" t="s">
        <v>3</v>
      </c>
      <c r="F353" s="191" t="s">
        <v>317</v>
      </c>
      <c r="G353" s="13"/>
      <c r="H353" s="190" t="s">
        <v>3</v>
      </c>
      <c r="I353" s="192"/>
      <c r="J353" s="13"/>
      <c r="K353" s="13"/>
      <c r="L353" s="189"/>
      <c r="M353" s="193"/>
      <c r="N353" s="194"/>
      <c r="O353" s="194"/>
      <c r="P353" s="194"/>
      <c r="Q353" s="194"/>
      <c r="R353" s="194"/>
      <c r="S353" s="194"/>
      <c r="T353" s="19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0" t="s">
        <v>199</v>
      </c>
      <c r="AU353" s="190" t="s">
        <v>84</v>
      </c>
      <c r="AV353" s="13" t="s">
        <v>82</v>
      </c>
      <c r="AW353" s="13" t="s">
        <v>35</v>
      </c>
      <c r="AX353" s="13" t="s">
        <v>74</v>
      </c>
      <c r="AY353" s="190" t="s">
        <v>138</v>
      </c>
    </row>
    <row r="354" s="14" customFormat="1">
      <c r="A354" s="14"/>
      <c r="B354" s="196"/>
      <c r="C354" s="14"/>
      <c r="D354" s="179" t="s">
        <v>199</v>
      </c>
      <c r="E354" s="197" t="s">
        <v>3</v>
      </c>
      <c r="F354" s="198" t="s">
        <v>479</v>
      </c>
      <c r="G354" s="14"/>
      <c r="H354" s="199">
        <v>1.4710000000000001</v>
      </c>
      <c r="I354" s="200"/>
      <c r="J354" s="14"/>
      <c r="K354" s="14"/>
      <c r="L354" s="196"/>
      <c r="M354" s="201"/>
      <c r="N354" s="202"/>
      <c r="O354" s="202"/>
      <c r="P354" s="202"/>
      <c r="Q354" s="202"/>
      <c r="R354" s="202"/>
      <c r="S354" s="202"/>
      <c r="T354" s="20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7" t="s">
        <v>199</v>
      </c>
      <c r="AU354" s="197" t="s">
        <v>84</v>
      </c>
      <c r="AV354" s="14" t="s">
        <v>84</v>
      </c>
      <c r="AW354" s="14" t="s">
        <v>35</v>
      </c>
      <c r="AX354" s="14" t="s">
        <v>74</v>
      </c>
      <c r="AY354" s="197" t="s">
        <v>138</v>
      </c>
    </row>
    <row r="355" s="15" customFormat="1">
      <c r="A355" s="15"/>
      <c r="B355" s="204"/>
      <c r="C355" s="15"/>
      <c r="D355" s="179" t="s">
        <v>199</v>
      </c>
      <c r="E355" s="205" t="s">
        <v>3</v>
      </c>
      <c r="F355" s="206" t="s">
        <v>208</v>
      </c>
      <c r="G355" s="15"/>
      <c r="H355" s="207">
        <v>2.4580000000000002</v>
      </c>
      <c r="I355" s="208"/>
      <c r="J355" s="15"/>
      <c r="K355" s="15"/>
      <c r="L355" s="204"/>
      <c r="M355" s="209"/>
      <c r="N355" s="210"/>
      <c r="O355" s="210"/>
      <c r="P355" s="210"/>
      <c r="Q355" s="210"/>
      <c r="R355" s="210"/>
      <c r="S355" s="210"/>
      <c r="T355" s="21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05" t="s">
        <v>199</v>
      </c>
      <c r="AU355" s="205" t="s">
        <v>84</v>
      </c>
      <c r="AV355" s="15" t="s">
        <v>162</v>
      </c>
      <c r="AW355" s="15" t="s">
        <v>35</v>
      </c>
      <c r="AX355" s="15" t="s">
        <v>82</v>
      </c>
      <c r="AY355" s="205" t="s">
        <v>138</v>
      </c>
    </row>
    <row r="356" s="2" customFormat="1">
      <c r="A356" s="39"/>
      <c r="B356" s="165"/>
      <c r="C356" s="166" t="s">
        <v>480</v>
      </c>
      <c r="D356" s="166" t="s">
        <v>141</v>
      </c>
      <c r="E356" s="167" t="s">
        <v>481</v>
      </c>
      <c r="F356" s="168" t="s">
        <v>482</v>
      </c>
      <c r="G356" s="169" t="s">
        <v>369</v>
      </c>
      <c r="H356" s="170">
        <v>23.899999999999999</v>
      </c>
      <c r="I356" s="171"/>
      <c r="J356" s="172">
        <f>ROUND(I356*H356,2)</f>
        <v>0</v>
      </c>
      <c r="K356" s="168" t="s">
        <v>144</v>
      </c>
      <c r="L356" s="40"/>
      <c r="M356" s="173" t="s">
        <v>3</v>
      </c>
      <c r="N356" s="174" t="s">
        <v>45</v>
      </c>
      <c r="O356" s="73"/>
      <c r="P356" s="175">
        <f>O356*H356</f>
        <v>0</v>
      </c>
      <c r="Q356" s="175">
        <v>0</v>
      </c>
      <c r="R356" s="175">
        <f>Q356*H356</f>
        <v>0</v>
      </c>
      <c r="S356" s="175">
        <v>0.042000000000000003</v>
      </c>
      <c r="T356" s="176">
        <f>S356*H356</f>
        <v>1.0038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177" t="s">
        <v>162</v>
      </c>
      <c r="AT356" s="177" t="s">
        <v>141</v>
      </c>
      <c r="AU356" s="177" t="s">
        <v>84</v>
      </c>
      <c r="AY356" s="20" t="s">
        <v>138</v>
      </c>
      <c r="BE356" s="178">
        <f>IF(N356="základní",J356,0)</f>
        <v>0</v>
      </c>
      <c r="BF356" s="178">
        <f>IF(N356="snížená",J356,0)</f>
        <v>0</v>
      </c>
      <c r="BG356" s="178">
        <f>IF(N356="zákl. přenesená",J356,0)</f>
        <v>0</v>
      </c>
      <c r="BH356" s="178">
        <f>IF(N356="sníž. přenesená",J356,0)</f>
        <v>0</v>
      </c>
      <c r="BI356" s="178">
        <f>IF(N356="nulová",J356,0)</f>
        <v>0</v>
      </c>
      <c r="BJ356" s="20" t="s">
        <v>82</v>
      </c>
      <c r="BK356" s="178">
        <f>ROUND(I356*H356,2)</f>
        <v>0</v>
      </c>
      <c r="BL356" s="20" t="s">
        <v>162</v>
      </c>
      <c r="BM356" s="177" t="s">
        <v>483</v>
      </c>
    </row>
    <row r="357" s="13" customFormat="1">
      <c r="A357" s="13"/>
      <c r="B357" s="189"/>
      <c r="C357" s="13"/>
      <c r="D357" s="179" t="s">
        <v>199</v>
      </c>
      <c r="E357" s="190" t="s">
        <v>3</v>
      </c>
      <c r="F357" s="191" t="s">
        <v>246</v>
      </c>
      <c r="G357" s="13"/>
      <c r="H357" s="190" t="s">
        <v>3</v>
      </c>
      <c r="I357" s="192"/>
      <c r="J357" s="13"/>
      <c r="K357" s="13"/>
      <c r="L357" s="189"/>
      <c r="M357" s="193"/>
      <c r="N357" s="194"/>
      <c r="O357" s="194"/>
      <c r="P357" s="194"/>
      <c r="Q357" s="194"/>
      <c r="R357" s="194"/>
      <c r="S357" s="194"/>
      <c r="T357" s="19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0" t="s">
        <v>199</v>
      </c>
      <c r="AU357" s="190" t="s">
        <v>84</v>
      </c>
      <c r="AV357" s="13" t="s">
        <v>82</v>
      </c>
      <c r="AW357" s="13" t="s">
        <v>35</v>
      </c>
      <c r="AX357" s="13" t="s">
        <v>74</v>
      </c>
      <c r="AY357" s="190" t="s">
        <v>138</v>
      </c>
    </row>
    <row r="358" s="14" customFormat="1">
      <c r="A358" s="14"/>
      <c r="B358" s="196"/>
      <c r="C358" s="14"/>
      <c r="D358" s="179" t="s">
        <v>199</v>
      </c>
      <c r="E358" s="197" t="s">
        <v>3</v>
      </c>
      <c r="F358" s="198" t="s">
        <v>484</v>
      </c>
      <c r="G358" s="14"/>
      <c r="H358" s="199">
        <v>6</v>
      </c>
      <c r="I358" s="200"/>
      <c r="J358" s="14"/>
      <c r="K358" s="14"/>
      <c r="L358" s="196"/>
      <c r="M358" s="201"/>
      <c r="N358" s="202"/>
      <c r="O358" s="202"/>
      <c r="P358" s="202"/>
      <c r="Q358" s="202"/>
      <c r="R358" s="202"/>
      <c r="S358" s="202"/>
      <c r="T358" s="20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7" t="s">
        <v>199</v>
      </c>
      <c r="AU358" s="197" t="s">
        <v>84</v>
      </c>
      <c r="AV358" s="14" t="s">
        <v>84</v>
      </c>
      <c r="AW358" s="14" t="s">
        <v>35</v>
      </c>
      <c r="AX358" s="14" t="s">
        <v>74</v>
      </c>
      <c r="AY358" s="197" t="s">
        <v>138</v>
      </c>
    </row>
    <row r="359" s="14" customFormat="1">
      <c r="A359" s="14"/>
      <c r="B359" s="196"/>
      <c r="C359" s="14"/>
      <c r="D359" s="179" t="s">
        <v>199</v>
      </c>
      <c r="E359" s="197" t="s">
        <v>3</v>
      </c>
      <c r="F359" s="198" t="s">
        <v>485</v>
      </c>
      <c r="G359" s="14"/>
      <c r="H359" s="199">
        <v>2.6000000000000001</v>
      </c>
      <c r="I359" s="200"/>
      <c r="J359" s="14"/>
      <c r="K359" s="14"/>
      <c r="L359" s="196"/>
      <c r="M359" s="201"/>
      <c r="N359" s="202"/>
      <c r="O359" s="202"/>
      <c r="P359" s="202"/>
      <c r="Q359" s="202"/>
      <c r="R359" s="202"/>
      <c r="S359" s="202"/>
      <c r="T359" s="20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7" t="s">
        <v>199</v>
      </c>
      <c r="AU359" s="197" t="s">
        <v>84</v>
      </c>
      <c r="AV359" s="14" t="s">
        <v>84</v>
      </c>
      <c r="AW359" s="14" t="s">
        <v>35</v>
      </c>
      <c r="AX359" s="14" t="s">
        <v>74</v>
      </c>
      <c r="AY359" s="197" t="s">
        <v>138</v>
      </c>
    </row>
    <row r="360" s="13" customFormat="1">
      <c r="A360" s="13"/>
      <c r="B360" s="189"/>
      <c r="C360" s="13"/>
      <c r="D360" s="179" t="s">
        <v>199</v>
      </c>
      <c r="E360" s="190" t="s">
        <v>3</v>
      </c>
      <c r="F360" s="191" t="s">
        <v>251</v>
      </c>
      <c r="G360" s="13"/>
      <c r="H360" s="190" t="s">
        <v>3</v>
      </c>
      <c r="I360" s="192"/>
      <c r="J360" s="13"/>
      <c r="K360" s="13"/>
      <c r="L360" s="189"/>
      <c r="M360" s="193"/>
      <c r="N360" s="194"/>
      <c r="O360" s="194"/>
      <c r="P360" s="194"/>
      <c r="Q360" s="194"/>
      <c r="R360" s="194"/>
      <c r="S360" s="194"/>
      <c r="T360" s="19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0" t="s">
        <v>199</v>
      </c>
      <c r="AU360" s="190" t="s">
        <v>84</v>
      </c>
      <c r="AV360" s="13" t="s">
        <v>82</v>
      </c>
      <c r="AW360" s="13" t="s">
        <v>35</v>
      </c>
      <c r="AX360" s="13" t="s">
        <v>74</v>
      </c>
      <c r="AY360" s="190" t="s">
        <v>138</v>
      </c>
    </row>
    <row r="361" s="14" customFormat="1">
      <c r="A361" s="14"/>
      <c r="B361" s="196"/>
      <c r="C361" s="14"/>
      <c r="D361" s="179" t="s">
        <v>199</v>
      </c>
      <c r="E361" s="197" t="s">
        <v>3</v>
      </c>
      <c r="F361" s="198" t="s">
        <v>486</v>
      </c>
      <c r="G361" s="14"/>
      <c r="H361" s="199">
        <v>8.8000000000000007</v>
      </c>
      <c r="I361" s="200"/>
      <c r="J361" s="14"/>
      <c r="K361" s="14"/>
      <c r="L361" s="196"/>
      <c r="M361" s="201"/>
      <c r="N361" s="202"/>
      <c r="O361" s="202"/>
      <c r="P361" s="202"/>
      <c r="Q361" s="202"/>
      <c r="R361" s="202"/>
      <c r="S361" s="202"/>
      <c r="T361" s="20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7" t="s">
        <v>199</v>
      </c>
      <c r="AU361" s="197" t="s">
        <v>84</v>
      </c>
      <c r="AV361" s="14" t="s">
        <v>84</v>
      </c>
      <c r="AW361" s="14" t="s">
        <v>35</v>
      </c>
      <c r="AX361" s="14" t="s">
        <v>74</v>
      </c>
      <c r="AY361" s="197" t="s">
        <v>138</v>
      </c>
    </row>
    <row r="362" s="13" customFormat="1">
      <c r="A362" s="13"/>
      <c r="B362" s="189"/>
      <c r="C362" s="13"/>
      <c r="D362" s="179" t="s">
        <v>199</v>
      </c>
      <c r="E362" s="190" t="s">
        <v>3</v>
      </c>
      <c r="F362" s="191" t="s">
        <v>253</v>
      </c>
      <c r="G362" s="13"/>
      <c r="H362" s="190" t="s">
        <v>3</v>
      </c>
      <c r="I362" s="192"/>
      <c r="J362" s="13"/>
      <c r="K362" s="13"/>
      <c r="L362" s="189"/>
      <c r="M362" s="193"/>
      <c r="N362" s="194"/>
      <c r="O362" s="194"/>
      <c r="P362" s="194"/>
      <c r="Q362" s="194"/>
      <c r="R362" s="194"/>
      <c r="S362" s="194"/>
      <c r="T362" s="19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0" t="s">
        <v>199</v>
      </c>
      <c r="AU362" s="190" t="s">
        <v>84</v>
      </c>
      <c r="AV362" s="13" t="s">
        <v>82</v>
      </c>
      <c r="AW362" s="13" t="s">
        <v>35</v>
      </c>
      <c r="AX362" s="13" t="s">
        <v>74</v>
      </c>
      <c r="AY362" s="190" t="s">
        <v>138</v>
      </c>
    </row>
    <row r="363" s="14" customFormat="1">
      <c r="A363" s="14"/>
      <c r="B363" s="196"/>
      <c r="C363" s="14"/>
      <c r="D363" s="179" t="s">
        <v>199</v>
      </c>
      <c r="E363" s="197" t="s">
        <v>3</v>
      </c>
      <c r="F363" s="198" t="s">
        <v>485</v>
      </c>
      <c r="G363" s="14"/>
      <c r="H363" s="199">
        <v>2.6000000000000001</v>
      </c>
      <c r="I363" s="200"/>
      <c r="J363" s="14"/>
      <c r="K363" s="14"/>
      <c r="L363" s="196"/>
      <c r="M363" s="201"/>
      <c r="N363" s="202"/>
      <c r="O363" s="202"/>
      <c r="P363" s="202"/>
      <c r="Q363" s="202"/>
      <c r="R363" s="202"/>
      <c r="S363" s="202"/>
      <c r="T363" s="20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7" t="s">
        <v>199</v>
      </c>
      <c r="AU363" s="197" t="s">
        <v>84</v>
      </c>
      <c r="AV363" s="14" t="s">
        <v>84</v>
      </c>
      <c r="AW363" s="14" t="s">
        <v>35</v>
      </c>
      <c r="AX363" s="14" t="s">
        <v>74</v>
      </c>
      <c r="AY363" s="197" t="s">
        <v>138</v>
      </c>
    </row>
    <row r="364" s="14" customFormat="1">
      <c r="A364" s="14"/>
      <c r="B364" s="196"/>
      <c r="C364" s="14"/>
      <c r="D364" s="179" t="s">
        <v>199</v>
      </c>
      <c r="E364" s="197" t="s">
        <v>3</v>
      </c>
      <c r="F364" s="198" t="s">
        <v>487</v>
      </c>
      <c r="G364" s="14"/>
      <c r="H364" s="199">
        <v>3.8999999999999999</v>
      </c>
      <c r="I364" s="200"/>
      <c r="J364" s="14"/>
      <c r="K364" s="14"/>
      <c r="L364" s="196"/>
      <c r="M364" s="201"/>
      <c r="N364" s="202"/>
      <c r="O364" s="202"/>
      <c r="P364" s="202"/>
      <c r="Q364" s="202"/>
      <c r="R364" s="202"/>
      <c r="S364" s="202"/>
      <c r="T364" s="20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7" t="s">
        <v>199</v>
      </c>
      <c r="AU364" s="197" t="s">
        <v>84</v>
      </c>
      <c r="AV364" s="14" t="s">
        <v>84</v>
      </c>
      <c r="AW364" s="14" t="s">
        <v>35</v>
      </c>
      <c r="AX364" s="14" t="s">
        <v>74</v>
      </c>
      <c r="AY364" s="197" t="s">
        <v>138</v>
      </c>
    </row>
    <row r="365" s="15" customFormat="1">
      <c r="A365" s="15"/>
      <c r="B365" s="204"/>
      <c r="C365" s="15"/>
      <c r="D365" s="179" t="s">
        <v>199</v>
      </c>
      <c r="E365" s="205" t="s">
        <v>3</v>
      </c>
      <c r="F365" s="206" t="s">
        <v>208</v>
      </c>
      <c r="G365" s="15"/>
      <c r="H365" s="207">
        <v>23.899999999999999</v>
      </c>
      <c r="I365" s="208"/>
      <c r="J365" s="15"/>
      <c r="K365" s="15"/>
      <c r="L365" s="204"/>
      <c r="M365" s="209"/>
      <c r="N365" s="210"/>
      <c r="O365" s="210"/>
      <c r="P365" s="210"/>
      <c r="Q365" s="210"/>
      <c r="R365" s="210"/>
      <c r="S365" s="210"/>
      <c r="T365" s="21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05" t="s">
        <v>199</v>
      </c>
      <c r="AU365" s="205" t="s">
        <v>84</v>
      </c>
      <c r="AV365" s="15" t="s">
        <v>162</v>
      </c>
      <c r="AW365" s="15" t="s">
        <v>35</v>
      </c>
      <c r="AX365" s="15" t="s">
        <v>82</v>
      </c>
      <c r="AY365" s="205" t="s">
        <v>138</v>
      </c>
    </row>
    <row r="366" s="2" customFormat="1">
      <c r="A366" s="39"/>
      <c r="B366" s="165"/>
      <c r="C366" s="166" t="s">
        <v>488</v>
      </c>
      <c r="D366" s="166" t="s">
        <v>141</v>
      </c>
      <c r="E366" s="167" t="s">
        <v>489</v>
      </c>
      <c r="F366" s="168" t="s">
        <v>490</v>
      </c>
      <c r="G366" s="169" t="s">
        <v>168</v>
      </c>
      <c r="H366" s="170">
        <v>16.908000000000001</v>
      </c>
      <c r="I366" s="171"/>
      <c r="J366" s="172">
        <f>ROUND(I366*H366,2)</f>
        <v>0</v>
      </c>
      <c r="K366" s="168" t="s">
        <v>144</v>
      </c>
      <c r="L366" s="40"/>
      <c r="M366" s="173" t="s">
        <v>3</v>
      </c>
      <c r="N366" s="174" t="s">
        <v>45</v>
      </c>
      <c r="O366" s="73"/>
      <c r="P366" s="175">
        <f>O366*H366</f>
        <v>0</v>
      </c>
      <c r="Q366" s="175">
        <v>0</v>
      </c>
      <c r="R366" s="175">
        <f>Q366*H366</f>
        <v>0</v>
      </c>
      <c r="S366" s="175">
        <v>0.068000000000000005</v>
      </c>
      <c r="T366" s="176">
        <f>S366*H366</f>
        <v>1.1497440000000001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77" t="s">
        <v>162</v>
      </c>
      <c r="AT366" s="177" t="s">
        <v>141</v>
      </c>
      <c r="AU366" s="177" t="s">
        <v>84</v>
      </c>
      <c r="AY366" s="20" t="s">
        <v>138</v>
      </c>
      <c r="BE366" s="178">
        <f>IF(N366="základní",J366,0)</f>
        <v>0</v>
      </c>
      <c r="BF366" s="178">
        <f>IF(N366="snížená",J366,0)</f>
        <v>0</v>
      </c>
      <c r="BG366" s="178">
        <f>IF(N366="zákl. přenesená",J366,0)</f>
        <v>0</v>
      </c>
      <c r="BH366" s="178">
        <f>IF(N366="sníž. přenesená",J366,0)</f>
        <v>0</v>
      </c>
      <c r="BI366" s="178">
        <f>IF(N366="nulová",J366,0)</f>
        <v>0</v>
      </c>
      <c r="BJ366" s="20" t="s">
        <v>82</v>
      </c>
      <c r="BK366" s="178">
        <f>ROUND(I366*H366,2)</f>
        <v>0</v>
      </c>
      <c r="BL366" s="20" t="s">
        <v>162</v>
      </c>
      <c r="BM366" s="177" t="s">
        <v>491</v>
      </c>
    </row>
    <row r="367" s="13" customFormat="1">
      <c r="A367" s="13"/>
      <c r="B367" s="189"/>
      <c r="C367" s="13"/>
      <c r="D367" s="179" t="s">
        <v>199</v>
      </c>
      <c r="E367" s="190" t="s">
        <v>3</v>
      </c>
      <c r="F367" s="191" t="s">
        <v>492</v>
      </c>
      <c r="G367" s="13"/>
      <c r="H367" s="190" t="s">
        <v>3</v>
      </c>
      <c r="I367" s="192"/>
      <c r="J367" s="13"/>
      <c r="K367" s="13"/>
      <c r="L367" s="189"/>
      <c r="M367" s="193"/>
      <c r="N367" s="194"/>
      <c r="O367" s="194"/>
      <c r="P367" s="194"/>
      <c r="Q367" s="194"/>
      <c r="R367" s="194"/>
      <c r="S367" s="194"/>
      <c r="T367" s="19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0" t="s">
        <v>199</v>
      </c>
      <c r="AU367" s="190" t="s">
        <v>84</v>
      </c>
      <c r="AV367" s="13" t="s">
        <v>82</v>
      </c>
      <c r="AW367" s="13" t="s">
        <v>35</v>
      </c>
      <c r="AX367" s="13" t="s">
        <v>74</v>
      </c>
      <c r="AY367" s="190" t="s">
        <v>138</v>
      </c>
    </row>
    <row r="368" s="13" customFormat="1">
      <c r="A368" s="13"/>
      <c r="B368" s="189"/>
      <c r="C368" s="13"/>
      <c r="D368" s="179" t="s">
        <v>199</v>
      </c>
      <c r="E368" s="190" t="s">
        <v>3</v>
      </c>
      <c r="F368" s="191" t="s">
        <v>493</v>
      </c>
      <c r="G368" s="13"/>
      <c r="H368" s="190" t="s">
        <v>3</v>
      </c>
      <c r="I368" s="192"/>
      <c r="J368" s="13"/>
      <c r="K368" s="13"/>
      <c r="L368" s="189"/>
      <c r="M368" s="193"/>
      <c r="N368" s="194"/>
      <c r="O368" s="194"/>
      <c r="P368" s="194"/>
      <c r="Q368" s="194"/>
      <c r="R368" s="194"/>
      <c r="S368" s="194"/>
      <c r="T368" s="19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0" t="s">
        <v>199</v>
      </c>
      <c r="AU368" s="190" t="s">
        <v>84</v>
      </c>
      <c r="AV368" s="13" t="s">
        <v>82</v>
      </c>
      <c r="AW368" s="13" t="s">
        <v>35</v>
      </c>
      <c r="AX368" s="13" t="s">
        <v>74</v>
      </c>
      <c r="AY368" s="190" t="s">
        <v>138</v>
      </c>
    </row>
    <row r="369" s="14" customFormat="1">
      <c r="A369" s="14"/>
      <c r="B369" s="196"/>
      <c r="C369" s="14"/>
      <c r="D369" s="179" t="s">
        <v>199</v>
      </c>
      <c r="E369" s="197" t="s">
        <v>3</v>
      </c>
      <c r="F369" s="198" t="s">
        <v>494</v>
      </c>
      <c r="G369" s="14"/>
      <c r="H369" s="199">
        <v>13.08</v>
      </c>
      <c r="I369" s="200"/>
      <c r="J369" s="14"/>
      <c r="K369" s="14"/>
      <c r="L369" s="196"/>
      <c r="M369" s="201"/>
      <c r="N369" s="202"/>
      <c r="O369" s="202"/>
      <c r="P369" s="202"/>
      <c r="Q369" s="202"/>
      <c r="R369" s="202"/>
      <c r="S369" s="202"/>
      <c r="T369" s="20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7" t="s">
        <v>199</v>
      </c>
      <c r="AU369" s="197" t="s">
        <v>84</v>
      </c>
      <c r="AV369" s="14" t="s">
        <v>84</v>
      </c>
      <c r="AW369" s="14" t="s">
        <v>35</v>
      </c>
      <c r="AX369" s="14" t="s">
        <v>74</v>
      </c>
      <c r="AY369" s="197" t="s">
        <v>138</v>
      </c>
    </row>
    <row r="370" s="13" customFormat="1">
      <c r="A370" s="13"/>
      <c r="B370" s="189"/>
      <c r="C370" s="13"/>
      <c r="D370" s="179" t="s">
        <v>199</v>
      </c>
      <c r="E370" s="190" t="s">
        <v>3</v>
      </c>
      <c r="F370" s="191" t="s">
        <v>495</v>
      </c>
      <c r="G370" s="13"/>
      <c r="H370" s="190" t="s">
        <v>3</v>
      </c>
      <c r="I370" s="192"/>
      <c r="J370" s="13"/>
      <c r="K370" s="13"/>
      <c r="L370" s="189"/>
      <c r="M370" s="193"/>
      <c r="N370" s="194"/>
      <c r="O370" s="194"/>
      <c r="P370" s="194"/>
      <c r="Q370" s="194"/>
      <c r="R370" s="194"/>
      <c r="S370" s="194"/>
      <c r="T370" s="19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0" t="s">
        <v>199</v>
      </c>
      <c r="AU370" s="190" t="s">
        <v>84</v>
      </c>
      <c r="AV370" s="13" t="s">
        <v>82</v>
      </c>
      <c r="AW370" s="13" t="s">
        <v>35</v>
      </c>
      <c r="AX370" s="13" t="s">
        <v>74</v>
      </c>
      <c r="AY370" s="190" t="s">
        <v>138</v>
      </c>
    </row>
    <row r="371" s="14" customFormat="1">
      <c r="A371" s="14"/>
      <c r="B371" s="196"/>
      <c r="C371" s="14"/>
      <c r="D371" s="179" t="s">
        <v>199</v>
      </c>
      <c r="E371" s="197" t="s">
        <v>3</v>
      </c>
      <c r="F371" s="198" t="s">
        <v>496</v>
      </c>
      <c r="G371" s="14"/>
      <c r="H371" s="199">
        <v>3.8279999999999998</v>
      </c>
      <c r="I371" s="200"/>
      <c r="J371" s="14"/>
      <c r="K371" s="14"/>
      <c r="L371" s="196"/>
      <c r="M371" s="201"/>
      <c r="N371" s="202"/>
      <c r="O371" s="202"/>
      <c r="P371" s="202"/>
      <c r="Q371" s="202"/>
      <c r="R371" s="202"/>
      <c r="S371" s="202"/>
      <c r="T371" s="20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7" t="s">
        <v>199</v>
      </c>
      <c r="AU371" s="197" t="s">
        <v>84</v>
      </c>
      <c r="AV371" s="14" t="s">
        <v>84</v>
      </c>
      <c r="AW371" s="14" t="s">
        <v>35</v>
      </c>
      <c r="AX371" s="14" t="s">
        <v>74</v>
      </c>
      <c r="AY371" s="197" t="s">
        <v>138</v>
      </c>
    </row>
    <row r="372" s="15" customFormat="1">
      <c r="A372" s="15"/>
      <c r="B372" s="204"/>
      <c r="C372" s="15"/>
      <c r="D372" s="179" t="s">
        <v>199</v>
      </c>
      <c r="E372" s="205" t="s">
        <v>3</v>
      </c>
      <c r="F372" s="206" t="s">
        <v>208</v>
      </c>
      <c r="G372" s="15"/>
      <c r="H372" s="207">
        <v>16.908000000000001</v>
      </c>
      <c r="I372" s="208"/>
      <c r="J372" s="15"/>
      <c r="K372" s="15"/>
      <c r="L372" s="204"/>
      <c r="M372" s="209"/>
      <c r="N372" s="210"/>
      <c r="O372" s="210"/>
      <c r="P372" s="210"/>
      <c r="Q372" s="210"/>
      <c r="R372" s="210"/>
      <c r="S372" s="210"/>
      <c r="T372" s="21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05" t="s">
        <v>199</v>
      </c>
      <c r="AU372" s="205" t="s">
        <v>84</v>
      </c>
      <c r="AV372" s="15" t="s">
        <v>162</v>
      </c>
      <c r="AW372" s="15" t="s">
        <v>35</v>
      </c>
      <c r="AX372" s="15" t="s">
        <v>82</v>
      </c>
      <c r="AY372" s="205" t="s">
        <v>138</v>
      </c>
    </row>
    <row r="373" s="2" customFormat="1">
      <c r="A373" s="39"/>
      <c r="B373" s="165"/>
      <c r="C373" s="166" t="s">
        <v>497</v>
      </c>
      <c r="D373" s="166" t="s">
        <v>141</v>
      </c>
      <c r="E373" s="167" t="s">
        <v>498</v>
      </c>
      <c r="F373" s="168" t="s">
        <v>499</v>
      </c>
      <c r="G373" s="169" t="s">
        <v>172</v>
      </c>
      <c r="H373" s="170">
        <v>17.841000000000001</v>
      </c>
      <c r="I373" s="171"/>
      <c r="J373" s="172">
        <f>ROUND(I373*H373,2)</f>
        <v>0</v>
      </c>
      <c r="K373" s="168" t="s">
        <v>144</v>
      </c>
      <c r="L373" s="40"/>
      <c r="M373" s="173" t="s">
        <v>3</v>
      </c>
      <c r="N373" s="174" t="s">
        <v>45</v>
      </c>
      <c r="O373" s="73"/>
      <c r="P373" s="175">
        <f>O373*H373</f>
        <v>0</v>
      </c>
      <c r="Q373" s="175">
        <v>0</v>
      </c>
      <c r="R373" s="175">
        <f>Q373*H373</f>
        <v>0</v>
      </c>
      <c r="S373" s="175">
        <v>0.65000000000000002</v>
      </c>
      <c r="T373" s="176">
        <f>S373*H373</f>
        <v>11.59665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177" t="s">
        <v>162</v>
      </c>
      <c r="AT373" s="177" t="s">
        <v>141</v>
      </c>
      <c r="AU373" s="177" t="s">
        <v>84</v>
      </c>
      <c r="AY373" s="20" t="s">
        <v>138</v>
      </c>
      <c r="BE373" s="178">
        <f>IF(N373="základní",J373,0)</f>
        <v>0</v>
      </c>
      <c r="BF373" s="178">
        <f>IF(N373="snížená",J373,0)</f>
        <v>0</v>
      </c>
      <c r="BG373" s="178">
        <f>IF(N373="zákl. přenesená",J373,0)</f>
        <v>0</v>
      </c>
      <c r="BH373" s="178">
        <f>IF(N373="sníž. přenesená",J373,0)</f>
        <v>0</v>
      </c>
      <c r="BI373" s="178">
        <f>IF(N373="nulová",J373,0)</f>
        <v>0</v>
      </c>
      <c r="BJ373" s="20" t="s">
        <v>82</v>
      </c>
      <c r="BK373" s="178">
        <f>ROUND(I373*H373,2)</f>
        <v>0</v>
      </c>
      <c r="BL373" s="20" t="s">
        <v>162</v>
      </c>
      <c r="BM373" s="177" t="s">
        <v>500</v>
      </c>
    </row>
    <row r="374" s="13" customFormat="1">
      <c r="A374" s="13"/>
      <c r="B374" s="189"/>
      <c r="C374" s="13"/>
      <c r="D374" s="179" t="s">
        <v>199</v>
      </c>
      <c r="E374" s="190" t="s">
        <v>3</v>
      </c>
      <c r="F374" s="191" t="s">
        <v>501</v>
      </c>
      <c r="G374" s="13"/>
      <c r="H374" s="190" t="s">
        <v>3</v>
      </c>
      <c r="I374" s="192"/>
      <c r="J374" s="13"/>
      <c r="K374" s="13"/>
      <c r="L374" s="189"/>
      <c r="M374" s="193"/>
      <c r="N374" s="194"/>
      <c r="O374" s="194"/>
      <c r="P374" s="194"/>
      <c r="Q374" s="194"/>
      <c r="R374" s="194"/>
      <c r="S374" s="194"/>
      <c r="T374" s="19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0" t="s">
        <v>199</v>
      </c>
      <c r="AU374" s="190" t="s">
        <v>84</v>
      </c>
      <c r="AV374" s="13" t="s">
        <v>82</v>
      </c>
      <c r="AW374" s="13" t="s">
        <v>35</v>
      </c>
      <c r="AX374" s="13" t="s">
        <v>74</v>
      </c>
      <c r="AY374" s="190" t="s">
        <v>138</v>
      </c>
    </row>
    <row r="375" s="14" customFormat="1">
      <c r="A375" s="14"/>
      <c r="B375" s="196"/>
      <c r="C375" s="14"/>
      <c r="D375" s="179" t="s">
        <v>199</v>
      </c>
      <c r="E375" s="197" t="s">
        <v>3</v>
      </c>
      <c r="F375" s="198" t="s">
        <v>502</v>
      </c>
      <c r="G375" s="14"/>
      <c r="H375" s="199">
        <v>17.841000000000001</v>
      </c>
      <c r="I375" s="200"/>
      <c r="J375" s="14"/>
      <c r="K375" s="14"/>
      <c r="L375" s="196"/>
      <c r="M375" s="201"/>
      <c r="N375" s="202"/>
      <c r="O375" s="202"/>
      <c r="P375" s="202"/>
      <c r="Q375" s="202"/>
      <c r="R375" s="202"/>
      <c r="S375" s="202"/>
      <c r="T375" s="20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7" t="s">
        <v>199</v>
      </c>
      <c r="AU375" s="197" t="s">
        <v>84</v>
      </c>
      <c r="AV375" s="14" t="s">
        <v>84</v>
      </c>
      <c r="AW375" s="14" t="s">
        <v>35</v>
      </c>
      <c r="AX375" s="14" t="s">
        <v>74</v>
      </c>
      <c r="AY375" s="197" t="s">
        <v>138</v>
      </c>
    </row>
    <row r="376" s="15" customFormat="1">
      <c r="A376" s="15"/>
      <c r="B376" s="204"/>
      <c r="C376" s="15"/>
      <c r="D376" s="179" t="s">
        <v>199</v>
      </c>
      <c r="E376" s="205" t="s">
        <v>3</v>
      </c>
      <c r="F376" s="206" t="s">
        <v>208</v>
      </c>
      <c r="G376" s="15"/>
      <c r="H376" s="207">
        <v>17.841000000000001</v>
      </c>
      <c r="I376" s="208"/>
      <c r="J376" s="15"/>
      <c r="K376" s="15"/>
      <c r="L376" s="204"/>
      <c r="M376" s="209"/>
      <c r="N376" s="210"/>
      <c r="O376" s="210"/>
      <c r="P376" s="210"/>
      <c r="Q376" s="210"/>
      <c r="R376" s="210"/>
      <c r="S376" s="210"/>
      <c r="T376" s="21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05" t="s">
        <v>199</v>
      </c>
      <c r="AU376" s="205" t="s">
        <v>84</v>
      </c>
      <c r="AV376" s="15" t="s">
        <v>162</v>
      </c>
      <c r="AW376" s="15" t="s">
        <v>35</v>
      </c>
      <c r="AX376" s="15" t="s">
        <v>82</v>
      </c>
      <c r="AY376" s="205" t="s">
        <v>138</v>
      </c>
    </row>
    <row r="377" s="12" customFormat="1" ht="22.8" customHeight="1">
      <c r="A377" s="12"/>
      <c r="B377" s="152"/>
      <c r="C377" s="12"/>
      <c r="D377" s="153" t="s">
        <v>73</v>
      </c>
      <c r="E377" s="163" t="s">
        <v>503</v>
      </c>
      <c r="F377" s="163" t="s">
        <v>504</v>
      </c>
      <c r="G377" s="12"/>
      <c r="H377" s="12"/>
      <c r="I377" s="155"/>
      <c r="J377" s="164">
        <f>BK377</f>
        <v>0</v>
      </c>
      <c r="K377" s="12"/>
      <c r="L377" s="152"/>
      <c r="M377" s="157"/>
      <c r="N377" s="158"/>
      <c r="O377" s="158"/>
      <c r="P377" s="159">
        <f>SUM(P378:P387)</f>
        <v>0</v>
      </c>
      <c r="Q377" s="158"/>
      <c r="R377" s="159">
        <f>SUM(R378:R387)</f>
        <v>0</v>
      </c>
      <c r="S377" s="158"/>
      <c r="T377" s="160">
        <f>SUM(T378:T387)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53" t="s">
        <v>82</v>
      </c>
      <c r="AT377" s="161" t="s">
        <v>73</v>
      </c>
      <c r="AU377" s="161" t="s">
        <v>82</v>
      </c>
      <c r="AY377" s="153" t="s">
        <v>138</v>
      </c>
      <c r="BK377" s="162">
        <f>SUM(BK378:BK387)</f>
        <v>0</v>
      </c>
    </row>
    <row r="378" s="2" customFormat="1">
      <c r="A378" s="39"/>
      <c r="B378" s="165"/>
      <c r="C378" s="166" t="s">
        <v>505</v>
      </c>
      <c r="D378" s="166" t="s">
        <v>141</v>
      </c>
      <c r="E378" s="167" t="s">
        <v>506</v>
      </c>
      <c r="F378" s="168" t="s">
        <v>507</v>
      </c>
      <c r="G378" s="169" t="s">
        <v>231</v>
      </c>
      <c r="H378" s="170">
        <v>106.854</v>
      </c>
      <c r="I378" s="171"/>
      <c r="J378" s="172">
        <f>ROUND(I378*H378,2)</f>
        <v>0</v>
      </c>
      <c r="K378" s="168" t="s">
        <v>144</v>
      </c>
      <c r="L378" s="40"/>
      <c r="M378" s="173" t="s">
        <v>3</v>
      </c>
      <c r="N378" s="174" t="s">
        <v>45</v>
      </c>
      <c r="O378" s="73"/>
      <c r="P378" s="175">
        <f>O378*H378</f>
        <v>0</v>
      </c>
      <c r="Q378" s="175">
        <v>0</v>
      </c>
      <c r="R378" s="175">
        <f>Q378*H378</f>
        <v>0</v>
      </c>
      <c r="S378" s="175">
        <v>0</v>
      </c>
      <c r="T378" s="17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177" t="s">
        <v>162</v>
      </c>
      <c r="AT378" s="177" t="s">
        <v>141</v>
      </c>
      <c r="AU378" s="177" t="s">
        <v>84</v>
      </c>
      <c r="AY378" s="20" t="s">
        <v>138</v>
      </c>
      <c r="BE378" s="178">
        <f>IF(N378="základní",J378,0)</f>
        <v>0</v>
      </c>
      <c r="BF378" s="178">
        <f>IF(N378="snížená",J378,0)</f>
        <v>0</v>
      </c>
      <c r="BG378" s="178">
        <f>IF(N378="zákl. přenesená",J378,0)</f>
        <v>0</v>
      </c>
      <c r="BH378" s="178">
        <f>IF(N378="sníž. přenesená",J378,0)</f>
        <v>0</v>
      </c>
      <c r="BI378" s="178">
        <f>IF(N378="nulová",J378,0)</f>
        <v>0</v>
      </c>
      <c r="BJ378" s="20" t="s">
        <v>82</v>
      </c>
      <c r="BK378" s="178">
        <f>ROUND(I378*H378,2)</f>
        <v>0</v>
      </c>
      <c r="BL378" s="20" t="s">
        <v>162</v>
      </c>
      <c r="BM378" s="177" t="s">
        <v>508</v>
      </c>
    </row>
    <row r="379" s="2" customFormat="1" ht="21.75" customHeight="1">
      <c r="A379" s="39"/>
      <c r="B379" s="165"/>
      <c r="C379" s="166" t="s">
        <v>509</v>
      </c>
      <c r="D379" s="166" t="s">
        <v>141</v>
      </c>
      <c r="E379" s="167" t="s">
        <v>510</v>
      </c>
      <c r="F379" s="168" t="s">
        <v>511</v>
      </c>
      <c r="G379" s="169" t="s">
        <v>231</v>
      </c>
      <c r="H379" s="170">
        <v>106.854</v>
      </c>
      <c r="I379" s="171"/>
      <c r="J379" s="172">
        <f>ROUND(I379*H379,2)</f>
        <v>0</v>
      </c>
      <c r="K379" s="168" t="s">
        <v>144</v>
      </c>
      <c r="L379" s="40"/>
      <c r="M379" s="173" t="s">
        <v>3</v>
      </c>
      <c r="N379" s="174" t="s">
        <v>45</v>
      </c>
      <c r="O379" s="73"/>
      <c r="P379" s="175">
        <f>O379*H379</f>
        <v>0</v>
      </c>
      <c r="Q379" s="175">
        <v>0</v>
      </c>
      <c r="R379" s="175">
        <f>Q379*H379</f>
        <v>0</v>
      </c>
      <c r="S379" s="175">
        <v>0</v>
      </c>
      <c r="T379" s="17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77" t="s">
        <v>162</v>
      </c>
      <c r="AT379" s="177" t="s">
        <v>141</v>
      </c>
      <c r="AU379" s="177" t="s">
        <v>84</v>
      </c>
      <c r="AY379" s="20" t="s">
        <v>138</v>
      </c>
      <c r="BE379" s="178">
        <f>IF(N379="základní",J379,0)</f>
        <v>0</v>
      </c>
      <c r="BF379" s="178">
        <f>IF(N379="snížená",J379,0)</f>
        <v>0</v>
      </c>
      <c r="BG379" s="178">
        <f>IF(N379="zákl. přenesená",J379,0)</f>
        <v>0</v>
      </c>
      <c r="BH379" s="178">
        <f>IF(N379="sníž. přenesená",J379,0)</f>
        <v>0</v>
      </c>
      <c r="BI379" s="178">
        <f>IF(N379="nulová",J379,0)</f>
        <v>0</v>
      </c>
      <c r="BJ379" s="20" t="s">
        <v>82</v>
      </c>
      <c r="BK379" s="178">
        <f>ROUND(I379*H379,2)</f>
        <v>0</v>
      </c>
      <c r="BL379" s="20" t="s">
        <v>162</v>
      </c>
      <c r="BM379" s="177" t="s">
        <v>512</v>
      </c>
    </row>
    <row r="380" s="2" customFormat="1">
      <c r="A380" s="39"/>
      <c r="B380" s="165"/>
      <c r="C380" s="166" t="s">
        <v>513</v>
      </c>
      <c r="D380" s="166" t="s">
        <v>141</v>
      </c>
      <c r="E380" s="167" t="s">
        <v>514</v>
      </c>
      <c r="F380" s="168" t="s">
        <v>515</v>
      </c>
      <c r="G380" s="169" t="s">
        <v>231</v>
      </c>
      <c r="H380" s="170">
        <v>2350.788</v>
      </c>
      <c r="I380" s="171"/>
      <c r="J380" s="172">
        <f>ROUND(I380*H380,2)</f>
        <v>0</v>
      </c>
      <c r="K380" s="168" t="s">
        <v>144</v>
      </c>
      <c r="L380" s="40"/>
      <c r="M380" s="173" t="s">
        <v>3</v>
      </c>
      <c r="N380" s="174" t="s">
        <v>45</v>
      </c>
      <c r="O380" s="73"/>
      <c r="P380" s="175">
        <f>O380*H380</f>
        <v>0</v>
      </c>
      <c r="Q380" s="175">
        <v>0</v>
      </c>
      <c r="R380" s="175">
        <f>Q380*H380</f>
        <v>0</v>
      </c>
      <c r="S380" s="175">
        <v>0</v>
      </c>
      <c r="T380" s="17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177" t="s">
        <v>162</v>
      </c>
      <c r="AT380" s="177" t="s">
        <v>141</v>
      </c>
      <c r="AU380" s="177" t="s">
        <v>84</v>
      </c>
      <c r="AY380" s="20" t="s">
        <v>138</v>
      </c>
      <c r="BE380" s="178">
        <f>IF(N380="základní",J380,0)</f>
        <v>0</v>
      </c>
      <c r="BF380" s="178">
        <f>IF(N380="snížená",J380,0)</f>
        <v>0</v>
      </c>
      <c r="BG380" s="178">
        <f>IF(N380="zákl. přenesená",J380,0)</f>
        <v>0</v>
      </c>
      <c r="BH380" s="178">
        <f>IF(N380="sníž. přenesená",J380,0)</f>
        <v>0</v>
      </c>
      <c r="BI380" s="178">
        <f>IF(N380="nulová",J380,0)</f>
        <v>0</v>
      </c>
      <c r="BJ380" s="20" t="s">
        <v>82</v>
      </c>
      <c r="BK380" s="178">
        <f>ROUND(I380*H380,2)</f>
        <v>0</v>
      </c>
      <c r="BL380" s="20" t="s">
        <v>162</v>
      </c>
      <c r="BM380" s="177" t="s">
        <v>516</v>
      </c>
    </row>
    <row r="381" s="2" customFormat="1">
      <c r="A381" s="39"/>
      <c r="B381" s="40"/>
      <c r="C381" s="39"/>
      <c r="D381" s="179" t="s">
        <v>147</v>
      </c>
      <c r="E381" s="39"/>
      <c r="F381" s="180" t="s">
        <v>517</v>
      </c>
      <c r="G381" s="39"/>
      <c r="H381" s="39"/>
      <c r="I381" s="181"/>
      <c r="J381" s="39"/>
      <c r="K381" s="39"/>
      <c r="L381" s="40"/>
      <c r="M381" s="182"/>
      <c r="N381" s="183"/>
      <c r="O381" s="73"/>
      <c r="P381" s="73"/>
      <c r="Q381" s="73"/>
      <c r="R381" s="73"/>
      <c r="S381" s="73"/>
      <c r="T381" s="74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20" t="s">
        <v>147</v>
      </c>
      <c r="AU381" s="20" t="s">
        <v>84</v>
      </c>
    </row>
    <row r="382" s="14" customFormat="1">
      <c r="A382" s="14"/>
      <c r="B382" s="196"/>
      <c r="C382" s="14"/>
      <c r="D382" s="179" t="s">
        <v>199</v>
      </c>
      <c r="E382" s="14"/>
      <c r="F382" s="198" t="s">
        <v>518</v>
      </c>
      <c r="G382" s="14"/>
      <c r="H382" s="199">
        <v>2350.788</v>
      </c>
      <c r="I382" s="200"/>
      <c r="J382" s="14"/>
      <c r="K382" s="14"/>
      <c r="L382" s="196"/>
      <c r="M382" s="201"/>
      <c r="N382" s="202"/>
      <c r="O382" s="202"/>
      <c r="P382" s="202"/>
      <c r="Q382" s="202"/>
      <c r="R382" s="202"/>
      <c r="S382" s="202"/>
      <c r="T382" s="20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97" t="s">
        <v>199</v>
      </c>
      <c r="AU382" s="197" t="s">
        <v>84</v>
      </c>
      <c r="AV382" s="14" t="s">
        <v>84</v>
      </c>
      <c r="AW382" s="14" t="s">
        <v>4</v>
      </c>
      <c r="AX382" s="14" t="s">
        <v>82</v>
      </c>
      <c r="AY382" s="197" t="s">
        <v>138</v>
      </c>
    </row>
    <row r="383" s="2" customFormat="1" ht="33" customHeight="1">
      <c r="A383" s="39"/>
      <c r="B383" s="165"/>
      <c r="C383" s="166" t="s">
        <v>519</v>
      </c>
      <c r="D383" s="166" t="s">
        <v>141</v>
      </c>
      <c r="E383" s="167" t="s">
        <v>520</v>
      </c>
      <c r="F383" s="168" t="s">
        <v>521</v>
      </c>
      <c r="G383" s="169" t="s">
        <v>231</v>
      </c>
      <c r="H383" s="170">
        <v>81.308000000000007</v>
      </c>
      <c r="I383" s="171"/>
      <c r="J383" s="172">
        <f>ROUND(I383*H383,2)</f>
        <v>0</v>
      </c>
      <c r="K383" s="168" t="s">
        <v>144</v>
      </c>
      <c r="L383" s="40"/>
      <c r="M383" s="173" t="s">
        <v>3</v>
      </c>
      <c r="N383" s="174" t="s">
        <v>45</v>
      </c>
      <c r="O383" s="73"/>
      <c r="P383" s="175">
        <f>O383*H383</f>
        <v>0</v>
      </c>
      <c r="Q383" s="175">
        <v>0</v>
      </c>
      <c r="R383" s="175">
        <f>Q383*H383</f>
        <v>0</v>
      </c>
      <c r="S383" s="175">
        <v>0</v>
      </c>
      <c r="T383" s="17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177" t="s">
        <v>162</v>
      </c>
      <c r="AT383" s="177" t="s">
        <v>141</v>
      </c>
      <c r="AU383" s="177" t="s">
        <v>84</v>
      </c>
      <c r="AY383" s="20" t="s">
        <v>138</v>
      </c>
      <c r="BE383" s="178">
        <f>IF(N383="základní",J383,0)</f>
        <v>0</v>
      </c>
      <c r="BF383" s="178">
        <f>IF(N383="snížená",J383,0)</f>
        <v>0</v>
      </c>
      <c r="BG383" s="178">
        <f>IF(N383="zákl. přenesená",J383,0)</f>
        <v>0</v>
      </c>
      <c r="BH383" s="178">
        <f>IF(N383="sníž. přenesená",J383,0)</f>
        <v>0</v>
      </c>
      <c r="BI383" s="178">
        <f>IF(N383="nulová",J383,0)</f>
        <v>0</v>
      </c>
      <c r="BJ383" s="20" t="s">
        <v>82</v>
      </c>
      <c r="BK383" s="178">
        <f>ROUND(I383*H383,2)</f>
        <v>0</v>
      </c>
      <c r="BL383" s="20" t="s">
        <v>162</v>
      </c>
      <c r="BM383" s="177" t="s">
        <v>522</v>
      </c>
    </row>
    <row r="384" s="13" customFormat="1">
      <c r="A384" s="13"/>
      <c r="B384" s="189"/>
      <c r="C384" s="13"/>
      <c r="D384" s="179" t="s">
        <v>199</v>
      </c>
      <c r="E384" s="190" t="s">
        <v>3</v>
      </c>
      <c r="F384" s="191" t="s">
        <v>523</v>
      </c>
      <c r="G384" s="13"/>
      <c r="H384" s="190" t="s">
        <v>3</v>
      </c>
      <c r="I384" s="192"/>
      <c r="J384" s="13"/>
      <c r="K384" s="13"/>
      <c r="L384" s="189"/>
      <c r="M384" s="193"/>
      <c r="N384" s="194"/>
      <c r="O384" s="194"/>
      <c r="P384" s="194"/>
      <c r="Q384" s="194"/>
      <c r="R384" s="194"/>
      <c r="S384" s="194"/>
      <c r="T384" s="19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0" t="s">
        <v>199</v>
      </c>
      <c r="AU384" s="190" t="s">
        <v>84</v>
      </c>
      <c r="AV384" s="13" t="s">
        <v>82</v>
      </c>
      <c r="AW384" s="13" t="s">
        <v>35</v>
      </c>
      <c r="AX384" s="13" t="s">
        <v>74</v>
      </c>
      <c r="AY384" s="190" t="s">
        <v>138</v>
      </c>
    </row>
    <row r="385" s="14" customFormat="1">
      <c r="A385" s="14"/>
      <c r="B385" s="196"/>
      <c r="C385" s="14"/>
      <c r="D385" s="179" t="s">
        <v>199</v>
      </c>
      <c r="E385" s="197" t="s">
        <v>3</v>
      </c>
      <c r="F385" s="198" t="s">
        <v>524</v>
      </c>
      <c r="G385" s="14"/>
      <c r="H385" s="199">
        <v>81.308000000000007</v>
      </c>
      <c r="I385" s="200"/>
      <c r="J385" s="14"/>
      <c r="K385" s="14"/>
      <c r="L385" s="196"/>
      <c r="M385" s="201"/>
      <c r="N385" s="202"/>
      <c r="O385" s="202"/>
      <c r="P385" s="202"/>
      <c r="Q385" s="202"/>
      <c r="R385" s="202"/>
      <c r="S385" s="202"/>
      <c r="T385" s="20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7" t="s">
        <v>199</v>
      </c>
      <c r="AU385" s="197" t="s">
        <v>84</v>
      </c>
      <c r="AV385" s="14" t="s">
        <v>84</v>
      </c>
      <c r="AW385" s="14" t="s">
        <v>35</v>
      </c>
      <c r="AX385" s="14" t="s">
        <v>82</v>
      </c>
      <c r="AY385" s="197" t="s">
        <v>138</v>
      </c>
    </row>
    <row r="386" s="2" customFormat="1">
      <c r="A386" s="39"/>
      <c r="B386" s="165"/>
      <c r="C386" s="166" t="s">
        <v>525</v>
      </c>
      <c r="D386" s="166" t="s">
        <v>141</v>
      </c>
      <c r="E386" s="167" t="s">
        <v>526</v>
      </c>
      <c r="F386" s="168" t="s">
        <v>527</v>
      </c>
      <c r="G386" s="169" t="s">
        <v>231</v>
      </c>
      <c r="H386" s="170">
        <v>8.4039999999999999</v>
      </c>
      <c r="I386" s="171"/>
      <c r="J386" s="172">
        <f>ROUND(I386*H386,2)</f>
        <v>0</v>
      </c>
      <c r="K386" s="168" t="s">
        <v>144</v>
      </c>
      <c r="L386" s="40"/>
      <c r="M386" s="173" t="s">
        <v>3</v>
      </c>
      <c r="N386" s="174" t="s">
        <v>45</v>
      </c>
      <c r="O386" s="73"/>
      <c r="P386" s="175">
        <f>O386*H386</f>
        <v>0</v>
      </c>
      <c r="Q386" s="175">
        <v>0</v>
      </c>
      <c r="R386" s="175">
        <f>Q386*H386</f>
        <v>0</v>
      </c>
      <c r="S386" s="175">
        <v>0</v>
      </c>
      <c r="T386" s="176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177" t="s">
        <v>162</v>
      </c>
      <c r="AT386" s="177" t="s">
        <v>141</v>
      </c>
      <c r="AU386" s="177" t="s">
        <v>84</v>
      </c>
      <c r="AY386" s="20" t="s">
        <v>138</v>
      </c>
      <c r="BE386" s="178">
        <f>IF(N386="základní",J386,0)</f>
        <v>0</v>
      </c>
      <c r="BF386" s="178">
        <f>IF(N386="snížená",J386,0)</f>
        <v>0</v>
      </c>
      <c r="BG386" s="178">
        <f>IF(N386="zákl. přenesená",J386,0)</f>
        <v>0</v>
      </c>
      <c r="BH386" s="178">
        <f>IF(N386="sníž. přenesená",J386,0)</f>
        <v>0</v>
      </c>
      <c r="BI386" s="178">
        <f>IF(N386="nulová",J386,0)</f>
        <v>0</v>
      </c>
      <c r="BJ386" s="20" t="s">
        <v>82</v>
      </c>
      <c r="BK386" s="178">
        <f>ROUND(I386*H386,2)</f>
        <v>0</v>
      </c>
      <c r="BL386" s="20" t="s">
        <v>162</v>
      </c>
      <c r="BM386" s="177" t="s">
        <v>528</v>
      </c>
    </row>
    <row r="387" s="14" customFormat="1">
      <c r="A387" s="14"/>
      <c r="B387" s="196"/>
      <c r="C387" s="14"/>
      <c r="D387" s="179" t="s">
        <v>199</v>
      </c>
      <c r="E387" s="197" t="s">
        <v>3</v>
      </c>
      <c r="F387" s="198" t="s">
        <v>529</v>
      </c>
      <c r="G387" s="14"/>
      <c r="H387" s="199">
        <v>8.4039999999999999</v>
      </c>
      <c r="I387" s="200"/>
      <c r="J387" s="14"/>
      <c r="K387" s="14"/>
      <c r="L387" s="196"/>
      <c r="M387" s="201"/>
      <c r="N387" s="202"/>
      <c r="O387" s="202"/>
      <c r="P387" s="202"/>
      <c r="Q387" s="202"/>
      <c r="R387" s="202"/>
      <c r="S387" s="202"/>
      <c r="T387" s="20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97" t="s">
        <v>199</v>
      </c>
      <c r="AU387" s="197" t="s">
        <v>84</v>
      </c>
      <c r="AV387" s="14" t="s">
        <v>84</v>
      </c>
      <c r="AW387" s="14" t="s">
        <v>35</v>
      </c>
      <c r="AX387" s="14" t="s">
        <v>82</v>
      </c>
      <c r="AY387" s="197" t="s">
        <v>138</v>
      </c>
    </row>
    <row r="388" s="12" customFormat="1" ht="22.8" customHeight="1">
      <c r="A388" s="12"/>
      <c r="B388" s="152"/>
      <c r="C388" s="12"/>
      <c r="D388" s="153" t="s">
        <v>73</v>
      </c>
      <c r="E388" s="163" t="s">
        <v>530</v>
      </c>
      <c r="F388" s="163" t="s">
        <v>531</v>
      </c>
      <c r="G388" s="12"/>
      <c r="H388" s="12"/>
      <c r="I388" s="155"/>
      <c r="J388" s="164">
        <f>BK388</f>
        <v>0</v>
      </c>
      <c r="K388" s="12"/>
      <c r="L388" s="152"/>
      <c r="M388" s="157"/>
      <c r="N388" s="158"/>
      <c r="O388" s="158"/>
      <c r="P388" s="159">
        <f>P389</f>
        <v>0</v>
      </c>
      <c r="Q388" s="158"/>
      <c r="R388" s="159">
        <f>R389</f>
        <v>0</v>
      </c>
      <c r="S388" s="158"/>
      <c r="T388" s="160">
        <f>T389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53" t="s">
        <v>82</v>
      </c>
      <c r="AT388" s="161" t="s">
        <v>73</v>
      </c>
      <c r="AU388" s="161" t="s">
        <v>82</v>
      </c>
      <c r="AY388" s="153" t="s">
        <v>138</v>
      </c>
      <c r="BK388" s="162">
        <f>BK389</f>
        <v>0</v>
      </c>
    </row>
    <row r="389" s="2" customFormat="1" ht="33" customHeight="1">
      <c r="A389" s="39"/>
      <c r="B389" s="165"/>
      <c r="C389" s="166" t="s">
        <v>532</v>
      </c>
      <c r="D389" s="166" t="s">
        <v>141</v>
      </c>
      <c r="E389" s="167" t="s">
        <v>533</v>
      </c>
      <c r="F389" s="168" t="s">
        <v>534</v>
      </c>
      <c r="G389" s="169" t="s">
        <v>231</v>
      </c>
      <c r="H389" s="170">
        <v>1.861</v>
      </c>
      <c r="I389" s="171"/>
      <c r="J389" s="172">
        <f>ROUND(I389*H389,2)</f>
        <v>0</v>
      </c>
      <c r="K389" s="168" t="s">
        <v>144</v>
      </c>
      <c r="L389" s="40"/>
      <c r="M389" s="173" t="s">
        <v>3</v>
      </c>
      <c r="N389" s="174" t="s">
        <v>45</v>
      </c>
      <c r="O389" s="73"/>
      <c r="P389" s="175">
        <f>O389*H389</f>
        <v>0</v>
      </c>
      <c r="Q389" s="175">
        <v>0</v>
      </c>
      <c r="R389" s="175">
        <f>Q389*H389</f>
        <v>0</v>
      </c>
      <c r="S389" s="175">
        <v>0</v>
      </c>
      <c r="T389" s="17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177" t="s">
        <v>162</v>
      </c>
      <c r="AT389" s="177" t="s">
        <v>141</v>
      </c>
      <c r="AU389" s="177" t="s">
        <v>84</v>
      </c>
      <c r="AY389" s="20" t="s">
        <v>138</v>
      </c>
      <c r="BE389" s="178">
        <f>IF(N389="základní",J389,0)</f>
        <v>0</v>
      </c>
      <c r="BF389" s="178">
        <f>IF(N389="snížená",J389,0)</f>
        <v>0</v>
      </c>
      <c r="BG389" s="178">
        <f>IF(N389="zákl. přenesená",J389,0)</f>
        <v>0</v>
      </c>
      <c r="BH389" s="178">
        <f>IF(N389="sníž. přenesená",J389,0)</f>
        <v>0</v>
      </c>
      <c r="BI389" s="178">
        <f>IF(N389="nulová",J389,0)</f>
        <v>0</v>
      </c>
      <c r="BJ389" s="20" t="s">
        <v>82</v>
      </c>
      <c r="BK389" s="178">
        <f>ROUND(I389*H389,2)</f>
        <v>0</v>
      </c>
      <c r="BL389" s="20" t="s">
        <v>162</v>
      </c>
      <c r="BM389" s="177" t="s">
        <v>535</v>
      </c>
    </row>
    <row r="390" s="12" customFormat="1" ht="25.92" customHeight="1">
      <c r="A390" s="12"/>
      <c r="B390" s="152"/>
      <c r="C390" s="12"/>
      <c r="D390" s="153" t="s">
        <v>73</v>
      </c>
      <c r="E390" s="154" t="s">
        <v>536</v>
      </c>
      <c r="F390" s="154" t="s">
        <v>537</v>
      </c>
      <c r="G390" s="12"/>
      <c r="H390" s="12"/>
      <c r="I390" s="155"/>
      <c r="J390" s="156">
        <f>BK390</f>
        <v>0</v>
      </c>
      <c r="K390" s="12"/>
      <c r="L390" s="152"/>
      <c r="M390" s="157"/>
      <c r="N390" s="158"/>
      <c r="O390" s="158"/>
      <c r="P390" s="159">
        <f>P391+P393+P403+P408+P427+P435+P449+P463+P472</f>
        <v>0</v>
      </c>
      <c r="Q390" s="158"/>
      <c r="R390" s="159">
        <f>R391+R393+R403+R408+R427+R435+R449+R463+R472</f>
        <v>0.0036279999999999997</v>
      </c>
      <c r="S390" s="158"/>
      <c r="T390" s="160">
        <f>T391+T393+T403+T408+T427+T435+T449+T463+T472</f>
        <v>16.674895960000001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53" t="s">
        <v>84</v>
      </c>
      <c r="AT390" s="161" t="s">
        <v>73</v>
      </c>
      <c r="AU390" s="161" t="s">
        <v>74</v>
      </c>
      <c r="AY390" s="153" t="s">
        <v>138</v>
      </c>
      <c r="BK390" s="162">
        <f>BK391+BK393+BK403+BK408+BK427+BK435+BK449+BK463+BK472</f>
        <v>0</v>
      </c>
    </row>
    <row r="391" s="12" customFormat="1" ht="22.8" customHeight="1">
      <c r="A391" s="12"/>
      <c r="B391" s="152"/>
      <c r="C391" s="12"/>
      <c r="D391" s="153" t="s">
        <v>73</v>
      </c>
      <c r="E391" s="163" t="s">
        <v>538</v>
      </c>
      <c r="F391" s="163" t="s">
        <v>539</v>
      </c>
      <c r="G391" s="12"/>
      <c r="H391" s="12"/>
      <c r="I391" s="155"/>
      <c r="J391" s="164">
        <f>BK391</f>
        <v>0</v>
      </c>
      <c r="K391" s="12"/>
      <c r="L391" s="152"/>
      <c r="M391" s="157"/>
      <c r="N391" s="158"/>
      <c r="O391" s="158"/>
      <c r="P391" s="159">
        <f>P392</f>
        <v>0</v>
      </c>
      <c r="Q391" s="158"/>
      <c r="R391" s="159">
        <f>R392</f>
        <v>0</v>
      </c>
      <c r="S391" s="158"/>
      <c r="T391" s="160">
        <f>T392</f>
        <v>0.00062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53" t="s">
        <v>84</v>
      </c>
      <c r="AT391" s="161" t="s">
        <v>73</v>
      </c>
      <c r="AU391" s="161" t="s">
        <v>82</v>
      </c>
      <c r="AY391" s="153" t="s">
        <v>138</v>
      </c>
      <c r="BK391" s="162">
        <f>BK392</f>
        <v>0</v>
      </c>
    </row>
    <row r="392" s="2" customFormat="1" ht="16.5" customHeight="1">
      <c r="A392" s="39"/>
      <c r="B392" s="165"/>
      <c r="C392" s="166" t="s">
        <v>540</v>
      </c>
      <c r="D392" s="166" t="s">
        <v>141</v>
      </c>
      <c r="E392" s="167" t="s">
        <v>541</v>
      </c>
      <c r="F392" s="168" t="s">
        <v>542</v>
      </c>
      <c r="G392" s="169" t="s">
        <v>211</v>
      </c>
      <c r="H392" s="170">
        <v>1</v>
      </c>
      <c r="I392" s="171"/>
      <c r="J392" s="172">
        <f>ROUND(I392*H392,2)</f>
        <v>0</v>
      </c>
      <c r="K392" s="168" t="s">
        <v>3</v>
      </c>
      <c r="L392" s="40"/>
      <c r="M392" s="173" t="s">
        <v>3</v>
      </c>
      <c r="N392" s="174" t="s">
        <v>45</v>
      </c>
      <c r="O392" s="73"/>
      <c r="P392" s="175">
        <f>O392*H392</f>
        <v>0</v>
      </c>
      <c r="Q392" s="175">
        <v>0</v>
      </c>
      <c r="R392" s="175">
        <f>Q392*H392</f>
        <v>0</v>
      </c>
      <c r="S392" s="175">
        <v>0.00062</v>
      </c>
      <c r="T392" s="176">
        <f>S392*H392</f>
        <v>0.00062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177" t="s">
        <v>302</v>
      </c>
      <c r="AT392" s="177" t="s">
        <v>141</v>
      </c>
      <c r="AU392" s="177" t="s">
        <v>84</v>
      </c>
      <c r="AY392" s="20" t="s">
        <v>138</v>
      </c>
      <c r="BE392" s="178">
        <f>IF(N392="základní",J392,0)</f>
        <v>0</v>
      </c>
      <c r="BF392" s="178">
        <f>IF(N392="snížená",J392,0)</f>
        <v>0</v>
      </c>
      <c r="BG392" s="178">
        <f>IF(N392="zákl. přenesená",J392,0)</f>
        <v>0</v>
      </c>
      <c r="BH392" s="178">
        <f>IF(N392="sníž. přenesená",J392,0)</f>
        <v>0</v>
      </c>
      <c r="BI392" s="178">
        <f>IF(N392="nulová",J392,0)</f>
        <v>0</v>
      </c>
      <c r="BJ392" s="20" t="s">
        <v>82</v>
      </c>
      <c r="BK392" s="178">
        <f>ROUND(I392*H392,2)</f>
        <v>0</v>
      </c>
      <c r="BL392" s="20" t="s">
        <v>302</v>
      </c>
      <c r="BM392" s="177" t="s">
        <v>543</v>
      </c>
    </row>
    <row r="393" s="12" customFormat="1" ht="22.8" customHeight="1">
      <c r="A393" s="12"/>
      <c r="B393" s="152"/>
      <c r="C393" s="12"/>
      <c r="D393" s="153" t="s">
        <v>73</v>
      </c>
      <c r="E393" s="163" t="s">
        <v>544</v>
      </c>
      <c r="F393" s="163" t="s">
        <v>545</v>
      </c>
      <c r="G393" s="12"/>
      <c r="H393" s="12"/>
      <c r="I393" s="155"/>
      <c r="J393" s="164">
        <f>BK393</f>
        <v>0</v>
      </c>
      <c r="K393" s="12"/>
      <c r="L393" s="152"/>
      <c r="M393" s="157"/>
      <c r="N393" s="158"/>
      <c r="O393" s="158"/>
      <c r="P393" s="159">
        <f>SUM(P394:P402)</f>
        <v>0</v>
      </c>
      <c r="Q393" s="158"/>
      <c r="R393" s="159">
        <f>SUM(R394:R402)</f>
        <v>0</v>
      </c>
      <c r="S393" s="158"/>
      <c r="T393" s="160">
        <f>SUM(T394:T402)</f>
        <v>2.7420100000000001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53" t="s">
        <v>84</v>
      </c>
      <c r="AT393" s="161" t="s">
        <v>73</v>
      </c>
      <c r="AU393" s="161" t="s">
        <v>82</v>
      </c>
      <c r="AY393" s="153" t="s">
        <v>138</v>
      </c>
      <c r="BK393" s="162">
        <f>SUM(BK394:BK402)</f>
        <v>0</v>
      </c>
    </row>
    <row r="394" s="2" customFormat="1">
      <c r="A394" s="39"/>
      <c r="B394" s="165"/>
      <c r="C394" s="166" t="s">
        <v>546</v>
      </c>
      <c r="D394" s="166" t="s">
        <v>141</v>
      </c>
      <c r="E394" s="167" t="s">
        <v>547</v>
      </c>
      <c r="F394" s="168" t="s">
        <v>548</v>
      </c>
      <c r="G394" s="169" t="s">
        <v>168</v>
      </c>
      <c r="H394" s="170">
        <v>277.97800000000001</v>
      </c>
      <c r="I394" s="171"/>
      <c r="J394" s="172">
        <f>ROUND(I394*H394,2)</f>
        <v>0</v>
      </c>
      <c r="K394" s="168" t="s">
        <v>144</v>
      </c>
      <c r="L394" s="40"/>
      <c r="M394" s="173" t="s">
        <v>3</v>
      </c>
      <c r="N394" s="174" t="s">
        <v>45</v>
      </c>
      <c r="O394" s="73"/>
      <c r="P394" s="175">
        <f>O394*H394</f>
        <v>0</v>
      </c>
      <c r="Q394" s="175">
        <v>0</v>
      </c>
      <c r="R394" s="175">
        <f>Q394*H394</f>
        <v>0</v>
      </c>
      <c r="S394" s="175">
        <v>0.0050000000000000001</v>
      </c>
      <c r="T394" s="176">
        <f>S394*H394</f>
        <v>1.3898900000000001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177" t="s">
        <v>302</v>
      </c>
      <c r="AT394" s="177" t="s">
        <v>141</v>
      </c>
      <c r="AU394" s="177" t="s">
        <v>84</v>
      </c>
      <c r="AY394" s="20" t="s">
        <v>138</v>
      </c>
      <c r="BE394" s="178">
        <f>IF(N394="základní",J394,0)</f>
        <v>0</v>
      </c>
      <c r="BF394" s="178">
        <f>IF(N394="snížená",J394,0)</f>
        <v>0</v>
      </c>
      <c r="BG394" s="178">
        <f>IF(N394="zákl. přenesená",J394,0)</f>
        <v>0</v>
      </c>
      <c r="BH394" s="178">
        <f>IF(N394="sníž. přenesená",J394,0)</f>
        <v>0</v>
      </c>
      <c r="BI394" s="178">
        <f>IF(N394="nulová",J394,0)</f>
        <v>0</v>
      </c>
      <c r="BJ394" s="20" t="s">
        <v>82</v>
      </c>
      <c r="BK394" s="178">
        <f>ROUND(I394*H394,2)</f>
        <v>0</v>
      </c>
      <c r="BL394" s="20" t="s">
        <v>302</v>
      </c>
      <c r="BM394" s="177" t="s">
        <v>549</v>
      </c>
    </row>
    <row r="395" s="2" customFormat="1">
      <c r="A395" s="39"/>
      <c r="B395" s="40"/>
      <c r="C395" s="39"/>
      <c r="D395" s="179" t="s">
        <v>147</v>
      </c>
      <c r="E395" s="39"/>
      <c r="F395" s="180" t="s">
        <v>550</v>
      </c>
      <c r="G395" s="39"/>
      <c r="H395" s="39"/>
      <c r="I395" s="181"/>
      <c r="J395" s="39"/>
      <c r="K395" s="39"/>
      <c r="L395" s="40"/>
      <c r="M395" s="182"/>
      <c r="N395" s="183"/>
      <c r="O395" s="73"/>
      <c r="P395" s="73"/>
      <c r="Q395" s="73"/>
      <c r="R395" s="73"/>
      <c r="S395" s="73"/>
      <c r="T395" s="74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20" t="s">
        <v>147</v>
      </c>
      <c r="AU395" s="20" t="s">
        <v>84</v>
      </c>
    </row>
    <row r="396" s="14" customFormat="1">
      <c r="A396" s="14"/>
      <c r="B396" s="196"/>
      <c r="C396" s="14"/>
      <c r="D396" s="179" t="s">
        <v>199</v>
      </c>
      <c r="E396" s="197" t="s">
        <v>3</v>
      </c>
      <c r="F396" s="198" t="s">
        <v>551</v>
      </c>
      <c r="G396" s="14"/>
      <c r="H396" s="199">
        <v>277.97800000000001</v>
      </c>
      <c r="I396" s="200"/>
      <c r="J396" s="14"/>
      <c r="K396" s="14"/>
      <c r="L396" s="196"/>
      <c r="M396" s="201"/>
      <c r="N396" s="202"/>
      <c r="O396" s="202"/>
      <c r="P396" s="202"/>
      <c r="Q396" s="202"/>
      <c r="R396" s="202"/>
      <c r="S396" s="202"/>
      <c r="T396" s="20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197" t="s">
        <v>199</v>
      </c>
      <c r="AU396" s="197" t="s">
        <v>84</v>
      </c>
      <c r="AV396" s="14" t="s">
        <v>84</v>
      </c>
      <c r="AW396" s="14" t="s">
        <v>35</v>
      </c>
      <c r="AX396" s="14" t="s">
        <v>74</v>
      </c>
      <c r="AY396" s="197" t="s">
        <v>138</v>
      </c>
    </row>
    <row r="397" s="16" customFormat="1">
      <c r="A397" s="16"/>
      <c r="B397" s="212"/>
      <c r="C397" s="16"/>
      <c r="D397" s="179" t="s">
        <v>199</v>
      </c>
      <c r="E397" s="213" t="s">
        <v>166</v>
      </c>
      <c r="F397" s="214" t="s">
        <v>248</v>
      </c>
      <c r="G397" s="16"/>
      <c r="H397" s="215">
        <v>277.97800000000001</v>
      </c>
      <c r="I397" s="216"/>
      <c r="J397" s="16"/>
      <c r="K397" s="16"/>
      <c r="L397" s="212"/>
      <c r="M397" s="217"/>
      <c r="N397" s="218"/>
      <c r="O397" s="218"/>
      <c r="P397" s="218"/>
      <c r="Q397" s="218"/>
      <c r="R397" s="218"/>
      <c r="S397" s="218"/>
      <c r="T397" s="219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13" t="s">
        <v>199</v>
      </c>
      <c r="AU397" s="213" t="s">
        <v>84</v>
      </c>
      <c r="AV397" s="16" t="s">
        <v>156</v>
      </c>
      <c r="AW397" s="16" t="s">
        <v>35</v>
      </c>
      <c r="AX397" s="16" t="s">
        <v>74</v>
      </c>
      <c r="AY397" s="213" t="s">
        <v>138</v>
      </c>
    </row>
    <row r="398" s="15" customFormat="1">
      <c r="A398" s="15"/>
      <c r="B398" s="204"/>
      <c r="C398" s="15"/>
      <c r="D398" s="179" t="s">
        <v>199</v>
      </c>
      <c r="E398" s="205" t="s">
        <v>3</v>
      </c>
      <c r="F398" s="206" t="s">
        <v>208</v>
      </c>
      <c r="G398" s="15"/>
      <c r="H398" s="207">
        <v>277.97800000000001</v>
      </c>
      <c r="I398" s="208"/>
      <c r="J398" s="15"/>
      <c r="K398" s="15"/>
      <c r="L398" s="204"/>
      <c r="M398" s="209"/>
      <c r="N398" s="210"/>
      <c r="O398" s="210"/>
      <c r="P398" s="210"/>
      <c r="Q398" s="210"/>
      <c r="R398" s="210"/>
      <c r="S398" s="210"/>
      <c r="T398" s="21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05" t="s">
        <v>199</v>
      </c>
      <c r="AU398" s="205" t="s">
        <v>84</v>
      </c>
      <c r="AV398" s="15" t="s">
        <v>162</v>
      </c>
      <c r="AW398" s="15" t="s">
        <v>35</v>
      </c>
      <c r="AX398" s="15" t="s">
        <v>82</v>
      </c>
      <c r="AY398" s="205" t="s">
        <v>138</v>
      </c>
    </row>
    <row r="399" s="2" customFormat="1" ht="16.5" customHeight="1">
      <c r="A399" s="39"/>
      <c r="B399" s="165"/>
      <c r="C399" s="166" t="s">
        <v>552</v>
      </c>
      <c r="D399" s="166" t="s">
        <v>141</v>
      </c>
      <c r="E399" s="167" t="s">
        <v>553</v>
      </c>
      <c r="F399" s="168" t="s">
        <v>554</v>
      </c>
      <c r="G399" s="169" t="s">
        <v>168</v>
      </c>
      <c r="H399" s="170">
        <v>96.579999999999998</v>
      </c>
      <c r="I399" s="171"/>
      <c r="J399" s="172">
        <f>ROUND(I399*H399,2)</f>
        <v>0</v>
      </c>
      <c r="K399" s="168" t="s">
        <v>144</v>
      </c>
      <c r="L399" s="40"/>
      <c r="M399" s="173" t="s">
        <v>3</v>
      </c>
      <c r="N399" s="174" t="s">
        <v>45</v>
      </c>
      <c r="O399" s="73"/>
      <c r="P399" s="175">
        <f>O399*H399</f>
        <v>0</v>
      </c>
      <c r="Q399" s="175">
        <v>0</v>
      </c>
      <c r="R399" s="175">
        <f>Q399*H399</f>
        <v>0</v>
      </c>
      <c r="S399" s="175">
        <v>0.014</v>
      </c>
      <c r="T399" s="176">
        <f>S399*H399</f>
        <v>1.35212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177" t="s">
        <v>302</v>
      </c>
      <c r="AT399" s="177" t="s">
        <v>141</v>
      </c>
      <c r="AU399" s="177" t="s">
        <v>84</v>
      </c>
      <c r="AY399" s="20" t="s">
        <v>138</v>
      </c>
      <c r="BE399" s="178">
        <f>IF(N399="základní",J399,0)</f>
        <v>0</v>
      </c>
      <c r="BF399" s="178">
        <f>IF(N399="snížená",J399,0)</f>
        <v>0</v>
      </c>
      <c r="BG399" s="178">
        <f>IF(N399="zákl. přenesená",J399,0)</f>
        <v>0</v>
      </c>
      <c r="BH399" s="178">
        <f>IF(N399="sníž. přenesená",J399,0)</f>
        <v>0</v>
      </c>
      <c r="BI399" s="178">
        <f>IF(N399="nulová",J399,0)</f>
        <v>0</v>
      </c>
      <c r="BJ399" s="20" t="s">
        <v>82</v>
      </c>
      <c r="BK399" s="178">
        <f>ROUND(I399*H399,2)</f>
        <v>0</v>
      </c>
      <c r="BL399" s="20" t="s">
        <v>302</v>
      </c>
      <c r="BM399" s="177" t="s">
        <v>555</v>
      </c>
    </row>
    <row r="400" s="13" customFormat="1">
      <c r="A400" s="13"/>
      <c r="B400" s="189"/>
      <c r="C400" s="13"/>
      <c r="D400" s="179" t="s">
        <v>199</v>
      </c>
      <c r="E400" s="190" t="s">
        <v>3</v>
      </c>
      <c r="F400" s="191" t="s">
        <v>556</v>
      </c>
      <c r="G400" s="13"/>
      <c r="H400" s="190" t="s">
        <v>3</v>
      </c>
      <c r="I400" s="192"/>
      <c r="J400" s="13"/>
      <c r="K400" s="13"/>
      <c r="L400" s="189"/>
      <c r="M400" s="193"/>
      <c r="N400" s="194"/>
      <c r="O400" s="194"/>
      <c r="P400" s="194"/>
      <c r="Q400" s="194"/>
      <c r="R400" s="194"/>
      <c r="S400" s="194"/>
      <c r="T400" s="19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0" t="s">
        <v>199</v>
      </c>
      <c r="AU400" s="190" t="s">
        <v>84</v>
      </c>
      <c r="AV400" s="13" t="s">
        <v>82</v>
      </c>
      <c r="AW400" s="13" t="s">
        <v>35</v>
      </c>
      <c r="AX400" s="13" t="s">
        <v>74</v>
      </c>
      <c r="AY400" s="190" t="s">
        <v>138</v>
      </c>
    </row>
    <row r="401" s="14" customFormat="1">
      <c r="A401" s="14"/>
      <c r="B401" s="196"/>
      <c r="C401" s="14"/>
      <c r="D401" s="179" t="s">
        <v>199</v>
      </c>
      <c r="E401" s="197" t="s">
        <v>3</v>
      </c>
      <c r="F401" s="198" t="s">
        <v>353</v>
      </c>
      <c r="G401" s="14"/>
      <c r="H401" s="199">
        <v>96.579999999999998</v>
      </c>
      <c r="I401" s="200"/>
      <c r="J401" s="14"/>
      <c r="K401" s="14"/>
      <c r="L401" s="196"/>
      <c r="M401" s="201"/>
      <c r="N401" s="202"/>
      <c r="O401" s="202"/>
      <c r="P401" s="202"/>
      <c r="Q401" s="202"/>
      <c r="R401" s="202"/>
      <c r="S401" s="202"/>
      <c r="T401" s="20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7" t="s">
        <v>199</v>
      </c>
      <c r="AU401" s="197" t="s">
        <v>84</v>
      </c>
      <c r="AV401" s="14" t="s">
        <v>84</v>
      </c>
      <c r="AW401" s="14" t="s">
        <v>35</v>
      </c>
      <c r="AX401" s="14" t="s">
        <v>74</v>
      </c>
      <c r="AY401" s="197" t="s">
        <v>138</v>
      </c>
    </row>
    <row r="402" s="15" customFormat="1">
      <c r="A402" s="15"/>
      <c r="B402" s="204"/>
      <c r="C402" s="15"/>
      <c r="D402" s="179" t="s">
        <v>199</v>
      </c>
      <c r="E402" s="205" t="s">
        <v>3</v>
      </c>
      <c r="F402" s="206" t="s">
        <v>208</v>
      </c>
      <c r="G402" s="15"/>
      <c r="H402" s="207">
        <v>96.579999999999998</v>
      </c>
      <c r="I402" s="208"/>
      <c r="J402" s="15"/>
      <c r="K402" s="15"/>
      <c r="L402" s="204"/>
      <c r="M402" s="209"/>
      <c r="N402" s="210"/>
      <c r="O402" s="210"/>
      <c r="P402" s="210"/>
      <c r="Q402" s="210"/>
      <c r="R402" s="210"/>
      <c r="S402" s="210"/>
      <c r="T402" s="21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05" t="s">
        <v>199</v>
      </c>
      <c r="AU402" s="205" t="s">
        <v>84</v>
      </c>
      <c r="AV402" s="15" t="s">
        <v>162</v>
      </c>
      <c r="AW402" s="15" t="s">
        <v>35</v>
      </c>
      <c r="AX402" s="15" t="s">
        <v>82</v>
      </c>
      <c r="AY402" s="205" t="s">
        <v>138</v>
      </c>
    </row>
    <row r="403" s="12" customFormat="1" ht="22.8" customHeight="1">
      <c r="A403" s="12"/>
      <c r="B403" s="152"/>
      <c r="C403" s="12"/>
      <c r="D403" s="153" t="s">
        <v>73</v>
      </c>
      <c r="E403" s="163" t="s">
        <v>557</v>
      </c>
      <c r="F403" s="163" t="s">
        <v>558</v>
      </c>
      <c r="G403" s="12"/>
      <c r="H403" s="12"/>
      <c r="I403" s="155"/>
      <c r="J403" s="164">
        <f>BK403</f>
        <v>0</v>
      </c>
      <c r="K403" s="12"/>
      <c r="L403" s="152"/>
      <c r="M403" s="157"/>
      <c r="N403" s="158"/>
      <c r="O403" s="158"/>
      <c r="P403" s="159">
        <f>SUM(P404:P407)</f>
        <v>0</v>
      </c>
      <c r="Q403" s="158"/>
      <c r="R403" s="159">
        <f>SUM(R404:R407)</f>
        <v>0</v>
      </c>
      <c r="S403" s="158"/>
      <c r="T403" s="160">
        <f>SUM(T404:T407)</f>
        <v>0.12453156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153" t="s">
        <v>84</v>
      </c>
      <c r="AT403" s="161" t="s">
        <v>73</v>
      </c>
      <c r="AU403" s="161" t="s">
        <v>82</v>
      </c>
      <c r="AY403" s="153" t="s">
        <v>138</v>
      </c>
      <c r="BK403" s="162">
        <f>SUM(BK404:BK407)</f>
        <v>0</v>
      </c>
    </row>
    <row r="404" s="2" customFormat="1">
      <c r="A404" s="39"/>
      <c r="B404" s="165"/>
      <c r="C404" s="166" t="s">
        <v>559</v>
      </c>
      <c r="D404" s="166" t="s">
        <v>141</v>
      </c>
      <c r="E404" s="167" t="s">
        <v>560</v>
      </c>
      <c r="F404" s="168" t="s">
        <v>561</v>
      </c>
      <c r="G404" s="169" t="s">
        <v>168</v>
      </c>
      <c r="H404" s="170">
        <v>7.2359999999999998</v>
      </c>
      <c r="I404" s="171"/>
      <c r="J404" s="172">
        <f>ROUND(I404*H404,2)</f>
        <v>0</v>
      </c>
      <c r="K404" s="168" t="s">
        <v>144</v>
      </c>
      <c r="L404" s="40"/>
      <c r="M404" s="173" t="s">
        <v>3</v>
      </c>
      <c r="N404" s="174" t="s">
        <v>45</v>
      </c>
      <c r="O404" s="73"/>
      <c r="P404" s="175">
        <f>O404*H404</f>
        <v>0</v>
      </c>
      <c r="Q404" s="175">
        <v>0</v>
      </c>
      <c r="R404" s="175">
        <f>Q404*H404</f>
        <v>0</v>
      </c>
      <c r="S404" s="175">
        <v>0.01721</v>
      </c>
      <c r="T404" s="176">
        <f>S404*H404</f>
        <v>0.12453156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177" t="s">
        <v>302</v>
      </c>
      <c r="AT404" s="177" t="s">
        <v>141</v>
      </c>
      <c r="AU404" s="177" t="s">
        <v>84</v>
      </c>
      <c r="AY404" s="20" t="s">
        <v>138</v>
      </c>
      <c r="BE404" s="178">
        <f>IF(N404="základní",J404,0)</f>
        <v>0</v>
      </c>
      <c r="BF404" s="178">
        <f>IF(N404="snížená",J404,0)</f>
        <v>0</v>
      </c>
      <c r="BG404" s="178">
        <f>IF(N404="zákl. přenesená",J404,0)</f>
        <v>0</v>
      </c>
      <c r="BH404" s="178">
        <f>IF(N404="sníž. přenesená",J404,0)</f>
        <v>0</v>
      </c>
      <c r="BI404" s="178">
        <f>IF(N404="nulová",J404,0)</f>
        <v>0</v>
      </c>
      <c r="BJ404" s="20" t="s">
        <v>82</v>
      </c>
      <c r="BK404" s="178">
        <f>ROUND(I404*H404,2)</f>
        <v>0</v>
      </c>
      <c r="BL404" s="20" t="s">
        <v>302</v>
      </c>
      <c r="BM404" s="177" t="s">
        <v>562</v>
      </c>
    </row>
    <row r="405" s="13" customFormat="1">
      <c r="A405" s="13"/>
      <c r="B405" s="189"/>
      <c r="C405" s="13"/>
      <c r="D405" s="179" t="s">
        <v>199</v>
      </c>
      <c r="E405" s="190" t="s">
        <v>3</v>
      </c>
      <c r="F405" s="191" t="s">
        <v>306</v>
      </c>
      <c r="G405" s="13"/>
      <c r="H405" s="190" t="s">
        <v>3</v>
      </c>
      <c r="I405" s="192"/>
      <c r="J405" s="13"/>
      <c r="K405" s="13"/>
      <c r="L405" s="189"/>
      <c r="M405" s="193"/>
      <c r="N405" s="194"/>
      <c r="O405" s="194"/>
      <c r="P405" s="194"/>
      <c r="Q405" s="194"/>
      <c r="R405" s="194"/>
      <c r="S405" s="194"/>
      <c r="T405" s="19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0" t="s">
        <v>199</v>
      </c>
      <c r="AU405" s="190" t="s">
        <v>84</v>
      </c>
      <c r="AV405" s="13" t="s">
        <v>82</v>
      </c>
      <c r="AW405" s="13" t="s">
        <v>35</v>
      </c>
      <c r="AX405" s="13" t="s">
        <v>74</v>
      </c>
      <c r="AY405" s="190" t="s">
        <v>138</v>
      </c>
    </row>
    <row r="406" s="14" customFormat="1">
      <c r="A406" s="14"/>
      <c r="B406" s="196"/>
      <c r="C406" s="14"/>
      <c r="D406" s="179" t="s">
        <v>199</v>
      </c>
      <c r="E406" s="197" t="s">
        <v>3</v>
      </c>
      <c r="F406" s="198" t="s">
        <v>563</v>
      </c>
      <c r="G406" s="14"/>
      <c r="H406" s="199">
        <v>7.2359999999999998</v>
      </c>
      <c r="I406" s="200"/>
      <c r="J406" s="14"/>
      <c r="K406" s="14"/>
      <c r="L406" s="196"/>
      <c r="M406" s="201"/>
      <c r="N406" s="202"/>
      <c r="O406" s="202"/>
      <c r="P406" s="202"/>
      <c r="Q406" s="202"/>
      <c r="R406" s="202"/>
      <c r="S406" s="202"/>
      <c r="T406" s="20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7" t="s">
        <v>199</v>
      </c>
      <c r="AU406" s="197" t="s">
        <v>84</v>
      </c>
      <c r="AV406" s="14" t="s">
        <v>84</v>
      </c>
      <c r="AW406" s="14" t="s">
        <v>35</v>
      </c>
      <c r="AX406" s="14" t="s">
        <v>74</v>
      </c>
      <c r="AY406" s="197" t="s">
        <v>138</v>
      </c>
    </row>
    <row r="407" s="15" customFormat="1">
      <c r="A407" s="15"/>
      <c r="B407" s="204"/>
      <c r="C407" s="15"/>
      <c r="D407" s="179" t="s">
        <v>199</v>
      </c>
      <c r="E407" s="205" t="s">
        <v>3</v>
      </c>
      <c r="F407" s="206" t="s">
        <v>208</v>
      </c>
      <c r="G407" s="15"/>
      <c r="H407" s="207">
        <v>7.2359999999999998</v>
      </c>
      <c r="I407" s="208"/>
      <c r="J407" s="15"/>
      <c r="K407" s="15"/>
      <c r="L407" s="204"/>
      <c r="M407" s="209"/>
      <c r="N407" s="210"/>
      <c r="O407" s="210"/>
      <c r="P407" s="210"/>
      <c r="Q407" s="210"/>
      <c r="R407" s="210"/>
      <c r="S407" s="210"/>
      <c r="T407" s="21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05" t="s">
        <v>199</v>
      </c>
      <c r="AU407" s="205" t="s">
        <v>84</v>
      </c>
      <c r="AV407" s="15" t="s">
        <v>162</v>
      </c>
      <c r="AW407" s="15" t="s">
        <v>35</v>
      </c>
      <c r="AX407" s="15" t="s">
        <v>82</v>
      </c>
      <c r="AY407" s="205" t="s">
        <v>138</v>
      </c>
    </row>
    <row r="408" s="12" customFormat="1" ht="22.8" customHeight="1">
      <c r="A408" s="12"/>
      <c r="B408" s="152"/>
      <c r="C408" s="12"/>
      <c r="D408" s="153" t="s">
        <v>73</v>
      </c>
      <c r="E408" s="163" t="s">
        <v>564</v>
      </c>
      <c r="F408" s="163" t="s">
        <v>565</v>
      </c>
      <c r="G408" s="12"/>
      <c r="H408" s="12"/>
      <c r="I408" s="155"/>
      <c r="J408" s="164">
        <f>BK408</f>
        <v>0</v>
      </c>
      <c r="K408" s="12"/>
      <c r="L408" s="152"/>
      <c r="M408" s="157"/>
      <c r="N408" s="158"/>
      <c r="O408" s="158"/>
      <c r="P408" s="159">
        <f>SUM(P409:P426)</f>
        <v>0</v>
      </c>
      <c r="Q408" s="158"/>
      <c r="R408" s="159">
        <f>SUM(R409:R426)</f>
        <v>0</v>
      </c>
      <c r="S408" s="158"/>
      <c r="T408" s="160">
        <f>SUM(T409:T426)</f>
        <v>0.37413620000000003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53" t="s">
        <v>84</v>
      </c>
      <c r="AT408" s="161" t="s">
        <v>73</v>
      </c>
      <c r="AU408" s="161" t="s">
        <v>82</v>
      </c>
      <c r="AY408" s="153" t="s">
        <v>138</v>
      </c>
      <c r="BK408" s="162">
        <f>SUM(BK409:BK426)</f>
        <v>0</v>
      </c>
    </row>
    <row r="409" s="2" customFormat="1" ht="16.5" customHeight="1">
      <c r="A409" s="39"/>
      <c r="B409" s="165"/>
      <c r="C409" s="166" t="s">
        <v>566</v>
      </c>
      <c r="D409" s="166" t="s">
        <v>141</v>
      </c>
      <c r="E409" s="167" t="s">
        <v>567</v>
      </c>
      <c r="F409" s="168" t="s">
        <v>568</v>
      </c>
      <c r="G409" s="169" t="s">
        <v>369</v>
      </c>
      <c r="H409" s="170">
        <v>13.6</v>
      </c>
      <c r="I409" s="171"/>
      <c r="J409" s="172">
        <f>ROUND(I409*H409,2)</f>
        <v>0</v>
      </c>
      <c r="K409" s="168" t="s">
        <v>144</v>
      </c>
      <c r="L409" s="40"/>
      <c r="M409" s="173" t="s">
        <v>3</v>
      </c>
      <c r="N409" s="174" t="s">
        <v>45</v>
      </c>
      <c r="O409" s="73"/>
      <c r="P409" s="175">
        <f>O409*H409</f>
        <v>0</v>
      </c>
      <c r="Q409" s="175">
        <v>0</v>
      </c>
      <c r="R409" s="175">
        <f>Q409*H409</f>
        <v>0</v>
      </c>
      <c r="S409" s="175">
        <v>0.00348</v>
      </c>
      <c r="T409" s="176">
        <f>S409*H409</f>
        <v>0.047328000000000002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177" t="s">
        <v>302</v>
      </c>
      <c r="AT409" s="177" t="s">
        <v>141</v>
      </c>
      <c r="AU409" s="177" t="s">
        <v>84</v>
      </c>
      <c r="AY409" s="20" t="s">
        <v>138</v>
      </c>
      <c r="BE409" s="178">
        <f>IF(N409="základní",J409,0)</f>
        <v>0</v>
      </c>
      <c r="BF409" s="178">
        <f>IF(N409="snížená",J409,0)</f>
        <v>0</v>
      </c>
      <c r="BG409" s="178">
        <f>IF(N409="zákl. přenesená",J409,0)</f>
        <v>0</v>
      </c>
      <c r="BH409" s="178">
        <f>IF(N409="sníž. přenesená",J409,0)</f>
        <v>0</v>
      </c>
      <c r="BI409" s="178">
        <f>IF(N409="nulová",J409,0)</f>
        <v>0</v>
      </c>
      <c r="BJ409" s="20" t="s">
        <v>82</v>
      </c>
      <c r="BK409" s="178">
        <f>ROUND(I409*H409,2)</f>
        <v>0</v>
      </c>
      <c r="BL409" s="20" t="s">
        <v>302</v>
      </c>
      <c r="BM409" s="177" t="s">
        <v>569</v>
      </c>
    </row>
    <row r="410" s="14" customFormat="1">
      <c r="A410" s="14"/>
      <c r="B410" s="196"/>
      <c r="C410" s="14"/>
      <c r="D410" s="179" t="s">
        <v>199</v>
      </c>
      <c r="E410" s="197" t="s">
        <v>3</v>
      </c>
      <c r="F410" s="198" t="s">
        <v>570</v>
      </c>
      <c r="G410" s="14"/>
      <c r="H410" s="199">
        <v>13.6</v>
      </c>
      <c r="I410" s="200"/>
      <c r="J410" s="14"/>
      <c r="K410" s="14"/>
      <c r="L410" s="196"/>
      <c r="M410" s="201"/>
      <c r="N410" s="202"/>
      <c r="O410" s="202"/>
      <c r="P410" s="202"/>
      <c r="Q410" s="202"/>
      <c r="R410" s="202"/>
      <c r="S410" s="202"/>
      <c r="T410" s="20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7" t="s">
        <v>199</v>
      </c>
      <c r="AU410" s="197" t="s">
        <v>84</v>
      </c>
      <c r="AV410" s="14" t="s">
        <v>84</v>
      </c>
      <c r="AW410" s="14" t="s">
        <v>35</v>
      </c>
      <c r="AX410" s="14" t="s">
        <v>82</v>
      </c>
      <c r="AY410" s="197" t="s">
        <v>138</v>
      </c>
    </row>
    <row r="411" s="2" customFormat="1" ht="16.5" customHeight="1">
      <c r="A411" s="39"/>
      <c r="B411" s="165"/>
      <c r="C411" s="166" t="s">
        <v>571</v>
      </c>
      <c r="D411" s="166" t="s">
        <v>141</v>
      </c>
      <c r="E411" s="167" t="s">
        <v>572</v>
      </c>
      <c r="F411" s="168" t="s">
        <v>573</v>
      </c>
      <c r="G411" s="169" t="s">
        <v>369</v>
      </c>
      <c r="H411" s="170">
        <v>27.600000000000001</v>
      </c>
      <c r="I411" s="171"/>
      <c r="J411" s="172">
        <f>ROUND(I411*H411,2)</f>
        <v>0</v>
      </c>
      <c r="K411" s="168" t="s">
        <v>144</v>
      </c>
      <c r="L411" s="40"/>
      <c r="M411" s="173" t="s">
        <v>3</v>
      </c>
      <c r="N411" s="174" t="s">
        <v>45</v>
      </c>
      <c r="O411" s="73"/>
      <c r="P411" s="175">
        <f>O411*H411</f>
        <v>0</v>
      </c>
      <c r="Q411" s="175">
        <v>0</v>
      </c>
      <c r="R411" s="175">
        <f>Q411*H411</f>
        <v>0</v>
      </c>
      <c r="S411" s="175">
        <v>0.0016999999999999999</v>
      </c>
      <c r="T411" s="176">
        <f>S411*H411</f>
        <v>0.046919999999999996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177" t="s">
        <v>302</v>
      </c>
      <c r="AT411" s="177" t="s">
        <v>141</v>
      </c>
      <c r="AU411" s="177" t="s">
        <v>84</v>
      </c>
      <c r="AY411" s="20" t="s">
        <v>138</v>
      </c>
      <c r="BE411" s="178">
        <f>IF(N411="základní",J411,0)</f>
        <v>0</v>
      </c>
      <c r="BF411" s="178">
        <f>IF(N411="snížená",J411,0)</f>
        <v>0</v>
      </c>
      <c r="BG411" s="178">
        <f>IF(N411="zákl. přenesená",J411,0)</f>
        <v>0</v>
      </c>
      <c r="BH411" s="178">
        <f>IF(N411="sníž. přenesená",J411,0)</f>
        <v>0</v>
      </c>
      <c r="BI411" s="178">
        <f>IF(N411="nulová",J411,0)</f>
        <v>0</v>
      </c>
      <c r="BJ411" s="20" t="s">
        <v>82</v>
      </c>
      <c r="BK411" s="178">
        <f>ROUND(I411*H411,2)</f>
        <v>0</v>
      </c>
      <c r="BL411" s="20" t="s">
        <v>302</v>
      </c>
      <c r="BM411" s="177" t="s">
        <v>574</v>
      </c>
    </row>
    <row r="412" s="14" customFormat="1">
      <c r="A412" s="14"/>
      <c r="B412" s="196"/>
      <c r="C412" s="14"/>
      <c r="D412" s="179" t="s">
        <v>199</v>
      </c>
      <c r="E412" s="197" t="s">
        <v>3</v>
      </c>
      <c r="F412" s="198" t="s">
        <v>575</v>
      </c>
      <c r="G412" s="14"/>
      <c r="H412" s="199">
        <v>27.600000000000001</v>
      </c>
      <c r="I412" s="200"/>
      <c r="J412" s="14"/>
      <c r="K412" s="14"/>
      <c r="L412" s="196"/>
      <c r="M412" s="201"/>
      <c r="N412" s="202"/>
      <c r="O412" s="202"/>
      <c r="P412" s="202"/>
      <c r="Q412" s="202"/>
      <c r="R412" s="202"/>
      <c r="S412" s="202"/>
      <c r="T412" s="20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97" t="s">
        <v>199</v>
      </c>
      <c r="AU412" s="197" t="s">
        <v>84</v>
      </c>
      <c r="AV412" s="14" t="s">
        <v>84</v>
      </c>
      <c r="AW412" s="14" t="s">
        <v>35</v>
      </c>
      <c r="AX412" s="14" t="s">
        <v>82</v>
      </c>
      <c r="AY412" s="197" t="s">
        <v>138</v>
      </c>
    </row>
    <row r="413" s="2" customFormat="1" ht="16.5" customHeight="1">
      <c r="A413" s="39"/>
      <c r="B413" s="165"/>
      <c r="C413" s="166" t="s">
        <v>576</v>
      </c>
      <c r="D413" s="166" t="s">
        <v>141</v>
      </c>
      <c r="E413" s="167" t="s">
        <v>577</v>
      </c>
      <c r="F413" s="168" t="s">
        <v>578</v>
      </c>
      <c r="G413" s="169" t="s">
        <v>369</v>
      </c>
      <c r="H413" s="170">
        <v>44.299999999999997</v>
      </c>
      <c r="I413" s="171"/>
      <c r="J413" s="172">
        <f>ROUND(I413*H413,2)</f>
        <v>0</v>
      </c>
      <c r="K413" s="168" t="s">
        <v>144</v>
      </c>
      <c r="L413" s="40"/>
      <c r="M413" s="173" t="s">
        <v>3</v>
      </c>
      <c r="N413" s="174" t="s">
        <v>45</v>
      </c>
      <c r="O413" s="73"/>
      <c r="P413" s="175">
        <f>O413*H413</f>
        <v>0</v>
      </c>
      <c r="Q413" s="175">
        <v>0</v>
      </c>
      <c r="R413" s="175">
        <f>Q413*H413</f>
        <v>0</v>
      </c>
      <c r="S413" s="175">
        <v>0.0017700000000000001</v>
      </c>
      <c r="T413" s="176">
        <f>S413*H413</f>
        <v>0.078410999999999995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177" t="s">
        <v>302</v>
      </c>
      <c r="AT413" s="177" t="s">
        <v>141</v>
      </c>
      <c r="AU413" s="177" t="s">
        <v>84</v>
      </c>
      <c r="AY413" s="20" t="s">
        <v>138</v>
      </c>
      <c r="BE413" s="178">
        <f>IF(N413="základní",J413,0)</f>
        <v>0</v>
      </c>
      <c r="BF413" s="178">
        <f>IF(N413="snížená",J413,0)</f>
        <v>0</v>
      </c>
      <c r="BG413" s="178">
        <f>IF(N413="zákl. přenesená",J413,0)</f>
        <v>0</v>
      </c>
      <c r="BH413" s="178">
        <f>IF(N413="sníž. přenesená",J413,0)</f>
        <v>0</v>
      </c>
      <c r="BI413" s="178">
        <f>IF(N413="nulová",J413,0)</f>
        <v>0</v>
      </c>
      <c r="BJ413" s="20" t="s">
        <v>82</v>
      </c>
      <c r="BK413" s="178">
        <f>ROUND(I413*H413,2)</f>
        <v>0</v>
      </c>
      <c r="BL413" s="20" t="s">
        <v>302</v>
      </c>
      <c r="BM413" s="177" t="s">
        <v>579</v>
      </c>
    </row>
    <row r="414" s="14" customFormat="1">
      <c r="A414" s="14"/>
      <c r="B414" s="196"/>
      <c r="C414" s="14"/>
      <c r="D414" s="179" t="s">
        <v>199</v>
      </c>
      <c r="E414" s="197" t="s">
        <v>3</v>
      </c>
      <c r="F414" s="198" t="s">
        <v>580</v>
      </c>
      <c r="G414" s="14"/>
      <c r="H414" s="199">
        <v>44.299999999999997</v>
      </c>
      <c r="I414" s="200"/>
      <c r="J414" s="14"/>
      <c r="K414" s="14"/>
      <c r="L414" s="196"/>
      <c r="M414" s="201"/>
      <c r="N414" s="202"/>
      <c r="O414" s="202"/>
      <c r="P414" s="202"/>
      <c r="Q414" s="202"/>
      <c r="R414" s="202"/>
      <c r="S414" s="202"/>
      <c r="T414" s="20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7" t="s">
        <v>199</v>
      </c>
      <c r="AU414" s="197" t="s">
        <v>84</v>
      </c>
      <c r="AV414" s="14" t="s">
        <v>84</v>
      </c>
      <c r="AW414" s="14" t="s">
        <v>35</v>
      </c>
      <c r="AX414" s="14" t="s">
        <v>82</v>
      </c>
      <c r="AY414" s="197" t="s">
        <v>138</v>
      </c>
    </row>
    <row r="415" s="2" customFormat="1" ht="16.5" customHeight="1">
      <c r="A415" s="39"/>
      <c r="B415" s="165"/>
      <c r="C415" s="166" t="s">
        <v>581</v>
      </c>
      <c r="D415" s="166" t="s">
        <v>141</v>
      </c>
      <c r="E415" s="167" t="s">
        <v>582</v>
      </c>
      <c r="F415" s="168" t="s">
        <v>583</v>
      </c>
      <c r="G415" s="169" t="s">
        <v>211</v>
      </c>
      <c r="H415" s="170">
        <v>1</v>
      </c>
      <c r="I415" s="171"/>
      <c r="J415" s="172">
        <f>ROUND(I415*H415,2)</f>
        <v>0</v>
      </c>
      <c r="K415" s="168" t="s">
        <v>144</v>
      </c>
      <c r="L415" s="40"/>
      <c r="M415" s="173" t="s">
        <v>3</v>
      </c>
      <c r="N415" s="174" t="s">
        <v>45</v>
      </c>
      <c r="O415" s="73"/>
      <c r="P415" s="175">
        <f>O415*H415</f>
        <v>0</v>
      </c>
      <c r="Q415" s="175">
        <v>0</v>
      </c>
      <c r="R415" s="175">
        <f>Q415*H415</f>
        <v>0</v>
      </c>
      <c r="S415" s="175">
        <v>0.0090600000000000003</v>
      </c>
      <c r="T415" s="176">
        <f>S415*H415</f>
        <v>0.0090600000000000003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177" t="s">
        <v>302</v>
      </c>
      <c r="AT415" s="177" t="s">
        <v>141</v>
      </c>
      <c r="AU415" s="177" t="s">
        <v>84</v>
      </c>
      <c r="AY415" s="20" t="s">
        <v>138</v>
      </c>
      <c r="BE415" s="178">
        <f>IF(N415="základní",J415,0)</f>
        <v>0</v>
      </c>
      <c r="BF415" s="178">
        <f>IF(N415="snížená",J415,0)</f>
        <v>0</v>
      </c>
      <c r="BG415" s="178">
        <f>IF(N415="zákl. přenesená",J415,0)</f>
        <v>0</v>
      </c>
      <c r="BH415" s="178">
        <f>IF(N415="sníž. přenesená",J415,0)</f>
        <v>0</v>
      </c>
      <c r="BI415" s="178">
        <f>IF(N415="nulová",J415,0)</f>
        <v>0</v>
      </c>
      <c r="BJ415" s="20" t="s">
        <v>82</v>
      </c>
      <c r="BK415" s="178">
        <f>ROUND(I415*H415,2)</f>
        <v>0</v>
      </c>
      <c r="BL415" s="20" t="s">
        <v>302</v>
      </c>
      <c r="BM415" s="177" t="s">
        <v>584</v>
      </c>
    </row>
    <row r="416" s="2" customFormat="1" ht="16.5" customHeight="1">
      <c r="A416" s="39"/>
      <c r="B416" s="165"/>
      <c r="C416" s="166" t="s">
        <v>585</v>
      </c>
      <c r="D416" s="166" t="s">
        <v>141</v>
      </c>
      <c r="E416" s="167" t="s">
        <v>586</v>
      </c>
      <c r="F416" s="168" t="s">
        <v>587</v>
      </c>
      <c r="G416" s="169" t="s">
        <v>369</v>
      </c>
      <c r="H416" s="170">
        <v>11.460000000000001</v>
      </c>
      <c r="I416" s="171"/>
      <c r="J416" s="172">
        <f>ROUND(I416*H416,2)</f>
        <v>0</v>
      </c>
      <c r="K416" s="168" t="s">
        <v>144</v>
      </c>
      <c r="L416" s="40"/>
      <c r="M416" s="173" t="s">
        <v>3</v>
      </c>
      <c r="N416" s="174" t="s">
        <v>45</v>
      </c>
      <c r="O416" s="73"/>
      <c r="P416" s="175">
        <f>O416*H416</f>
        <v>0</v>
      </c>
      <c r="Q416" s="175">
        <v>0</v>
      </c>
      <c r="R416" s="175">
        <f>Q416*H416</f>
        <v>0</v>
      </c>
      <c r="S416" s="175">
        <v>0.00167</v>
      </c>
      <c r="T416" s="176">
        <f>S416*H416</f>
        <v>0.019138200000000001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177" t="s">
        <v>302</v>
      </c>
      <c r="AT416" s="177" t="s">
        <v>141</v>
      </c>
      <c r="AU416" s="177" t="s">
        <v>84</v>
      </c>
      <c r="AY416" s="20" t="s">
        <v>138</v>
      </c>
      <c r="BE416" s="178">
        <f>IF(N416="základní",J416,0)</f>
        <v>0</v>
      </c>
      <c r="BF416" s="178">
        <f>IF(N416="snížená",J416,0)</f>
        <v>0</v>
      </c>
      <c r="BG416" s="178">
        <f>IF(N416="zákl. přenesená",J416,0)</f>
        <v>0</v>
      </c>
      <c r="BH416" s="178">
        <f>IF(N416="sníž. přenesená",J416,0)</f>
        <v>0</v>
      </c>
      <c r="BI416" s="178">
        <f>IF(N416="nulová",J416,0)</f>
        <v>0</v>
      </c>
      <c r="BJ416" s="20" t="s">
        <v>82</v>
      </c>
      <c r="BK416" s="178">
        <f>ROUND(I416*H416,2)</f>
        <v>0</v>
      </c>
      <c r="BL416" s="20" t="s">
        <v>302</v>
      </c>
      <c r="BM416" s="177" t="s">
        <v>588</v>
      </c>
    </row>
    <row r="417" s="14" customFormat="1">
      <c r="A417" s="14"/>
      <c r="B417" s="196"/>
      <c r="C417" s="14"/>
      <c r="D417" s="179" t="s">
        <v>199</v>
      </c>
      <c r="E417" s="197" t="s">
        <v>3</v>
      </c>
      <c r="F417" s="198" t="s">
        <v>589</v>
      </c>
      <c r="G417" s="14"/>
      <c r="H417" s="199">
        <v>11.460000000000001</v>
      </c>
      <c r="I417" s="200"/>
      <c r="J417" s="14"/>
      <c r="K417" s="14"/>
      <c r="L417" s="196"/>
      <c r="M417" s="201"/>
      <c r="N417" s="202"/>
      <c r="O417" s="202"/>
      <c r="P417" s="202"/>
      <c r="Q417" s="202"/>
      <c r="R417" s="202"/>
      <c r="S417" s="202"/>
      <c r="T417" s="20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197" t="s">
        <v>199</v>
      </c>
      <c r="AU417" s="197" t="s">
        <v>84</v>
      </c>
      <c r="AV417" s="14" t="s">
        <v>84</v>
      </c>
      <c r="AW417" s="14" t="s">
        <v>35</v>
      </c>
      <c r="AX417" s="14" t="s">
        <v>74</v>
      </c>
      <c r="AY417" s="197" t="s">
        <v>138</v>
      </c>
    </row>
    <row r="418" s="15" customFormat="1">
      <c r="A418" s="15"/>
      <c r="B418" s="204"/>
      <c r="C418" s="15"/>
      <c r="D418" s="179" t="s">
        <v>199</v>
      </c>
      <c r="E418" s="205" t="s">
        <v>3</v>
      </c>
      <c r="F418" s="206" t="s">
        <v>208</v>
      </c>
      <c r="G418" s="15"/>
      <c r="H418" s="207">
        <v>11.460000000000001</v>
      </c>
      <c r="I418" s="208"/>
      <c r="J418" s="15"/>
      <c r="K418" s="15"/>
      <c r="L418" s="204"/>
      <c r="M418" s="209"/>
      <c r="N418" s="210"/>
      <c r="O418" s="210"/>
      <c r="P418" s="210"/>
      <c r="Q418" s="210"/>
      <c r="R418" s="210"/>
      <c r="S418" s="210"/>
      <c r="T418" s="21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05" t="s">
        <v>199</v>
      </c>
      <c r="AU418" s="205" t="s">
        <v>84</v>
      </c>
      <c r="AV418" s="15" t="s">
        <v>162</v>
      </c>
      <c r="AW418" s="15" t="s">
        <v>35</v>
      </c>
      <c r="AX418" s="15" t="s">
        <v>82</v>
      </c>
      <c r="AY418" s="205" t="s">
        <v>138</v>
      </c>
    </row>
    <row r="419" s="2" customFormat="1" ht="16.5" customHeight="1">
      <c r="A419" s="39"/>
      <c r="B419" s="165"/>
      <c r="C419" s="166" t="s">
        <v>590</v>
      </c>
      <c r="D419" s="166" t="s">
        <v>141</v>
      </c>
      <c r="E419" s="167" t="s">
        <v>591</v>
      </c>
      <c r="F419" s="168" t="s">
        <v>592</v>
      </c>
      <c r="G419" s="169" t="s">
        <v>369</v>
      </c>
      <c r="H419" s="170">
        <v>2.5800000000000001</v>
      </c>
      <c r="I419" s="171"/>
      <c r="J419" s="172">
        <f>ROUND(I419*H419,2)</f>
        <v>0</v>
      </c>
      <c r="K419" s="168" t="s">
        <v>144</v>
      </c>
      <c r="L419" s="40"/>
      <c r="M419" s="173" t="s">
        <v>3</v>
      </c>
      <c r="N419" s="174" t="s">
        <v>45</v>
      </c>
      <c r="O419" s="73"/>
      <c r="P419" s="175">
        <f>O419*H419</f>
        <v>0</v>
      </c>
      <c r="Q419" s="175">
        <v>0</v>
      </c>
      <c r="R419" s="175">
        <f>Q419*H419</f>
        <v>0</v>
      </c>
      <c r="S419" s="175">
        <v>0.00175</v>
      </c>
      <c r="T419" s="176">
        <f>S419*H419</f>
        <v>0.0045149999999999999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177" t="s">
        <v>302</v>
      </c>
      <c r="AT419" s="177" t="s">
        <v>141</v>
      </c>
      <c r="AU419" s="177" t="s">
        <v>84</v>
      </c>
      <c r="AY419" s="20" t="s">
        <v>138</v>
      </c>
      <c r="BE419" s="178">
        <f>IF(N419="základní",J419,0)</f>
        <v>0</v>
      </c>
      <c r="BF419" s="178">
        <f>IF(N419="snížená",J419,0)</f>
        <v>0</v>
      </c>
      <c r="BG419" s="178">
        <f>IF(N419="zákl. přenesená",J419,0)</f>
        <v>0</v>
      </c>
      <c r="BH419" s="178">
        <f>IF(N419="sníž. přenesená",J419,0)</f>
        <v>0</v>
      </c>
      <c r="BI419" s="178">
        <f>IF(N419="nulová",J419,0)</f>
        <v>0</v>
      </c>
      <c r="BJ419" s="20" t="s">
        <v>82</v>
      </c>
      <c r="BK419" s="178">
        <f>ROUND(I419*H419,2)</f>
        <v>0</v>
      </c>
      <c r="BL419" s="20" t="s">
        <v>302</v>
      </c>
      <c r="BM419" s="177" t="s">
        <v>593</v>
      </c>
    </row>
    <row r="420" s="13" customFormat="1">
      <c r="A420" s="13"/>
      <c r="B420" s="189"/>
      <c r="C420" s="13"/>
      <c r="D420" s="179" t="s">
        <v>199</v>
      </c>
      <c r="E420" s="190" t="s">
        <v>3</v>
      </c>
      <c r="F420" s="191" t="s">
        <v>594</v>
      </c>
      <c r="G420" s="13"/>
      <c r="H420" s="190" t="s">
        <v>3</v>
      </c>
      <c r="I420" s="192"/>
      <c r="J420" s="13"/>
      <c r="K420" s="13"/>
      <c r="L420" s="189"/>
      <c r="M420" s="193"/>
      <c r="N420" s="194"/>
      <c r="O420" s="194"/>
      <c r="P420" s="194"/>
      <c r="Q420" s="194"/>
      <c r="R420" s="194"/>
      <c r="S420" s="194"/>
      <c r="T420" s="19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0" t="s">
        <v>199</v>
      </c>
      <c r="AU420" s="190" t="s">
        <v>84</v>
      </c>
      <c r="AV420" s="13" t="s">
        <v>82</v>
      </c>
      <c r="AW420" s="13" t="s">
        <v>35</v>
      </c>
      <c r="AX420" s="13" t="s">
        <v>74</v>
      </c>
      <c r="AY420" s="190" t="s">
        <v>138</v>
      </c>
    </row>
    <row r="421" s="14" customFormat="1">
      <c r="A421" s="14"/>
      <c r="B421" s="196"/>
      <c r="C421" s="14"/>
      <c r="D421" s="179" t="s">
        <v>199</v>
      </c>
      <c r="E421" s="197" t="s">
        <v>3</v>
      </c>
      <c r="F421" s="198" t="s">
        <v>595</v>
      </c>
      <c r="G421" s="14"/>
      <c r="H421" s="199">
        <v>2.5800000000000001</v>
      </c>
      <c r="I421" s="200"/>
      <c r="J421" s="14"/>
      <c r="K421" s="14"/>
      <c r="L421" s="196"/>
      <c r="M421" s="201"/>
      <c r="N421" s="202"/>
      <c r="O421" s="202"/>
      <c r="P421" s="202"/>
      <c r="Q421" s="202"/>
      <c r="R421" s="202"/>
      <c r="S421" s="202"/>
      <c r="T421" s="20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7" t="s">
        <v>199</v>
      </c>
      <c r="AU421" s="197" t="s">
        <v>84</v>
      </c>
      <c r="AV421" s="14" t="s">
        <v>84</v>
      </c>
      <c r="AW421" s="14" t="s">
        <v>35</v>
      </c>
      <c r="AX421" s="14" t="s">
        <v>74</v>
      </c>
      <c r="AY421" s="197" t="s">
        <v>138</v>
      </c>
    </row>
    <row r="422" s="15" customFormat="1">
      <c r="A422" s="15"/>
      <c r="B422" s="204"/>
      <c r="C422" s="15"/>
      <c r="D422" s="179" t="s">
        <v>199</v>
      </c>
      <c r="E422" s="205" t="s">
        <v>3</v>
      </c>
      <c r="F422" s="206" t="s">
        <v>208</v>
      </c>
      <c r="G422" s="15"/>
      <c r="H422" s="207">
        <v>2.5800000000000001</v>
      </c>
      <c r="I422" s="208"/>
      <c r="J422" s="15"/>
      <c r="K422" s="15"/>
      <c r="L422" s="204"/>
      <c r="M422" s="209"/>
      <c r="N422" s="210"/>
      <c r="O422" s="210"/>
      <c r="P422" s="210"/>
      <c r="Q422" s="210"/>
      <c r="R422" s="210"/>
      <c r="S422" s="210"/>
      <c r="T422" s="21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05" t="s">
        <v>199</v>
      </c>
      <c r="AU422" s="205" t="s">
        <v>84</v>
      </c>
      <c r="AV422" s="15" t="s">
        <v>162</v>
      </c>
      <c r="AW422" s="15" t="s">
        <v>35</v>
      </c>
      <c r="AX422" s="15" t="s">
        <v>82</v>
      </c>
      <c r="AY422" s="205" t="s">
        <v>138</v>
      </c>
    </row>
    <row r="423" s="2" customFormat="1" ht="16.5" customHeight="1">
      <c r="A423" s="39"/>
      <c r="B423" s="165"/>
      <c r="C423" s="166" t="s">
        <v>596</v>
      </c>
      <c r="D423" s="166" t="s">
        <v>141</v>
      </c>
      <c r="E423" s="167" t="s">
        <v>597</v>
      </c>
      <c r="F423" s="168" t="s">
        <v>598</v>
      </c>
      <c r="G423" s="169" t="s">
        <v>369</v>
      </c>
      <c r="H423" s="170">
        <v>44.299999999999997</v>
      </c>
      <c r="I423" s="171"/>
      <c r="J423" s="172">
        <f>ROUND(I423*H423,2)</f>
        <v>0</v>
      </c>
      <c r="K423" s="168" t="s">
        <v>144</v>
      </c>
      <c r="L423" s="40"/>
      <c r="M423" s="173" t="s">
        <v>3</v>
      </c>
      <c r="N423" s="174" t="s">
        <v>45</v>
      </c>
      <c r="O423" s="73"/>
      <c r="P423" s="175">
        <f>O423*H423</f>
        <v>0</v>
      </c>
      <c r="Q423" s="175">
        <v>0</v>
      </c>
      <c r="R423" s="175">
        <f>Q423*H423</f>
        <v>0</v>
      </c>
      <c r="S423" s="175">
        <v>0.0025999999999999999</v>
      </c>
      <c r="T423" s="176">
        <f>S423*H423</f>
        <v>0.11517999999999999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177" t="s">
        <v>302</v>
      </c>
      <c r="AT423" s="177" t="s">
        <v>141</v>
      </c>
      <c r="AU423" s="177" t="s">
        <v>84</v>
      </c>
      <c r="AY423" s="20" t="s">
        <v>138</v>
      </c>
      <c r="BE423" s="178">
        <f>IF(N423="základní",J423,0)</f>
        <v>0</v>
      </c>
      <c r="BF423" s="178">
        <f>IF(N423="snížená",J423,0)</f>
        <v>0</v>
      </c>
      <c r="BG423" s="178">
        <f>IF(N423="zákl. přenesená",J423,0)</f>
        <v>0</v>
      </c>
      <c r="BH423" s="178">
        <f>IF(N423="sníž. přenesená",J423,0)</f>
        <v>0</v>
      </c>
      <c r="BI423" s="178">
        <f>IF(N423="nulová",J423,0)</f>
        <v>0</v>
      </c>
      <c r="BJ423" s="20" t="s">
        <v>82</v>
      </c>
      <c r="BK423" s="178">
        <f>ROUND(I423*H423,2)</f>
        <v>0</v>
      </c>
      <c r="BL423" s="20" t="s">
        <v>302</v>
      </c>
      <c r="BM423" s="177" t="s">
        <v>599</v>
      </c>
    </row>
    <row r="424" s="14" customFormat="1">
      <c r="A424" s="14"/>
      <c r="B424" s="196"/>
      <c r="C424" s="14"/>
      <c r="D424" s="179" t="s">
        <v>199</v>
      </c>
      <c r="E424" s="197" t="s">
        <v>3</v>
      </c>
      <c r="F424" s="198" t="s">
        <v>580</v>
      </c>
      <c r="G424" s="14"/>
      <c r="H424" s="199">
        <v>44.299999999999997</v>
      </c>
      <c r="I424" s="200"/>
      <c r="J424" s="14"/>
      <c r="K424" s="14"/>
      <c r="L424" s="196"/>
      <c r="M424" s="201"/>
      <c r="N424" s="202"/>
      <c r="O424" s="202"/>
      <c r="P424" s="202"/>
      <c r="Q424" s="202"/>
      <c r="R424" s="202"/>
      <c r="S424" s="202"/>
      <c r="T424" s="20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7" t="s">
        <v>199</v>
      </c>
      <c r="AU424" s="197" t="s">
        <v>84</v>
      </c>
      <c r="AV424" s="14" t="s">
        <v>84</v>
      </c>
      <c r="AW424" s="14" t="s">
        <v>35</v>
      </c>
      <c r="AX424" s="14" t="s">
        <v>82</v>
      </c>
      <c r="AY424" s="197" t="s">
        <v>138</v>
      </c>
    </row>
    <row r="425" s="2" customFormat="1" ht="16.5" customHeight="1">
      <c r="A425" s="39"/>
      <c r="B425" s="165"/>
      <c r="C425" s="166" t="s">
        <v>600</v>
      </c>
      <c r="D425" s="166" t="s">
        <v>141</v>
      </c>
      <c r="E425" s="167" t="s">
        <v>601</v>
      </c>
      <c r="F425" s="168" t="s">
        <v>602</v>
      </c>
      <c r="G425" s="169" t="s">
        <v>369</v>
      </c>
      <c r="H425" s="170">
        <v>13.6</v>
      </c>
      <c r="I425" s="171"/>
      <c r="J425" s="172">
        <f>ROUND(I425*H425,2)</f>
        <v>0</v>
      </c>
      <c r="K425" s="168" t="s">
        <v>144</v>
      </c>
      <c r="L425" s="40"/>
      <c r="M425" s="173" t="s">
        <v>3</v>
      </c>
      <c r="N425" s="174" t="s">
        <v>45</v>
      </c>
      <c r="O425" s="73"/>
      <c r="P425" s="175">
        <f>O425*H425</f>
        <v>0</v>
      </c>
      <c r="Q425" s="175">
        <v>0</v>
      </c>
      <c r="R425" s="175">
        <f>Q425*H425</f>
        <v>0</v>
      </c>
      <c r="S425" s="175">
        <v>0.0039399999999999999</v>
      </c>
      <c r="T425" s="176">
        <f>S425*H425</f>
        <v>0.053584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177" t="s">
        <v>302</v>
      </c>
      <c r="AT425" s="177" t="s">
        <v>141</v>
      </c>
      <c r="AU425" s="177" t="s">
        <v>84</v>
      </c>
      <c r="AY425" s="20" t="s">
        <v>138</v>
      </c>
      <c r="BE425" s="178">
        <f>IF(N425="základní",J425,0)</f>
        <v>0</v>
      </c>
      <c r="BF425" s="178">
        <f>IF(N425="snížená",J425,0)</f>
        <v>0</v>
      </c>
      <c r="BG425" s="178">
        <f>IF(N425="zákl. přenesená",J425,0)</f>
        <v>0</v>
      </c>
      <c r="BH425" s="178">
        <f>IF(N425="sníž. přenesená",J425,0)</f>
        <v>0</v>
      </c>
      <c r="BI425" s="178">
        <f>IF(N425="nulová",J425,0)</f>
        <v>0</v>
      </c>
      <c r="BJ425" s="20" t="s">
        <v>82</v>
      </c>
      <c r="BK425" s="178">
        <f>ROUND(I425*H425,2)</f>
        <v>0</v>
      </c>
      <c r="BL425" s="20" t="s">
        <v>302</v>
      </c>
      <c r="BM425" s="177" t="s">
        <v>603</v>
      </c>
    </row>
    <row r="426" s="14" customFormat="1">
      <c r="A426" s="14"/>
      <c r="B426" s="196"/>
      <c r="C426" s="14"/>
      <c r="D426" s="179" t="s">
        <v>199</v>
      </c>
      <c r="E426" s="197" t="s">
        <v>3</v>
      </c>
      <c r="F426" s="198" t="s">
        <v>604</v>
      </c>
      <c r="G426" s="14"/>
      <c r="H426" s="199">
        <v>13.6</v>
      </c>
      <c r="I426" s="200"/>
      <c r="J426" s="14"/>
      <c r="K426" s="14"/>
      <c r="L426" s="196"/>
      <c r="M426" s="201"/>
      <c r="N426" s="202"/>
      <c r="O426" s="202"/>
      <c r="P426" s="202"/>
      <c r="Q426" s="202"/>
      <c r="R426" s="202"/>
      <c r="S426" s="202"/>
      <c r="T426" s="20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97" t="s">
        <v>199</v>
      </c>
      <c r="AU426" s="197" t="s">
        <v>84</v>
      </c>
      <c r="AV426" s="14" t="s">
        <v>84</v>
      </c>
      <c r="AW426" s="14" t="s">
        <v>35</v>
      </c>
      <c r="AX426" s="14" t="s">
        <v>82</v>
      </c>
      <c r="AY426" s="197" t="s">
        <v>138</v>
      </c>
    </row>
    <row r="427" s="12" customFormat="1" ht="22.8" customHeight="1">
      <c r="A427" s="12"/>
      <c r="B427" s="152"/>
      <c r="C427" s="12"/>
      <c r="D427" s="153" t="s">
        <v>73</v>
      </c>
      <c r="E427" s="163" t="s">
        <v>605</v>
      </c>
      <c r="F427" s="163" t="s">
        <v>606</v>
      </c>
      <c r="G427" s="12"/>
      <c r="H427" s="12"/>
      <c r="I427" s="155"/>
      <c r="J427" s="164">
        <f>BK427</f>
        <v>0</v>
      </c>
      <c r="K427" s="12"/>
      <c r="L427" s="152"/>
      <c r="M427" s="157"/>
      <c r="N427" s="158"/>
      <c r="O427" s="158"/>
      <c r="P427" s="159">
        <f>SUM(P428:P434)</f>
        <v>0</v>
      </c>
      <c r="Q427" s="158"/>
      <c r="R427" s="159">
        <f>SUM(R428:R434)</f>
        <v>0</v>
      </c>
      <c r="S427" s="158"/>
      <c r="T427" s="160">
        <f>SUM(T428:T434)</f>
        <v>12.7985402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153" t="s">
        <v>84</v>
      </c>
      <c r="AT427" s="161" t="s">
        <v>73</v>
      </c>
      <c r="AU427" s="161" t="s">
        <v>82</v>
      </c>
      <c r="AY427" s="153" t="s">
        <v>138</v>
      </c>
      <c r="BK427" s="162">
        <f>SUM(BK428:BK434)</f>
        <v>0</v>
      </c>
    </row>
    <row r="428" s="2" customFormat="1" ht="16.5" customHeight="1">
      <c r="A428" s="39"/>
      <c r="B428" s="165"/>
      <c r="C428" s="166" t="s">
        <v>607</v>
      </c>
      <c r="D428" s="166" t="s">
        <v>141</v>
      </c>
      <c r="E428" s="167" t="s">
        <v>608</v>
      </c>
      <c r="F428" s="168" t="s">
        <v>609</v>
      </c>
      <c r="G428" s="169" t="s">
        <v>168</v>
      </c>
      <c r="H428" s="170">
        <v>277.97800000000001</v>
      </c>
      <c r="I428" s="171"/>
      <c r="J428" s="172">
        <f>ROUND(I428*H428,2)</f>
        <v>0</v>
      </c>
      <c r="K428" s="168" t="s">
        <v>144</v>
      </c>
      <c r="L428" s="40"/>
      <c r="M428" s="173" t="s">
        <v>3</v>
      </c>
      <c r="N428" s="174" t="s">
        <v>45</v>
      </c>
      <c r="O428" s="73"/>
      <c r="P428" s="175">
        <f>O428*H428</f>
        <v>0</v>
      </c>
      <c r="Q428" s="175">
        <v>0</v>
      </c>
      <c r="R428" s="175">
        <f>Q428*H428</f>
        <v>0</v>
      </c>
      <c r="S428" s="175">
        <v>0.044499999999999998</v>
      </c>
      <c r="T428" s="176">
        <f>S428*H428</f>
        <v>12.370021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177" t="s">
        <v>302</v>
      </c>
      <c r="AT428" s="177" t="s">
        <v>141</v>
      </c>
      <c r="AU428" s="177" t="s">
        <v>84</v>
      </c>
      <c r="AY428" s="20" t="s">
        <v>138</v>
      </c>
      <c r="BE428" s="178">
        <f>IF(N428="základní",J428,0)</f>
        <v>0</v>
      </c>
      <c r="BF428" s="178">
        <f>IF(N428="snížená",J428,0)</f>
        <v>0</v>
      </c>
      <c r="BG428" s="178">
        <f>IF(N428="zákl. přenesená",J428,0)</f>
        <v>0</v>
      </c>
      <c r="BH428" s="178">
        <f>IF(N428="sníž. přenesená",J428,0)</f>
        <v>0</v>
      </c>
      <c r="BI428" s="178">
        <f>IF(N428="nulová",J428,0)</f>
        <v>0</v>
      </c>
      <c r="BJ428" s="20" t="s">
        <v>82</v>
      </c>
      <c r="BK428" s="178">
        <f>ROUND(I428*H428,2)</f>
        <v>0</v>
      </c>
      <c r="BL428" s="20" t="s">
        <v>302</v>
      </c>
      <c r="BM428" s="177" t="s">
        <v>610</v>
      </c>
    </row>
    <row r="429" s="14" customFormat="1">
      <c r="A429" s="14"/>
      <c r="B429" s="196"/>
      <c r="C429" s="14"/>
      <c r="D429" s="179" t="s">
        <v>199</v>
      </c>
      <c r="E429" s="197" t="s">
        <v>3</v>
      </c>
      <c r="F429" s="198" t="s">
        <v>166</v>
      </c>
      <c r="G429" s="14"/>
      <c r="H429" s="199">
        <v>277.97800000000001</v>
      </c>
      <c r="I429" s="200"/>
      <c r="J429" s="14"/>
      <c r="K429" s="14"/>
      <c r="L429" s="196"/>
      <c r="M429" s="201"/>
      <c r="N429" s="202"/>
      <c r="O429" s="202"/>
      <c r="P429" s="202"/>
      <c r="Q429" s="202"/>
      <c r="R429" s="202"/>
      <c r="S429" s="202"/>
      <c r="T429" s="20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7" t="s">
        <v>199</v>
      </c>
      <c r="AU429" s="197" t="s">
        <v>84</v>
      </c>
      <c r="AV429" s="14" t="s">
        <v>84</v>
      </c>
      <c r="AW429" s="14" t="s">
        <v>35</v>
      </c>
      <c r="AX429" s="14" t="s">
        <v>82</v>
      </c>
      <c r="AY429" s="197" t="s">
        <v>138</v>
      </c>
    </row>
    <row r="430" s="2" customFormat="1" ht="16.5" customHeight="1">
      <c r="A430" s="39"/>
      <c r="B430" s="165"/>
      <c r="C430" s="166" t="s">
        <v>611</v>
      </c>
      <c r="D430" s="166" t="s">
        <v>141</v>
      </c>
      <c r="E430" s="167" t="s">
        <v>612</v>
      </c>
      <c r="F430" s="168" t="s">
        <v>613</v>
      </c>
      <c r="G430" s="169" t="s">
        <v>168</v>
      </c>
      <c r="H430" s="170">
        <v>277.97800000000001</v>
      </c>
      <c r="I430" s="171"/>
      <c r="J430" s="172">
        <f>ROUND(I430*H430,2)</f>
        <v>0</v>
      </c>
      <c r="K430" s="168" t="s">
        <v>144</v>
      </c>
      <c r="L430" s="40"/>
      <c r="M430" s="173" t="s">
        <v>3</v>
      </c>
      <c r="N430" s="174" t="s">
        <v>45</v>
      </c>
      <c r="O430" s="73"/>
      <c r="P430" s="175">
        <f>O430*H430</f>
        <v>0</v>
      </c>
      <c r="Q430" s="175">
        <v>0</v>
      </c>
      <c r="R430" s="175">
        <f>Q430*H430</f>
        <v>0</v>
      </c>
      <c r="S430" s="175">
        <v>0</v>
      </c>
      <c r="T430" s="17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177" t="s">
        <v>302</v>
      </c>
      <c r="AT430" s="177" t="s">
        <v>141</v>
      </c>
      <c r="AU430" s="177" t="s">
        <v>84</v>
      </c>
      <c r="AY430" s="20" t="s">
        <v>138</v>
      </c>
      <c r="BE430" s="178">
        <f>IF(N430="základní",J430,0)</f>
        <v>0</v>
      </c>
      <c r="BF430" s="178">
        <f>IF(N430="snížená",J430,0)</f>
        <v>0</v>
      </c>
      <c r="BG430" s="178">
        <f>IF(N430="zákl. přenesená",J430,0)</f>
        <v>0</v>
      </c>
      <c r="BH430" s="178">
        <f>IF(N430="sníž. přenesená",J430,0)</f>
        <v>0</v>
      </c>
      <c r="BI430" s="178">
        <f>IF(N430="nulová",J430,0)</f>
        <v>0</v>
      </c>
      <c r="BJ430" s="20" t="s">
        <v>82</v>
      </c>
      <c r="BK430" s="178">
        <f>ROUND(I430*H430,2)</f>
        <v>0</v>
      </c>
      <c r="BL430" s="20" t="s">
        <v>302</v>
      </c>
      <c r="BM430" s="177" t="s">
        <v>614</v>
      </c>
    </row>
    <row r="431" s="14" customFormat="1">
      <c r="A431" s="14"/>
      <c r="B431" s="196"/>
      <c r="C431" s="14"/>
      <c r="D431" s="179" t="s">
        <v>199</v>
      </c>
      <c r="E431" s="197" t="s">
        <v>3</v>
      </c>
      <c r="F431" s="198" t="s">
        <v>166</v>
      </c>
      <c r="G431" s="14"/>
      <c r="H431" s="199">
        <v>277.97800000000001</v>
      </c>
      <c r="I431" s="200"/>
      <c r="J431" s="14"/>
      <c r="K431" s="14"/>
      <c r="L431" s="196"/>
      <c r="M431" s="201"/>
      <c r="N431" s="202"/>
      <c r="O431" s="202"/>
      <c r="P431" s="202"/>
      <c r="Q431" s="202"/>
      <c r="R431" s="202"/>
      <c r="S431" s="202"/>
      <c r="T431" s="20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7" t="s">
        <v>199</v>
      </c>
      <c r="AU431" s="197" t="s">
        <v>84</v>
      </c>
      <c r="AV431" s="14" t="s">
        <v>84</v>
      </c>
      <c r="AW431" s="14" t="s">
        <v>35</v>
      </c>
      <c r="AX431" s="14" t="s">
        <v>82</v>
      </c>
      <c r="AY431" s="197" t="s">
        <v>138</v>
      </c>
    </row>
    <row r="432" s="2" customFormat="1" ht="21.75" customHeight="1">
      <c r="A432" s="39"/>
      <c r="B432" s="165"/>
      <c r="C432" s="166" t="s">
        <v>615</v>
      </c>
      <c r="D432" s="166" t="s">
        <v>141</v>
      </c>
      <c r="E432" s="167" t="s">
        <v>616</v>
      </c>
      <c r="F432" s="168" t="s">
        <v>617</v>
      </c>
      <c r="G432" s="169" t="s">
        <v>369</v>
      </c>
      <c r="H432" s="170">
        <v>37.359999999999999</v>
      </c>
      <c r="I432" s="171"/>
      <c r="J432" s="172">
        <f>ROUND(I432*H432,2)</f>
        <v>0</v>
      </c>
      <c r="K432" s="168" t="s">
        <v>144</v>
      </c>
      <c r="L432" s="40"/>
      <c r="M432" s="173" t="s">
        <v>3</v>
      </c>
      <c r="N432" s="174" t="s">
        <v>45</v>
      </c>
      <c r="O432" s="73"/>
      <c r="P432" s="175">
        <f>O432*H432</f>
        <v>0</v>
      </c>
      <c r="Q432" s="175">
        <v>0</v>
      </c>
      <c r="R432" s="175">
        <f>Q432*H432</f>
        <v>0</v>
      </c>
      <c r="S432" s="175">
        <v>0.011469999999999999</v>
      </c>
      <c r="T432" s="176">
        <f>S432*H432</f>
        <v>0.42851919999999999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177" t="s">
        <v>302</v>
      </c>
      <c r="AT432" s="177" t="s">
        <v>141</v>
      </c>
      <c r="AU432" s="177" t="s">
        <v>84</v>
      </c>
      <c r="AY432" s="20" t="s">
        <v>138</v>
      </c>
      <c r="BE432" s="178">
        <f>IF(N432="základní",J432,0)</f>
        <v>0</v>
      </c>
      <c r="BF432" s="178">
        <f>IF(N432="snížená",J432,0)</f>
        <v>0</v>
      </c>
      <c r="BG432" s="178">
        <f>IF(N432="zákl. přenesená",J432,0)</f>
        <v>0</v>
      </c>
      <c r="BH432" s="178">
        <f>IF(N432="sníž. přenesená",J432,0)</f>
        <v>0</v>
      </c>
      <c r="BI432" s="178">
        <f>IF(N432="nulová",J432,0)</f>
        <v>0</v>
      </c>
      <c r="BJ432" s="20" t="s">
        <v>82</v>
      </c>
      <c r="BK432" s="178">
        <f>ROUND(I432*H432,2)</f>
        <v>0</v>
      </c>
      <c r="BL432" s="20" t="s">
        <v>302</v>
      </c>
      <c r="BM432" s="177" t="s">
        <v>618</v>
      </c>
    </row>
    <row r="433" s="14" customFormat="1">
      <c r="A433" s="14"/>
      <c r="B433" s="196"/>
      <c r="C433" s="14"/>
      <c r="D433" s="179" t="s">
        <v>199</v>
      </c>
      <c r="E433" s="197" t="s">
        <v>3</v>
      </c>
      <c r="F433" s="198" t="s">
        <v>619</v>
      </c>
      <c r="G433" s="14"/>
      <c r="H433" s="199">
        <v>37.359999999999999</v>
      </c>
      <c r="I433" s="200"/>
      <c r="J433" s="14"/>
      <c r="K433" s="14"/>
      <c r="L433" s="196"/>
      <c r="M433" s="201"/>
      <c r="N433" s="202"/>
      <c r="O433" s="202"/>
      <c r="P433" s="202"/>
      <c r="Q433" s="202"/>
      <c r="R433" s="202"/>
      <c r="S433" s="202"/>
      <c r="T433" s="20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7" t="s">
        <v>199</v>
      </c>
      <c r="AU433" s="197" t="s">
        <v>84</v>
      </c>
      <c r="AV433" s="14" t="s">
        <v>84</v>
      </c>
      <c r="AW433" s="14" t="s">
        <v>35</v>
      </c>
      <c r="AX433" s="14" t="s">
        <v>82</v>
      </c>
      <c r="AY433" s="197" t="s">
        <v>138</v>
      </c>
    </row>
    <row r="434" s="2" customFormat="1" ht="16.5" customHeight="1">
      <c r="A434" s="39"/>
      <c r="B434" s="165"/>
      <c r="C434" s="166" t="s">
        <v>620</v>
      </c>
      <c r="D434" s="166" t="s">
        <v>141</v>
      </c>
      <c r="E434" s="167" t="s">
        <v>621</v>
      </c>
      <c r="F434" s="168" t="s">
        <v>613</v>
      </c>
      <c r="G434" s="169" t="s">
        <v>369</v>
      </c>
      <c r="H434" s="170">
        <v>37.359999999999999</v>
      </c>
      <c r="I434" s="171"/>
      <c r="J434" s="172">
        <f>ROUND(I434*H434,2)</f>
        <v>0</v>
      </c>
      <c r="K434" s="168" t="s">
        <v>144</v>
      </c>
      <c r="L434" s="40"/>
      <c r="M434" s="173" t="s">
        <v>3</v>
      </c>
      <c r="N434" s="174" t="s">
        <v>45</v>
      </c>
      <c r="O434" s="73"/>
      <c r="P434" s="175">
        <f>O434*H434</f>
        <v>0</v>
      </c>
      <c r="Q434" s="175">
        <v>0</v>
      </c>
      <c r="R434" s="175">
        <f>Q434*H434</f>
        <v>0</v>
      </c>
      <c r="S434" s="175">
        <v>0</v>
      </c>
      <c r="T434" s="17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177" t="s">
        <v>302</v>
      </c>
      <c r="AT434" s="177" t="s">
        <v>141</v>
      </c>
      <c r="AU434" s="177" t="s">
        <v>84</v>
      </c>
      <c r="AY434" s="20" t="s">
        <v>138</v>
      </c>
      <c r="BE434" s="178">
        <f>IF(N434="základní",J434,0)</f>
        <v>0</v>
      </c>
      <c r="BF434" s="178">
        <f>IF(N434="snížená",J434,0)</f>
        <v>0</v>
      </c>
      <c r="BG434" s="178">
        <f>IF(N434="zákl. přenesená",J434,0)</f>
        <v>0</v>
      </c>
      <c r="BH434" s="178">
        <f>IF(N434="sníž. přenesená",J434,0)</f>
        <v>0</v>
      </c>
      <c r="BI434" s="178">
        <f>IF(N434="nulová",J434,0)</f>
        <v>0</v>
      </c>
      <c r="BJ434" s="20" t="s">
        <v>82</v>
      </c>
      <c r="BK434" s="178">
        <f>ROUND(I434*H434,2)</f>
        <v>0</v>
      </c>
      <c r="BL434" s="20" t="s">
        <v>302</v>
      </c>
      <c r="BM434" s="177" t="s">
        <v>622</v>
      </c>
    </row>
    <row r="435" s="12" customFormat="1" ht="22.8" customHeight="1">
      <c r="A435" s="12"/>
      <c r="B435" s="152"/>
      <c r="C435" s="12"/>
      <c r="D435" s="153" t="s">
        <v>73</v>
      </c>
      <c r="E435" s="163" t="s">
        <v>623</v>
      </c>
      <c r="F435" s="163" t="s">
        <v>624</v>
      </c>
      <c r="G435" s="12"/>
      <c r="H435" s="12"/>
      <c r="I435" s="155"/>
      <c r="J435" s="164">
        <f>BK435</f>
        <v>0</v>
      </c>
      <c r="K435" s="12"/>
      <c r="L435" s="152"/>
      <c r="M435" s="157"/>
      <c r="N435" s="158"/>
      <c r="O435" s="158"/>
      <c r="P435" s="159">
        <f>SUM(P436:P448)</f>
        <v>0</v>
      </c>
      <c r="Q435" s="158"/>
      <c r="R435" s="159">
        <f>SUM(R436:R448)</f>
        <v>0</v>
      </c>
      <c r="S435" s="158"/>
      <c r="T435" s="160">
        <f>SUM(T436:T448)</f>
        <v>0.13173000000000001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53" t="s">
        <v>84</v>
      </c>
      <c r="AT435" s="161" t="s">
        <v>73</v>
      </c>
      <c r="AU435" s="161" t="s">
        <v>82</v>
      </c>
      <c r="AY435" s="153" t="s">
        <v>138</v>
      </c>
      <c r="BK435" s="162">
        <f>SUM(BK436:BK448)</f>
        <v>0</v>
      </c>
    </row>
    <row r="436" s="2" customFormat="1" ht="16.5" customHeight="1">
      <c r="A436" s="39"/>
      <c r="B436" s="165"/>
      <c r="C436" s="166" t="s">
        <v>625</v>
      </c>
      <c r="D436" s="166" t="s">
        <v>141</v>
      </c>
      <c r="E436" s="167" t="s">
        <v>626</v>
      </c>
      <c r="F436" s="168" t="s">
        <v>627</v>
      </c>
      <c r="G436" s="169" t="s">
        <v>168</v>
      </c>
      <c r="H436" s="170">
        <v>1.3999999999999999</v>
      </c>
      <c r="I436" s="171"/>
      <c r="J436" s="172">
        <f>ROUND(I436*H436,2)</f>
        <v>0</v>
      </c>
      <c r="K436" s="168" t="s">
        <v>144</v>
      </c>
      <c r="L436" s="40"/>
      <c r="M436" s="173" t="s">
        <v>3</v>
      </c>
      <c r="N436" s="174" t="s">
        <v>45</v>
      </c>
      <c r="O436" s="73"/>
      <c r="P436" s="175">
        <f>O436*H436</f>
        <v>0</v>
      </c>
      <c r="Q436" s="175">
        <v>0</v>
      </c>
      <c r="R436" s="175">
        <f>Q436*H436</f>
        <v>0</v>
      </c>
      <c r="S436" s="175">
        <v>0.01695</v>
      </c>
      <c r="T436" s="176">
        <f>S436*H436</f>
        <v>0.023729999999999998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177" t="s">
        <v>302</v>
      </c>
      <c r="AT436" s="177" t="s">
        <v>141</v>
      </c>
      <c r="AU436" s="177" t="s">
        <v>84</v>
      </c>
      <c r="AY436" s="20" t="s">
        <v>138</v>
      </c>
      <c r="BE436" s="178">
        <f>IF(N436="základní",J436,0)</f>
        <v>0</v>
      </c>
      <c r="BF436" s="178">
        <f>IF(N436="snížená",J436,0)</f>
        <v>0</v>
      </c>
      <c r="BG436" s="178">
        <f>IF(N436="zákl. přenesená",J436,0)</f>
        <v>0</v>
      </c>
      <c r="BH436" s="178">
        <f>IF(N436="sníž. přenesená",J436,0)</f>
        <v>0</v>
      </c>
      <c r="BI436" s="178">
        <f>IF(N436="nulová",J436,0)</f>
        <v>0</v>
      </c>
      <c r="BJ436" s="20" t="s">
        <v>82</v>
      </c>
      <c r="BK436" s="178">
        <f>ROUND(I436*H436,2)</f>
        <v>0</v>
      </c>
      <c r="BL436" s="20" t="s">
        <v>302</v>
      </c>
      <c r="BM436" s="177" t="s">
        <v>628</v>
      </c>
    </row>
    <row r="437" s="13" customFormat="1">
      <c r="A437" s="13"/>
      <c r="B437" s="189"/>
      <c r="C437" s="13"/>
      <c r="D437" s="179" t="s">
        <v>199</v>
      </c>
      <c r="E437" s="190" t="s">
        <v>3</v>
      </c>
      <c r="F437" s="191" t="s">
        <v>629</v>
      </c>
      <c r="G437" s="13"/>
      <c r="H437" s="190" t="s">
        <v>3</v>
      </c>
      <c r="I437" s="192"/>
      <c r="J437" s="13"/>
      <c r="K437" s="13"/>
      <c r="L437" s="189"/>
      <c r="M437" s="193"/>
      <c r="N437" s="194"/>
      <c r="O437" s="194"/>
      <c r="P437" s="194"/>
      <c r="Q437" s="194"/>
      <c r="R437" s="194"/>
      <c r="S437" s="194"/>
      <c r="T437" s="19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0" t="s">
        <v>199</v>
      </c>
      <c r="AU437" s="190" t="s">
        <v>84</v>
      </c>
      <c r="AV437" s="13" t="s">
        <v>82</v>
      </c>
      <c r="AW437" s="13" t="s">
        <v>35</v>
      </c>
      <c r="AX437" s="13" t="s">
        <v>74</v>
      </c>
      <c r="AY437" s="190" t="s">
        <v>138</v>
      </c>
    </row>
    <row r="438" s="14" customFormat="1">
      <c r="A438" s="14"/>
      <c r="B438" s="196"/>
      <c r="C438" s="14"/>
      <c r="D438" s="179" t="s">
        <v>199</v>
      </c>
      <c r="E438" s="197" t="s">
        <v>3</v>
      </c>
      <c r="F438" s="198" t="s">
        <v>630</v>
      </c>
      <c r="G438" s="14"/>
      <c r="H438" s="199">
        <v>1.3999999999999999</v>
      </c>
      <c r="I438" s="200"/>
      <c r="J438" s="14"/>
      <c r="K438" s="14"/>
      <c r="L438" s="196"/>
      <c r="M438" s="201"/>
      <c r="N438" s="202"/>
      <c r="O438" s="202"/>
      <c r="P438" s="202"/>
      <c r="Q438" s="202"/>
      <c r="R438" s="202"/>
      <c r="S438" s="202"/>
      <c r="T438" s="20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7" t="s">
        <v>199</v>
      </c>
      <c r="AU438" s="197" t="s">
        <v>84</v>
      </c>
      <c r="AV438" s="14" t="s">
        <v>84</v>
      </c>
      <c r="AW438" s="14" t="s">
        <v>35</v>
      </c>
      <c r="AX438" s="14" t="s">
        <v>74</v>
      </c>
      <c r="AY438" s="197" t="s">
        <v>138</v>
      </c>
    </row>
    <row r="439" s="15" customFormat="1">
      <c r="A439" s="15"/>
      <c r="B439" s="204"/>
      <c r="C439" s="15"/>
      <c r="D439" s="179" t="s">
        <v>199</v>
      </c>
      <c r="E439" s="205" t="s">
        <v>3</v>
      </c>
      <c r="F439" s="206" t="s">
        <v>208</v>
      </c>
      <c r="G439" s="15"/>
      <c r="H439" s="207">
        <v>1.3999999999999999</v>
      </c>
      <c r="I439" s="208"/>
      <c r="J439" s="15"/>
      <c r="K439" s="15"/>
      <c r="L439" s="204"/>
      <c r="M439" s="209"/>
      <c r="N439" s="210"/>
      <c r="O439" s="210"/>
      <c r="P439" s="210"/>
      <c r="Q439" s="210"/>
      <c r="R439" s="210"/>
      <c r="S439" s="210"/>
      <c r="T439" s="21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05" t="s">
        <v>199</v>
      </c>
      <c r="AU439" s="205" t="s">
        <v>84</v>
      </c>
      <c r="AV439" s="15" t="s">
        <v>162</v>
      </c>
      <c r="AW439" s="15" t="s">
        <v>35</v>
      </c>
      <c r="AX439" s="15" t="s">
        <v>82</v>
      </c>
      <c r="AY439" s="205" t="s">
        <v>138</v>
      </c>
    </row>
    <row r="440" s="2" customFormat="1" ht="16.5" customHeight="1">
      <c r="A440" s="39"/>
      <c r="B440" s="165"/>
      <c r="C440" s="166" t="s">
        <v>631</v>
      </c>
      <c r="D440" s="166" t="s">
        <v>141</v>
      </c>
      <c r="E440" s="167" t="s">
        <v>632</v>
      </c>
      <c r="F440" s="168" t="s">
        <v>633</v>
      </c>
      <c r="G440" s="169" t="s">
        <v>211</v>
      </c>
      <c r="H440" s="170">
        <v>3</v>
      </c>
      <c r="I440" s="171"/>
      <c r="J440" s="172">
        <f>ROUND(I440*H440,2)</f>
        <v>0</v>
      </c>
      <c r="K440" s="168" t="s">
        <v>144</v>
      </c>
      <c r="L440" s="40"/>
      <c r="M440" s="173" t="s">
        <v>3</v>
      </c>
      <c r="N440" s="174" t="s">
        <v>45</v>
      </c>
      <c r="O440" s="73"/>
      <c r="P440" s="175">
        <f>O440*H440</f>
        <v>0</v>
      </c>
      <c r="Q440" s="175">
        <v>0</v>
      </c>
      <c r="R440" s="175">
        <f>Q440*H440</f>
        <v>0</v>
      </c>
      <c r="S440" s="175">
        <v>0.0040000000000000001</v>
      </c>
      <c r="T440" s="176">
        <f>S440*H440</f>
        <v>0.012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177" t="s">
        <v>302</v>
      </c>
      <c r="AT440" s="177" t="s">
        <v>141</v>
      </c>
      <c r="AU440" s="177" t="s">
        <v>84</v>
      </c>
      <c r="AY440" s="20" t="s">
        <v>138</v>
      </c>
      <c r="BE440" s="178">
        <f>IF(N440="základní",J440,0)</f>
        <v>0</v>
      </c>
      <c r="BF440" s="178">
        <f>IF(N440="snížená",J440,0)</f>
        <v>0</v>
      </c>
      <c r="BG440" s="178">
        <f>IF(N440="zákl. přenesená",J440,0)</f>
        <v>0</v>
      </c>
      <c r="BH440" s="178">
        <f>IF(N440="sníž. přenesená",J440,0)</f>
        <v>0</v>
      </c>
      <c r="BI440" s="178">
        <f>IF(N440="nulová",J440,0)</f>
        <v>0</v>
      </c>
      <c r="BJ440" s="20" t="s">
        <v>82</v>
      </c>
      <c r="BK440" s="178">
        <f>ROUND(I440*H440,2)</f>
        <v>0</v>
      </c>
      <c r="BL440" s="20" t="s">
        <v>302</v>
      </c>
      <c r="BM440" s="177" t="s">
        <v>634</v>
      </c>
    </row>
    <row r="441" s="13" customFormat="1">
      <c r="A441" s="13"/>
      <c r="B441" s="189"/>
      <c r="C441" s="13"/>
      <c r="D441" s="179" t="s">
        <v>199</v>
      </c>
      <c r="E441" s="190" t="s">
        <v>3</v>
      </c>
      <c r="F441" s="191" t="s">
        <v>635</v>
      </c>
      <c r="G441" s="13"/>
      <c r="H441" s="190" t="s">
        <v>3</v>
      </c>
      <c r="I441" s="192"/>
      <c r="J441" s="13"/>
      <c r="K441" s="13"/>
      <c r="L441" s="189"/>
      <c r="M441" s="193"/>
      <c r="N441" s="194"/>
      <c r="O441" s="194"/>
      <c r="P441" s="194"/>
      <c r="Q441" s="194"/>
      <c r="R441" s="194"/>
      <c r="S441" s="194"/>
      <c r="T441" s="19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0" t="s">
        <v>199</v>
      </c>
      <c r="AU441" s="190" t="s">
        <v>84</v>
      </c>
      <c r="AV441" s="13" t="s">
        <v>82</v>
      </c>
      <c r="AW441" s="13" t="s">
        <v>35</v>
      </c>
      <c r="AX441" s="13" t="s">
        <v>74</v>
      </c>
      <c r="AY441" s="190" t="s">
        <v>138</v>
      </c>
    </row>
    <row r="442" s="14" customFormat="1">
      <c r="A442" s="14"/>
      <c r="B442" s="196"/>
      <c r="C442" s="14"/>
      <c r="D442" s="179" t="s">
        <v>199</v>
      </c>
      <c r="E442" s="197" t="s">
        <v>3</v>
      </c>
      <c r="F442" s="198" t="s">
        <v>636</v>
      </c>
      <c r="G442" s="14"/>
      <c r="H442" s="199">
        <v>3</v>
      </c>
      <c r="I442" s="200"/>
      <c r="J442" s="14"/>
      <c r="K442" s="14"/>
      <c r="L442" s="196"/>
      <c r="M442" s="201"/>
      <c r="N442" s="202"/>
      <c r="O442" s="202"/>
      <c r="P442" s="202"/>
      <c r="Q442" s="202"/>
      <c r="R442" s="202"/>
      <c r="S442" s="202"/>
      <c r="T442" s="20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97" t="s">
        <v>199</v>
      </c>
      <c r="AU442" s="197" t="s">
        <v>84</v>
      </c>
      <c r="AV442" s="14" t="s">
        <v>84</v>
      </c>
      <c r="AW442" s="14" t="s">
        <v>35</v>
      </c>
      <c r="AX442" s="14" t="s">
        <v>74</v>
      </c>
      <c r="AY442" s="197" t="s">
        <v>138</v>
      </c>
    </row>
    <row r="443" s="15" customFormat="1">
      <c r="A443" s="15"/>
      <c r="B443" s="204"/>
      <c r="C443" s="15"/>
      <c r="D443" s="179" t="s">
        <v>199</v>
      </c>
      <c r="E443" s="205" t="s">
        <v>3</v>
      </c>
      <c r="F443" s="206" t="s">
        <v>208</v>
      </c>
      <c r="G443" s="15"/>
      <c r="H443" s="207">
        <v>3</v>
      </c>
      <c r="I443" s="208"/>
      <c r="J443" s="15"/>
      <c r="K443" s="15"/>
      <c r="L443" s="204"/>
      <c r="M443" s="209"/>
      <c r="N443" s="210"/>
      <c r="O443" s="210"/>
      <c r="P443" s="210"/>
      <c r="Q443" s="210"/>
      <c r="R443" s="210"/>
      <c r="S443" s="210"/>
      <c r="T443" s="21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05" t="s">
        <v>199</v>
      </c>
      <c r="AU443" s="205" t="s">
        <v>84</v>
      </c>
      <c r="AV443" s="15" t="s">
        <v>162</v>
      </c>
      <c r="AW443" s="15" t="s">
        <v>35</v>
      </c>
      <c r="AX443" s="15" t="s">
        <v>82</v>
      </c>
      <c r="AY443" s="205" t="s">
        <v>138</v>
      </c>
    </row>
    <row r="444" s="2" customFormat="1" ht="16.5" customHeight="1">
      <c r="A444" s="39"/>
      <c r="B444" s="165"/>
      <c r="C444" s="166" t="s">
        <v>637</v>
      </c>
      <c r="D444" s="166" t="s">
        <v>141</v>
      </c>
      <c r="E444" s="167" t="s">
        <v>638</v>
      </c>
      <c r="F444" s="168" t="s">
        <v>639</v>
      </c>
      <c r="G444" s="169" t="s">
        <v>211</v>
      </c>
      <c r="H444" s="170">
        <v>4</v>
      </c>
      <c r="I444" s="171"/>
      <c r="J444" s="172">
        <f>ROUND(I444*H444,2)</f>
        <v>0</v>
      </c>
      <c r="K444" s="168" t="s">
        <v>144</v>
      </c>
      <c r="L444" s="40"/>
      <c r="M444" s="173" t="s">
        <v>3</v>
      </c>
      <c r="N444" s="174" t="s">
        <v>45</v>
      </c>
      <c r="O444" s="73"/>
      <c r="P444" s="175">
        <f>O444*H444</f>
        <v>0</v>
      </c>
      <c r="Q444" s="175">
        <v>0</v>
      </c>
      <c r="R444" s="175">
        <f>Q444*H444</f>
        <v>0</v>
      </c>
      <c r="S444" s="175">
        <v>0.0060000000000000001</v>
      </c>
      <c r="T444" s="176">
        <f>S444*H444</f>
        <v>0.024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177" t="s">
        <v>302</v>
      </c>
      <c r="AT444" s="177" t="s">
        <v>141</v>
      </c>
      <c r="AU444" s="177" t="s">
        <v>84</v>
      </c>
      <c r="AY444" s="20" t="s">
        <v>138</v>
      </c>
      <c r="BE444" s="178">
        <f>IF(N444="základní",J444,0)</f>
        <v>0</v>
      </c>
      <c r="BF444" s="178">
        <f>IF(N444="snížená",J444,0)</f>
        <v>0</v>
      </c>
      <c r="BG444" s="178">
        <f>IF(N444="zákl. přenesená",J444,0)</f>
        <v>0</v>
      </c>
      <c r="BH444" s="178">
        <f>IF(N444="sníž. přenesená",J444,0)</f>
        <v>0</v>
      </c>
      <c r="BI444" s="178">
        <f>IF(N444="nulová",J444,0)</f>
        <v>0</v>
      </c>
      <c r="BJ444" s="20" t="s">
        <v>82</v>
      </c>
      <c r="BK444" s="178">
        <f>ROUND(I444*H444,2)</f>
        <v>0</v>
      </c>
      <c r="BL444" s="20" t="s">
        <v>302</v>
      </c>
      <c r="BM444" s="177" t="s">
        <v>640</v>
      </c>
    </row>
    <row r="445" s="2" customFormat="1">
      <c r="A445" s="39"/>
      <c r="B445" s="165"/>
      <c r="C445" s="166" t="s">
        <v>641</v>
      </c>
      <c r="D445" s="166" t="s">
        <v>141</v>
      </c>
      <c r="E445" s="167" t="s">
        <v>642</v>
      </c>
      <c r="F445" s="168" t="s">
        <v>643</v>
      </c>
      <c r="G445" s="169" t="s">
        <v>211</v>
      </c>
      <c r="H445" s="170">
        <v>3</v>
      </c>
      <c r="I445" s="171"/>
      <c r="J445" s="172">
        <f>ROUND(I445*H445,2)</f>
        <v>0</v>
      </c>
      <c r="K445" s="168" t="s">
        <v>144</v>
      </c>
      <c r="L445" s="40"/>
      <c r="M445" s="173" t="s">
        <v>3</v>
      </c>
      <c r="N445" s="174" t="s">
        <v>45</v>
      </c>
      <c r="O445" s="73"/>
      <c r="P445" s="175">
        <f>O445*H445</f>
        <v>0</v>
      </c>
      <c r="Q445" s="175">
        <v>0</v>
      </c>
      <c r="R445" s="175">
        <f>Q445*H445</f>
        <v>0</v>
      </c>
      <c r="S445" s="175">
        <v>0.024</v>
      </c>
      <c r="T445" s="176">
        <f>S445*H445</f>
        <v>0.072000000000000008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177" t="s">
        <v>302</v>
      </c>
      <c r="AT445" s="177" t="s">
        <v>141</v>
      </c>
      <c r="AU445" s="177" t="s">
        <v>84</v>
      </c>
      <c r="AY445" s="20" t="s">
        <v>138</v>
      </c>
      <c r="BE445" s="178">
        <f>IF(N445="základní",J445,0)</f>
        <v>0</v>
      </c>
      <c r="BF445" s="178">
        <f>IF(N445="snížená",J445,0)</f>
        <v>0</v>
      </c>
      <c r="BG445" s="178">
        <f>IF(N445="zákl. přenesená",J445,0)</f>
        <v>0</v>
      </c>
      <c r="BH445" s="178">
        <f>IF(N445="sníž. přenesená",J445,0)</f>
        <v>0</v>
      </c>
      <c r="BI445" s="178">
        <f>IF(N445="nulová",J445,0)</f>
        <v>0</v>
      </c>
      <c r="BJ445" s="20" t="s">
        <v>82</v>
      </c>
      <c r="BK445" s="178">
        <f>ROUND(I445*H445,2)</f>
        <v>0</v>
      </c>
      <c r="BL445" s="20" t="s">
        <v>302</v>
      </c>
      <c r="BM445" s="177" t="s">
        <v>644</v>
      </c>
    </row>
    <row r="446" s="13" customFormat="1">
      <c r="A446" s="13"/>
      <c r="B446" s="189"/>
      <c r="C446" s="13"/>
      <c r="D446" s="179" t="s">
        <v>199</v>
      </c>
      <c r="E446" s="190" t="s">
        <v>3</v>
      </c>
      <c r="F446" s="191" t="s">
        <v>645</v>
      </c>
      <c r="G446" s="13"/>
      <c r="H446" s="190" t="s">
        <v>3</v>
      </c>
      <c r="I446" s="192"/>
      <c r="J446" s="13"/>
      <c r="K446" s="13"/>
      <c r="L446" s="189"/>
      <c r="M446" s="193"/>
      <c r="N446" s="194"/>
      <c r="O446" s="194"/>
      <c r="P446" s="194"/>
      <c r="Q446" s="194"/>
      <c r="R446" s="194"/>
      <c r="S446" s="194"/>
      <c r="T446" s="19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0" t="s">
        <v>199</v>
      </c>
      <c r="AU446" s="190" t="s">
        <v>84</v>
      </c>
      <c r="AV446" s="13" t="s">
        <v>82</v>
      </c>
      <c r="AW446" s="13" t="s">
        <v>35</v>
      </c>
      <c r="AX446" s="13" t="s">
        <v>74</v>
      </c>
      <c r="AY446" s="190" t="s">
        <v>138</v>
      </c>
    </row>
    <row r="447" s="14" customFormat="1">
      <c r="A447" s="14"/>
      <c r="B447" s="196"/>
      <c r="C447" s="14"/>
      <c r="D447" s="179" t="s">
        <v>199</v>
      </c>
      <c r="E447" s="197" t="s">
        <v>3</v>
      </c>
      <c r="F447" s="198" t="s">
        <v>646</v>
      </c>
      <c r="G447" s="14"/>
      <c r="H447" s="199">
        <v>3</v>
      </c>
      <c r="I447" s="200"/>
      <c r="J447" s="14"/>
      <c r="K447" s="14"/>
      <c r="L447" s="196"/>
      <c r="M447" s="201"/>
      <c r="N447" s="202"/>
      <c r="O447" s="202"/>
      <c r="P447" s="202"/>
      <c r="Q447" s="202"/>
      <c r="R447" s="202"/>
      <c r="S447" s="202"/>
      <c r="T447" s="20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97" t="s">
        <v>199</v>
      </c>
      <c r="AU447" s="197" t="s">
        <v>84</v>
      </c>
      <c r="AV447" s="14" t="s">
        <v>84</v>
      </c>
      <c r="AW447" s="14" t="s">
        <v>35</v>
      </c>
      <c r="AX447" s="14" t="s">
        <v>74</v>
      </c>
      <c r="AY447" s="197" t="s">
        <v>138</v>
      </c>
    </row>
    <row r="448" s="15" customFormat="1">
      <c r="A448" s="15"/>
      <c r="B448" s="204"/>
      <c r="C448" s="15"/>
      <c r="D448" s="179" t="s">
        <v>199</v>
      </c>
      <c r="E448" s="205" t="s">
        <v>3</v>
      </c>
      <c r="F448" s="206" t="s">
        <v>208</v>
      </c>
      <c r="G448" s="15"/>
      <c r="H448" s="207">
        <v>3</v>
      </c>
      <c r="I448" s="208"/>
      <c r="J448" s="15"/>
      <c r="K448" s="15"/>
      <c r="L448" s="204"/>
      <c r="M448" s="209"/>
      <c r="N448" s="210"/>
      <c r="O448" s="210"/>
      <c r="P448" s="210"/>
      <c r="Q448" s="210"/>
      <c r="R448" s="210"/>
      <c r="S448" s="210"/>
      <c r="T448" s="21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05" t="s">
        <v>199</v>
      </c>
      <c r="AU448" s="205" t="s">
        <v>84</v>
      </c>
      <c r="AV448" s="15" t="s">
        <v>162</v>
      </c>
      <c r="AW448" s="15" t="s">
        <v>35</v>
      </c>
      <c r="AX448" s="15" t="s">
        <v>82</v>
      </c>
      <c r="AY448" s="205" t="s">
        <v>138</v>
      </c>
    </row>
    <row r="449" s="12" customFormat="1" ht="22.8" customHeight="1">
      <c r="A449" s="12"/>
      <c r="B449" s="152"/>
      <c r="C449" s="12"/>
      <c r="D449" s="153" t="s">
        <v>73</v>
      </c>
      <c r="E449" s="163" t="s">
        <v>647</v>
      </c>
      <c r="F449" s="163" t="s">
        <v>648</v>
      </c>
      <c r="G449" s="12"/>
      <c r="H449" s="12"/>
      <c r="I449" s="155"/>
      <c r="J449" s="164">
        <f>BK449</f>
        <v>0</v>
      </c>
      <c r="K449" s="12"/>
      <c r="L449" s="152"/>
      <c r="M449" s="157"/>
      <c r="N449" s="158"/>
      <c r="O449" s="158"/>
      <c r="P449" s="159">
        <f>SUM(P450:P462)</f>
        <v>0</v>
      </c>
      <c r="Q449" s="158"/>
      <c r="R449" s="159">
        <f>SUM(R450:R462)</f>
        <v>0</v>
      </c>
      <c r="S449" s="158"/>
      <c r="T449" s="160">
        <f>SUM(T450:T462)</f>
        <v>0.45602799999999999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53" t="s">
        <v>84</v>
      </c>
      <c r="AT449" s="161" t="s">
        <v>73</v>
      </c>
      <c r="AU449" s="161" t="s">
        <v>82</v>
      </c>
      <c r="AY449" s="153" t="s">
        <v>138</v>
      </c>
      <c r="BK449" s="162">
        <f>SUM(BK450:BK462)</f>
        <v>0</v>
      </c>
    </row>
    <row r="450" s="2" customFormat="1" ht="16.5" customHeight="1">
      <c r="A450" s="39"/>
      <c r="B450" s="165"/>
      <c r="C450" s="166" t="s">
        <v>649</v>
      </c>
      <c r="D450" s="166" t="s">
        <v>141</v>
      </c>
      <c r="E450" s="167" t="s">
        <v>650</v>
      </c>
      <c r="F450" s="168" t="s">
        <v>651</v>
      </c>
      <c r="G450" s="169" t="s">
        <v>369</v>
      </c>
      <c r="H450" s="170">
        <v>53.600000000000001</v>
      </c>
      <c r="I450" s="171"/>
      <c r="J450" s="172">
        <f>ROUND(I450*H450,2)</f>
        <v>0</v>
      </c>
      <c r="K450" s="168" t="s">
        <v>144</v>
      </c>
      <c r="L450" s="40"/>
      <c r="M450" s="173" t="s">
        <v>3</v>
      </c>
      <c r="N450" s="174" t="s">
        <v>45</v>
      </c>
      <c r="O450" s="73"/>
      <c r="P450" s="175">
        <f>O450*H450</f>
        <v>0</v>
      </c>
      <c r="Q450" s="175">
        <v>0</v>
      </c>
      <c r="R450" s="175">
        <f>Q450*H450</f>
        <v>0</v>
      </c>
      <c r="S450" s="175">
        <v>0.001</v>
      </c>
      <c r="T450" s="176">
        <f>S450*H450</f>
        <v>0.053600000000000002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177" t="s">
        <v>302</v>
      </c>
      <c r="AT450" s="177" t="s">
        <v>141</v>
      </c>
      <c r="AU450" s="177" t="s">
        <v>84</v>
      </c>
      <c r="AY450" s="20" t="s">
        <v>138</v>
      </c>
      <c r="BE450" s="178">
        <f>IF(N450="základní",J450,0)</f>
        <v>0</v>
      </c>
      <c r="BF450" s="178">
        <f>IF(N450="snížená",J450,0)</f>
        <v>0</v>
      </c>
      <c r="BG450" s="178">
        <f>IF(N450="zákl. přenesená",J450,0)</f>
        <v>0</v>
      </c>
      <c r="BH450" s="178">
        <f>IF(N450="sníž. přenesená",J450,0)</f>
        <v>0</v>
      </c>
      <c r="BI450" s="178">
        <f>IF(N450="nulová",J450,0)</f>
        <v>0</v>
      </c>
      <c r="BJ450" s="20" t="s">
        <v>82</v>
      </c>
      <c r="BK450" s="178">
        <f>ROUND(I450*H450,2)</f>
        <v>0</v>
      </c>
      <c r="BL450" s="20" t="s">
        <v>302</v>
      </c>
      <c r="BM450" s="177" t="s">
        <v>652</v>
      </c>
    </row>
    <row r="451" s="2" customFormat="1">
      <c r="A451" s="39"/>
      <c r="B451" s="40"/>
      <c r="C451" s="39"/>
      <c r="D451" s="179" t="s">
        <v>147</v>
      </c>
      <c r="E451" s="39"/>
      <c r="F451" s="180" t="s">
        <v>653</v>
      </c>
      <c r="G451" s="39"/>
      <c r="H451" s="39"/>
      <c r="I451" s="181"/>
      <c r="J451" s="39"/>
      <c r="K451" s="39"/>
      <c r="L451" s="40"/>
      <c r="M451" s="182"/>
      <c r="N451" s="183"/>
      <c r="O451" s="73"/>
      <c r="P451" s="73"/>
      <c r="Q451" s="73"/>
      <c r="R451" s="73"/>
      <c r="S451" s="73"/>
      <c r="T451" s="74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20" t="s">
        <v>147</v>
      </c>
      <c r="AU451" s="20" t="s">
        <v>84</v>
      </c>
    </row>
    <row r="452" s="13" customFormat="1">
      <c r="A452" s="13"/>
      <c r="B452" s="189"/>
      <c r="C452" s="13"/>
      <c r="D452" s="179" t="s">
        <v>199</v>
      </c>
      <c r="E452" s="190" t="s">
        <v>3</v>
      </c>
      <c r="F452" s="191" t="s">
        <v>654</v>
      </c>
      <c r="G452" s="13"/>
      <c r="H452" s="190" t="s">
        <v>3</v>
      </c>
      <c r="I452" s="192"/>
      <c r="J452" s="13"/>
      <c r="K452" s="13"/>
      <c r="L452" s="189"/>
      <c r="M452" s="193"/>
      <c r="N452" s="194"/>
      <c r="O452" s="194"/>
      <c r="P452" s="194"/>
      <c r="Q452" s="194"/>
      <c r="R452" s="194"/>
      <c r="S452" s="194"/>
      <c r="T452" s="19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0" t="s">
        <v>199</v>
      </c>
      <c r="AU452" s="190" t="s">
        <v>84</v>
      </c>
      <c r="AV452" s="13" t="s">
        <v>82</v>
      </c>
      <c r="AW452" s="13" t="s">
        <v>35</v>
      </c>
      <c r="AX452" s="13" t="s">
        <v>74</v>
      </c>
      <c r="AY452" s="190" t="s">
        <v>138</v>
      </c>
    </row>
    <row r="453" s="14" customFormat="1">
      <c r="A453" s="14"/>
      <c r="B453" s="196"/>
      <c r="C453" s="14"/>
      <c r="D453" s="179" t="s">
        <v>199</v>
      </c>
      <c r="E453" s="197" t="s">
        <v>3</v>
      </c>
      <c r="F453" s="198" t="s">
        <v>655</v>
      </c>
      <c r="G453" s="14"/>
      <c r="H453" s="199">
        <v>10.26</v>
      </c>
      <c r="I453" s="200"/>
      <c r="J453" s="14"/>
      <c r="K453" s="14"/>
      <c r="L453" s="196"/>
      <c r="M453" s="201"/>
      <c r="N453" s="202"/>
      <c r="O453" s="202"/>
      <c r="P453" s="202"/>
      <c r="Q453" s="202"/>
      <c r="R453" s="202"/>
      <c r="S453" s="202"/>
      <c r="T453" s="20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97" t="s">
        <v>199</v>
      </c>
      <c r="AU453" s="197" t="s">
        <v>84</v>
      </c>
      <c r="AV453" s="14" t="s">
        <v>84</v>
      </c>
      <c r="AW453" s="14" t="s">
        <v>35</v>
      </c>
      <c r="AX453" s="14" t="s">
        <v>74</v>
      </c>
      <c r="AY453" s="197" t="s">
        <v>138</v>
      </c>
    </row>
    <row r="454" s="14" customFormat="1">
      <c r="A454" s="14"/>
      <c r="B454" s="196"/>
      <c r="C454" s="14"/>
      <c r="D454" s="179" t="s">
        <v>199</v>
      </c>
      <c r="E454" s="197" t="s">
        <v>3</v>
      </c>
      <c r="F454" s="198" t="s">
        <v>656</v>
      </c>
      <c r="G454" s="14"/>
      <c r="H454" s="199">
        <v>17.02</v>
      </c>
      <c r="I454" s="200"/>
      <c r="J454" s="14"/>
      <c r="K454" s="14"/>
      <c r="L454" s="196"/>
      <c r="M454" s="201"/>
      <c r="N454" s="202"/>
      <c r="O454" s="202"/>
      <c r="P454" s="202"/>
      <c r="Q454" s="202"/>
      <c r="R454" s="202"/>
      <c r="S454" s="202"/>
      <c r="T454" s="20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97" t="s">
        <v>199</v>
      </c>
      <c r="AU454" s="197" t="s">
        <v>84</v>
      </c>
      <c r="AV454" s="14" t="s">
        <v>84</v>
      </c>
      <c r="AW454" s="14" t="s">
        <v>35</v>
      </c>
      <c r="AX454" s="14" t="s">
        <v>74</v>
      </c>
      <c r="AY454" s="197" t="s">
        <v>138</v>
      </c>
    </row>
    <row r="455" s="14" customFormat="1">
      <c r="A455" s="14"/>
      <c r="B455" s="196"/>
      <c r="C455" s="14"/>
      <c r="D455" s="179" t="s">
        <v>199</v>
      </c>
      <c r="E455" s="197" t="s">
        <v>3</v>
      </c>
      <c r="F455" s="198" t="s">
        <v>657</v>
      </c>
      <c r="G455" s="14"/>
      <c r="H455" s="199">
        <v>14.359999999999999</v>
      </c>
      <c r="I455" s="200"/>
      <c r="J455" s="14"/>
      <c r="K455" s="14"/>
      <c r="L455" s="196"/>
      <c r="M455" s="201"/>
      <c r="N455" s="202"/>
      <c r="O455" s="202"/>
      <c r="P455" s="202"/>
      <c r="Q455" s="202"/>
      <c r="R455" s="202"/>
      <c r="S455" s="202"/>
      <c r="T455" s="20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97" t="s">
        <v>199</v>
      </c>
      <c r="AU455" s="197" t="s">
        <v>84</v>
      </c>
      <c r="AV455" s="14" t="s">
        <v>84</v>
      </c>
      <c r="AW455" s="14" t="s">
        <v>35</v>
      </c>
      <c r="AX455" s="14" t="s">
        <v>74</v>
      </c>
      <c r="AY455" s="197" t="s">
        <v>138</v>
      </c>
    </row>
    <row r="456" s="14" customFormat="1">
      <c r="A456" s="14"/>
      <c r="B456" s="196"/>
      <c r="C456" s="14"/>
      <c r="D456" s="179" t="s">
        <v>199</v>
      </c>
      <c r="E456" s="197" t="s">
        <v>3</v>
      </c>
      <c r="F456" s="198" t="s">
        <v>658</v>
      </c>
      <c r="G456" s="14"/>
      <c r="H456" s="199">
        <v>11.960000000000001</v>
      </c>
      <c r="I456" s="200"/>
      <c r="J456" s="14"/>
      <c r="K456" s="14"/>
      <c r="L456" s="196"/>
      <c r="M456" s="201"/>
      <c r="N456" s="202"/>
      <c r="O456" s="202"/>
      <c r="P456" s="202"/>
      <c r="Q456" s="202"/>
      <c r="R456" s="202"/>
      <c r="S456" s="202"/>
      <c r="T456" s="20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97" t="s">
        <v>199</v>
      </c>
      <c r="AU456" s="197" t="s">
        <v>84</v>
      </c>
      <c r="AV456" s="14" t="s">
        <v>84</v>
      </c>
      <c r="AW456" s="14" t="s">
        <v>35</v>
      </c>
      <c r="AX456" s="14" t="s">
        <v>74</v>
      </c>
      <c r="AY456" s="197" t="s">
        <v>138</v>
      </c>
    </row>
    <row r="457" s="15" customFormat="1">
      <c r="A457" s="15"/>
      <c r="B457" s="204"/>
      <c r="C457" s="15"/>
      <c r="D457" s="179" t="s">
        <v>199</v>
      </c>
      <c r="E457" s="205" t="s">
        <v>3</v>
      </c>
      <c r="F457" s="206" t="s">
        <v>208</v>
      </c>
      <c r="G457" s="15"/>
      <c r="H457" s="207">
        <v>53.600000000000001</v>
      </c>
      <c r="I457" s="208"/>
      <c r="J457" s="15"/>
      <c r="K457" s="15"/>
      <c r="L457" s="204"/>
      <c r="M457" s="209"/>
      <c r="N457" s="210"/>
      <c r="O457" s="210"/>
      <c r="P457" s="210"/>
      <c r="Q457" s="210"/>
      <c r="R457" s="210"/>
      <c r="S457" s="210"/>
      <c r="T457" s="21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05" t="s">
        <v>199</v>
      </c>
      <c r="AU457" s="205" t="s">
        <v>84</v>
      </c>
      <c r="AV457" s="15" t="s">
        <v>162</v>
      </c>
      <c r="AW457" s="15" t="s">
        <v>35</v>
      </c>
      <c r="AX457" s="15" t="s">
        <v>82</v>
      </c>
      <c r="AY457" s="205" t="s">
        <v>138</v>
      </c>
    </row>
    <row r="458" s="2" customFormat="1" ht="16.5" customHeight="1">
      <c r="A458" s="39"/>
      <c r="B458" s="165"/>
      <c r="C458" s="166" t="s">
        <v>659</v>
      </c>
      <c r="D458" s="166" t="s">
        <v>141</v>
      </c>
      <c r="E458" s="167" t="s">
        <v>660</v>
      </c>
      <c r="F458" s="168" t="s">
        <v>661</v>
      </c>
      <c r="G458" s="169" t="s">
        <v>168</v>
      </c>
      <c r="H458" s="170">
        <v>56.68</v>
      </c>
      <c r="I458" s="171"/>
      <c r="J458" s="172">
        <f>ROUND(I458*H458,2)</f>
        <v>0</v>
      </c>
      <c r="K458" s="168" t="s">
        <v>144</v>
      </c>
      <c r="L458" s="40"/>
      <c r="M458" s="173" t="s">
        <v>3</v>
      </c>
      <c r="N458" s="174" t="s">
        <v>45</v>
      </c>
      <c r="O458" s="73"/>
      <c r="P458" s="175">
        <f>O458*H458</f>
        <v>0</v>
      </c>
      <c r="Q458" s="175">
        <v>0</v>
      </c>
      <c r="R458" s="175">
        <f>Q458*H458</f>
        <v>0</v>
      </c>
      <c r="S458" s="175">
        <v>0.0071000000000000004</v>
      </c>
      <c r="T458" s="176">
        <f>S458*H458</f>
        <v>0.40242800000000001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177" t="s">
        <v>302</v>
      </c>
      <c r="AT458" s="177" t="s">
        <v>141</v>
      </c>
      <c r="AU458" s="177" t="s">
        <v>84</v>
      </c>
      <c r="AY458" s="20" t="s">
        <v>138</v>
      </c>
      <c r="BE458" s="178">
        <f>IF(N458="základní",J458,0)</f>
        <v>0</v>
      </c>
      <c r="BF458" s="178">
        <f>IF(N458="snížená",J458,0)</f>
        <v>0</v>
      </c>
      <c r="BG458" s="178">
        <f>IF(N458="zákl. přenesená",J458,0)</f>
        <v>0</v>
      </c>
      <c r="BH458" s="178">
        <f>IF(N458="sníž. přenesená",J458,0)</f>
        <v>0</v>
      </c>
      <c r="BI458" s="178">
        <f>IF(N458="nulová",J458,0)</f>
        <v>0</v>
      </c>
      <c r="BJ458" s="20" t="s">
        <v>82</v>
      </c>
      <c r="BK458" s="178">
        <f>ROUND(I458*H458,2)</f>
        <v>0</v>
      </c>
      <c r="BL458" s="20" t="s">
        <v>302</v>
      </c>
      <c r="BM458" s="177" t="s">
        <v>662</v>
      </c>
    </row>
    <row r="459" s="2" customFormat="1">
      <c r="A459" s="39"/>
      <c r="B459" s="40"/>
      <c r="C459" s="39"/>
      <c r="D459" s="179" t="s">
        <v>147</v>
      </c>
      <c r="E459" s="39"/>
      <c r="F459" s="180" t="s">
        <v>663</v>
      </c>
      <c r="G459" s="39"/>
      <c r="H459" s="39"/>
      <c r="I459" s="181"/>
      <c r="J459" s="39"/>
      <c r="K459" s="39"/>
      <c r="L459" s="40"/>
      <c r="M459" s="182"/>
      <c r="N459" s="183"/>
      <c r="O459" s="73"/>
      <c r="P459" s="73"/>
      <c r="Q459" s="73"/>
      <c r="R459" s="73"/>
      <c r="S459" s="73"/>
      <c r="T459" s="74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20" t="s">
        <v>147</v>
      </c>
      <c r="AU459" s="20" t="s">
        <v>84</v>
      </c>
    </row>
    <row r="460" s="13" customFormat="1">
      <c r="A460" s="13"/>
      <c r="B460" s="189"/>
      <c r="C460" s="13"/>
      <c r="D460" s="179" t="s">
        <v>199</v>
      </c>
      <c r="E460" s="190" t="s">
        <v>3</v>
      </c>
      <c r="F460" s="191" t="s">
        <v>664</v>
      </c>
      <c r="G460" s="13"/>
      <c r="H460" s="190" t="s">
        <v>3</v>
      </c>
      <c r="I460" s="192"/>
      <c r="J460" s="13"/>
      <c r="K460" s="13"/>
      <c r="L460" s="189"/>
      <c r="M460" s="193"/>
      <c r="N460" s="194"/>
      <c r="O460" s="194"/>
      <c r="P460" s="194"/>
      <c r="Q460" s="194"/>
      <c r="R460" s="194"/>
      <c r="S460" s="194"/>
      <c r="T460" s="19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0" t="s">
        <v>199</v>
      </c>
      <c r="AU460" s="190" t="s">
        <v>84</v>
      </c>
      <c r="AV460" s="13" t="s">
        <v>82</v>
      </c>
      <c r="AW460" s="13" t="s">
        <v>35</v>
      </c>
      <c r="AX460" s="13" t="s">
        <v>74</v>
      </c>
      <c r="AY460" s="190" t="s">
        <v>138</v>
      </c>
    </row>
    <row r="461" s="14" customFormat="1">
      <c r="A461" s="14"/>
      <c r="B461" s="196"/>
      <c r="C461" s="14"/>
      <c r="D461" s="179" t="s">
        <v>199</v>
      </c>
      <c r="E461" s="197" t="s">
        <v>3</v>
      </c>
      <c r="F461" s="198" t="s">
        <v>665</v>
      </c>
      <c r="G461" s="14"/>
      <c r="H461" s="199">
        <v>56.68</v>
      </c>
      <c r="I461" s="200"/>
      <c r="J461" s="14"/>
      <c r="K461" s="14"/>
      <c r="L461" s="196"/>
      <c r="M461" s="201"/>
      <c r="N461" s="202"/>
      <c r="O461" s="202"/>
      <c r="P461" s="202"/>
      <c r="Q461" s="202"/>
      <c r="R461" s="202"/>
      <c r="S461" s="202"/>
      <c r="T461" s="20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7" t="s">
        <v>199</v>
      </c>
      <c r="AU461" s="197" t="s">
        <v>84</v>
      </c>
      <c r="AV461" s="14" t="s">
        <v>84</v>
      </c>
      <c r="AW461" s="14" t="s">
        <v>35</v>
      </c>
      <c r="AX461" s="14" t="s">
        <v>74</v>
      </c>
      <c r="AY461" s="197" t="s">
        <v>138</v>
      </c>
    </row>
    <row r="462" s="15" customFormat="1">
      <c r="A462" s="15"/>
      <c r="B462" s="204"/>
      <c r="C462" s="15"/>
      <c r="D462" s="179" t="s">
        <v>199</v>
      </c>
      <c r="E462" s="205" t="s">
        <v>3</v>
      </c>
      <c r="F462" s="206" t="s">
        <v>208</v>
      </c>
      <c r="G462" s="15"/>
      <c r="H462" s="207">
        <v>56.68</v>
      </c>
      <c r="I462" s="208"/>
      <c r="J462" s="15"/>
      <c r="K462" s="15"/>
      <c r="L462" s="204"/>
      <c r="M462" s="209"/>
      <c r="N462" s="210"/>
      <c r="O462" s="210"/>
      <c r="P462" s="210"/>
      <c r="Q462" s="210"/>
      <c r="R462" s="210"/>
      <c r="S462" s="210"/>
      <c r="T462" s="21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05" t="s">
        <v>199</v>
      </c>
      <c r="AU462" s="205" t="s">
        <v>84</v>
      </c>
      <c r="AV462" s="15" t="s">
        <v>162</v>
      </c>
      <c r="AW462" s="15" t="s">
        <v>35</v>
      </c>
      <c r="AX462" s="15" t="s">
        <v>82</v>
      </c>
      <c r="AY462" s="205" t="s">
        <v>138</v>
      </c>
    </row>
    <row r="463" s="12" customFormat="1" ht="22.8" customHeight="1">
      <c r="A463" s="12"/>
      <c r="B463" s="152"/>
      <c r="C463" s="12"/>
      <c r="D463" s="153" t="s">
        <v>73</v>
      </c>
      <c r="E463" s="163" t="s">
        <v>666</v>
      </c>
      <c r="F463" s="163" t="s">
        <v>667</v>
      </c>
      <c r="G463" s="12"/>
      <c r="H463" s="12"/>
      <c r="I463" s="155"/>
      <c r="J463" s="164">
        <f>BK463</f>
        <v>0</v>
      </c>
      <c r="K463" s="12"/>
      <c r="L463" s="152"/>
      <c r="M463" s="157"/>
      <c r="N463" s="158"/>
      <c r="O463" s="158"/>
      <c r="P463" s="159">
        <f>SUM(P464:P471)</f>
        <v>0</v>
      </c>
      <c r="Q463" s="158"/>
      <c r="R463" s="159">
        <f>SUM(R464:R471)</f>
        <v>0</v>
      </c>
      <c r="S463" s="158"/>
      <c r="T463" s="160">
        <f>SUM(T464:T471)</f>
        <v>0.047300000000000002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153" t="s">
        <v>84</v>
      </c>
      <c r="AT463" s="161" t="s">
        <v>73</v>
      </c>
      <c r="AU463" s="161" t="s">
        <v>82</v>
      </c>
      <c r="AY463" s="153" t="s">
        <v>138</v>
      </c>
      <c r="BK463" s="162">
        <f>SUM(BK464:BK471)</f>
        <v>0</v>
      </c>
    </row>
    <row r="464" s="2" customFormat="1" ht="16.5" customHeight="1">
      <c r="A464" s="39"/>
      <c r="B464" s="165"/>
      <c r="C464" s="166" t="s">
        <v>668</v>
      </c>
      <c r="D464" s="166" t="s">
        <v>141</v>
      </c>
      <c r="E464" s="167" t="s">
        <v>669</v>
      </c>
      <c r="F464" s="168" t="s">
        <v>670</v>
      </c>
      <c r="G464" s="169" t="s">
        <v>168</v>
      </c>
      <c r="H464" s="170">
        <v>17.059999999999999</v>
      </c>
      <c r="I464" s="171"/>
      <c r="J464" s="172">
        <f>ROUND(I464*H464,2)</f>
        <v>0</v>
      </c>
      <c r="K464" s="168" t="s">
        <v>144</v>
      </c>
      <c r="L464" s="40"/>
      <c r="M464" s="173" t="s">
        <v>3</v>
      </c>
      <c r="N464" s="174" t="s">
        <v>45</v>
      </c>
      <c r="O464" s="73"/>
      <c r="P464" s="175">
        <f>O464*H464</f>
        <v>0</v>
      </c>
      <c r="Q464" s="175">
        <v>0</v>
      </c>
      <c r="R464" s="175">
        <f>Q464*H464</f>
        <v>0</v>
      </c>
      <c r="S464" s="175">
        <v>0.0025000000000000001</v>
      </c>
      <c r="T464" s="176">
        <f>S464*H464</f>
        <v>0.04265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177" t="s">
        <v>302</v>
      </c>
      <c r="AT464" s="177" t="s">
        <v>141</v>
      </c>
      <c r="AU464" s="177" t="s">
        <v>84</v>
      </c>
      <c r="AY464" s="20" t="s">
        <v>138</v>
      </c>
      <c r="BE464" s="178">
        <f>IF(N464="základní",J464,0)</f>
        <v>0</v>
      </c>
      <c r="BF464" s="178">
        <f>IF(N464="snížená",J464,0)</f>
        <v>0</v>
      </c>
      <c r="BG464" s="178">
        <f>IF(N464="zákl. přenesená",J464,0)</f>
        <v>0</v>
      </c>
      <c r="BH464" s="178">
        <f>IF(N464="sníž. přenesená",J464,0)</f>
        <v>0</v>
      </c>
      <c r="BI464" s="178">
        <f>IF(N464="nulová",J464,0)</f>
        <v>0</v>
      </c>
      <c r="BJ464" s="20" t="s">
        <v>82</v>
      </c>
      <c r="BK464" s="178">
        <f>ROUND(I464*H464,2)</f>
        <v>0</v>
      </c>
      <c r="BL464" s="20" t="s">
        <v>302</v>
      </c>
      <c r="BM464" s="177" t="s">
        <v>671</v>
      </c>
    </row>
    <row r="465" s="13" customFormat="1">
      <c r="A465" s="13"/>
      <c r="B465" s="189"/>
      <c r="C465" s="13"/>
      <c r="D465" s="179" t="s">
        <v>199</v>
      </c>
      <c r="E465" s="190" t="s">
        <v>3</v>
      </c>
      <c r="F465" s="191" t="s">
        <v>315</v>
      </c>
      <c r="G465" s="13"/>
      <c r="H465" s="190" t="s">
        <v>3</v>
      </c>
      <c r="I465" s="192"/>
      <c r="J465" s="13"/>
      <c r="K465" s="13"/>
      <c r="L465" s="189"/>
      <c r="M465" s="193"/>
      <c r="N465" s="194"/>
      <c r="O465" s="194"/>
      <c r="P465" s="194"/>
      <c r="Q465" s="194"/>
      <c r="R465" s="194"/>
      <c r="S465" s="194"/>
      <c r="T465" s="19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0" t="s">
        <v>199</v>
      </c>
      <c r="AU465" s="190" t="s">
        <v>84</v>
      </c>
      <c r="AV465" s="13" t="s">
        <v>82</v>
      </c>
      <c r="AW465" s="13" t="s">
        <v>35</v>
      </c>
      <c r="AX465" s="13" t="s">
        <v>74</v>
      </c>
      <c r="AY465" s="190" t="s">
        <v>138</v>
      </c>
    </row>
    <row r="466" s="14" customFormat="1">
      <c r="A466" s="14"/>
      <c r="B466" s="196"/>
      <c r="C466" s="14"/>
      <c r="D466" s="179" t="s">
        <v>199</v>
      </c>
      <c r="E466" s="197" t="s">
        <v>3</v>
      </c>
      <c r="F466" s="198" t="s">
        <v>672</v>
      </c>
      <c r="G466" s="14"/>
      <c r="H466" s="199">
        <v>17.059999999999999</v>
      </c>
      <c r="I466" s="200"/>
      <c r="J466" s="14"/>
      <c r="K466" s="14"/>
      <c r="L466" s="196"/>
      <c r="M466" s="201"/>
      <c r="N466" s="202"/>
      <c r="O466" s="202"/>
      <c r="P466" s="202"/>
      <c r="Q466" s="202"/>
      <c r="R466" s="202"/>
      <c r="S466" s="202"/>
      <c r="T466" s="20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7" t="s">
        <v>199</v>
      </c>
      <c r="AU466" s="197" t="s">
        <v>84</v>
      </c>
      <c r="AV466" s="14" t="s">
        <v>84</v>
      </c>
      <c r="AW466" s="14" t="s">
        <v>35</v>
      </c>
      <c r="AX466" s="14" t="s">
        <v>74</v>
      </c>
      <c r="AY466" s="197" t="s">
        <v>138</v>
      </c>
    </row>
    <row r="467" s="15" customFormat="1">
      <c r="A467" s="15"/>
      <c r="B467" s="204"/>
      <c r="C467" s="15"/>
      <c r="D467" s="179" t="s">
        <v>199</v>
      </c>
      <c r="E467" s="205" t="s">
        <v>3</v>
      </c>
      <c r="F467" s="206" t="s">
        <v>208</v>
      </c>
      <c r="G467" s="15"/>
      <c r="H467" s="207">
        <v>17.059999999999999</v>
      </c>
      <c r="I467" s="208"/>
      <c r="J467" s="15"/>
      <c r="K467" s="15"/>
      <c r="L467" s="204"/>
      <c r="M467" s="209"/>
      <c r="N467" s="210"/>
      <c r="O467" s="210"/>
      <c r="P467" s="210"/>
      <c r="Q467" s="210"/>
      <c r="R467" s="210"/>
      <c r="S467" s="210"/>
      <c r="T467" s="21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05" t="s">
        <v>199</v>
      </c>
      <c r="AU467" s="205" t="s">
        <v>84</v>
      </c>
      <c r="AV467" s="15" t="s">
        <v>162</v>
      </c>
      <c r="AW467" s="15" t="s">
        <v>35</v>
      </c>
      <c r="AX467" s="15" t="s">
        <v>82</v>
      </c>
      <c r="AY467" s="205" t="s">
        <v>138</v>
      </c>
    </row>
    <row r="468" s="2" customFormat="1" ht="16.5" customHeight="1">
      <c r="A468" s="39"/>
      <c r="B468" s="165"/>
      <c r="C468" s="166" t="s">
        <v>673</v>
      </c>
      <c r="D468" s="166" t="s">
        <v>141</v>
      </c>
      <c r="E468" s="167" t="s">
        <v>674</v>
      </c>
      <c r="F468" s="168" t="s">
        <v>675</v>
      </c>
      <c r="G468" s="169" t="s">
        <v>369</v>
      </c>
      <c r="H468" s="170">
        <v>15.5</v>
      </c>
      <c r="I468" s="171"/>
      <c r="J468" s="172">
        <f>ROUND(I468*H468,2)</f>
        <v>0</v>
      </c>
      <c r="K468" s="168" t="s">
        <v>144</v>
      </c>
      <c r="L468" s="40"/>
      <c r="M468" s="173" t="s">
        <v>3</v>
      </c>
      <c r="N468" s="174" t="s">
        <v>45</v>
      </c>
      <c r="O468" s="73"/>
      <c r="P468" s="175">
        <f>O468*H468</f>
        <v>0</v>
      </c>
      <c r="Q468" s="175">
        <v>0</v>
      </c>
      <c r="R468" s="175">
        <f>Q468*H468</f>
        <v>0</v>
      </c>
      <c r="S468" s="175">
        <v>0.00029999999999999997</v>
      </c>
      <c r="T468" s="176">
        <f>S468*H468</f>
        <v>0.0046499999999999996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177" t="s">
        <v>302</v>
      </c>
      <c r="AT468" s="177" t="s">
        <v>141</v>
      </c>
      <c r="AU468" s="177" t="s">
        <v>84</v>
      </c>
      <c r="AY468" s="20" t="s">
        <v>138</v>
      </c>
      <c r="BE468" s="178">
        <f>IF(N468="základní",J468,0)</f>
        <v>0</v>
      </c>
      <c r="BF468" s="178">
        <f>IF(N468="snížená",J468,0)</f>
        <v>0</v>
      </c>
      <c r="BG468" s="178">
        <f>IF(N468="zákl. přenesená",J468,0)</f>
        <v>0</v>
      </c>
      <c r="BH468" s="178">
        <f>IF(N468="sníž. přenesená",J468,0)</f>
        <v>0</v>
      </c>
      <c r="BI468" s="178">
        <f>IF(N468="nulová",J468,0)</f>
        <v>0</v>
      </c>
      <c r="BJ468" s="20" t="s">
        <v>82</v>
      </c>
      <c r="BK468" s="178">
        <f>ROUND(I468*H468,2)</f>
        <v>0</v>
      </c>
      <c r="BL468" s="20" t="s">
        <v>302</v>
      </c>
      <c r="BM468" s="177" t="s">
        <v>676</v>
      </c>
    </row>
    <row r="469" s="13" customFormat="1">
      <c r="A469" s="13"/>
      <c r="B469" s="189"/>
      <c r="C469" s="13"/>
      <c r="D469" s="179" t="s">
        <v>199</v>
      </c>
      <c r="E469" s="190" t="s">
        <v>3</v>
      </c>
      <c r="F469" s="191" t="s">
        <v>677</v>
      </c>
      <c r="G469" s="13"/>
      <c r="H469" s="190" t="s">
        <v>3</v>
      </c>
      <c r="I469" s="192"/>
      <c r="J469" s="13"/>
      <c r="K469" s="13"/>
      <c r="L469" s="189"/>
      <c r="M469" s="193"/>
      <c r="N469" s="194"/>
      <c r="O469" s="194"/>
      <c r="P469" s="194"/>
      <c r="Q469" s="194"/>
      <c r="R469" s="194"/>
      <c r="S469" s="194"/>
      <c r="T469" s="19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0" t="s">
        <v>199</v>
      </c>
      <c r="AU469" s="190" t="s">
        <v>84</v>
      </c>
      <c r="AV469" s="13" t="s">
        <v>82</v>
      </c>
      <c r="AW469" s="13" t="s">
        <v>35</v>
      </c>
      <c r="AX469" s="13" t="s">
        <v>74</v>
      </c>
      <c r="AY469" s="190" t="s">
        <v>138</v>
      </c>
    </row>
    <row r="470" s="14" customFormat="1">
      <c r="A470" s="14"/>
      <c r="B470" s="196"/>
      <c r="C470" s="14"/>
      <c r="D470" s="179" t="s">
        <v>199</v>
      </c>
      <c r="E470" s="197" t="s">
        <v>3</v>
      </c>
      <c r="F470" s="198" t="s">
        <v>678</v>
      </c>
      <c r="G470" s="14"/>
      <c r="H470" s="199">
        <v>15.5</v>
      </c>
      <c r="I470" s="200"/>
      <c r="J470" s="14"/>
      <c r="K470" s="14"/>
      <c r="L470" s="196"/>
      <c r="M470" s="201"/>
      <c r="N470" s="202"/>
      <c r="O470" s="202"/>
      <c r="P470" s="202"/>
      <c r="Q470" s="202"/>
      <c r="R470" s="202"/>
      <c r="S470" s="202"/>
      <c r="T470" s="20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197" t="s">
        <v>199</v>
      </c>
      <c r="AU470" s="197" t="s">
        <v>84</v>
      </c>
      <c r="AV470" s="14" t="s">
        <v>84</v>
      </c>
      <c r="AW470" s="14" t="s">
        <v>35</v>
      </c>
      <c r="AX470" s="14" t="s">
        <v>74</v>
      </c>
      <c r="AY470" s="197" t="s">
        <v>138</v>
      </c>
    </row>
    <row r="471" s="15" customFormat="1">
      <c r="A471" s="15"/>
      <c r="B471" s="204"/>
      <c r="C471" s="15"/>
      <c r="D471" s="179" t="s">
        <v>199</v>
      </c>
      <c r="E471" s="205" t="s">
        <v>3</v>
      </c>
      <c r="F471" s="206" t="s">
        <v>208</v>
      </c>
      <c r="G471" s="15"/>
      <c r="H471" s="207">
        <v>15.5</v>
      </c>
      <c r="I471" s="208"/>
      <c r="J471" s="15"/>
      <c r="K471" s="15"/>
      <c r="L471" s="204"/>
      <c r="M471" s="209"/>
      <c r="N471" s="210"/>
      <c r="O471" s="210"/>
      <c r="P471" s="210"/>
      <c r="Q471" s="210"/>
      <c r="R471" s="210"/>
      <c r="S471" s="210"/>
      <c r="T471" s="21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05" t="s">
        <v>199</v>
      </c>
      <c r="AU471" s="205" t="s">
        <v>84</v>
      </c>
      <c r="AV471" s="15" t="s">
        <v>162</v>
      </c>
      <c r="AW471" s="15" t="s">
        <v>35</v>
      </c>
      <c r="AX471" s="15" t="s">
        <v>82</v>
      </c>
      <c r="AY471" s="205" t="s">
        <v>138</v>
      </c>
    </row>
    <row r="472" s="12" customFormat="1" ht="22.8" customHeight="1">
      <c r="A472" s="12"/>
      <c r="B472" s="152"/>
      <c r="C472" s="12"/>
      <c r="D472" s="153" t="s">
        <v>73</v>
      </c>
      <c r="E472" s="163" t="s">
        <v>679</v>
      </c>
      <c r="F472" s="163" t="s">
        <v>680</v>
      </c>
      <c r="G472" s="12"/>
      <c r="H472" s="12"/>
      <c r="I472" s="155"/>
      <c r="J472" s="164">
        <f>BK472</f>
        <v>0</v>
      </c>
      <c r="K472" s="12"/>
      <c r="L472" s="152"/>
      <c r="M472" s="157"/>
      <c r="N472" s="158"/>
      <c r="O472" s="158"/>
      <c r="P472" s="159">
        <f>SUM(P473:P503)</f>
        <v>0</v>
      </c>
      <c r="Q472" s="158"/>
      <c r="R472" s="159">
        <f>SUM(R473:R503)</f>
        <v>0.0036279999999999997</v>
      </c>
      <c r="S472" s="158"/>
      <c r="T472" s="160">
        <f>SUM(T473:T503)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153" t="s">
        <v>84</v>
      </c>
      <c r="AT472" s="161" t="s">
        <v>73</v>
      </c>
      <c r="AU472" s="161" t="s">
        <v>82</v>
      </c>
      <c r="AY472" s="153" t="s">
        <v>138</v>
      </c>
      <c r="BK472" s="162">
        <f>SUM(BK473:BK503)</f>
        <v>0</v>
      </c>
    </row>
    <row r="473" s="2" customFormat="1">
      <c r="A473" s="39"/>
      <c r="B473" s="165"/>
      <c r="C473" s="166" t="s">
        <v>681</v>
      </c>
      <c r="D473" s="166" t="s">
        <v>141</v>
      </c>
      <c r="E473" s="167" t="s">
        <v>682</v>
      </c>
      <c r="F473" s="168" t="s">
        <v>683</v>
      </c>
      <c r="G473" s="169" t="s">
        <v>168</v>
      </c>
      <c r="H473" s="170">
        <v>10.077</v>
      </c>
      <c r="I473" s="171"/>
      <c r="J473" s="172">
        <f>ROUND(I473*H473,2)</f>
        <v>0</v>
      </c>
      <c r="K473" s="168" t="s">
        <v>144</v>
      </c>
      <c r="L473" s="40"/>
      <c r="M473" s="173" t="s">
        <v>3</v>
      </c>
      <c r="N473" s="174" t="s">
        <v>45</v>
      </c>
      <c r="O473" s="73"/>
      <c r="P473" s="175">
        <f>O473*H473</f>
        <v>0</v>
      </c>
      <c r="Q473" s="175">
        <v>8.0000000000000007E-05</v>
      </c>
      <c r="R473" s="175">
        <f>Q473*H473</f>
        <v>0.0008061600000000001</v>
      </c>
      <c r="S473" s="175">
        <v>0</v>
      </c>
      <c r="T473" s="176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177" t="s">
        <v>302</v>
      </c>
      <c r="AT473" s="177" t="s">
        <v>141</v>
      </c>
      <c r="AU473" s="177" t="s">
        <v>84</v>
      </c>
      <c r="AY473" s="20" t="s">
        <v>138</v>
      </c>
      <c r="BE473" s="178">
        <f>IF(N473="základní",J473,0)</f>
        <v>0</v>
      </c>
      <c r="BF473" s="178">
        <f>IF(N473="snížená",J473,0)</f>
        <v>0</v>
      </c>
      <c r="BG473" s="178">
        <f>IF(N473="zákl. přenesená",J473,0)</f>
        <v>0</v>
      </c>
      <c r="BH473" s="178">
        <f>IF(N473="sníž. přenesená",J473,0)</f>
        <v>0</v>
      </c>
      <c r="BI473" s="178">
        <f>IF(N473="nulová",J473,0)</f>
        <v>0</v>
      </c>
      <c r="BJ473" s="20" t="s">
        <v>82</v>
      </c>
      <c r="BK473" s="178">
        <f>ROUND(I473*H473,2)</f>
        <v>0</v>
      </c>
      <c r="BL473" s="20" t="s">
        <v>302</v>
      </c>
      <c r="BM473" s="177" t="s">
        <v>684</v>
      </c>
    </row>
    <row r="474" s="13" customFormat="1">
      <c r="A474" s="13"/>
      <c r="B474" s="189"/>
      <c r="C474" s="13"/>
      <c r="D474" s="179" t="s">
        <v>199</v>
      </c>
      <c r="E474" s="190" t="s">
        <v>3</v>
      </c>
      <c r="F474" s="191" t="s">
        <v>245</v>
      </c>
      <c r="G474" s="13"/>
      <c r="H474" s="190" t="s">
        <v>3</v>
      </c>
      <c r="I474" s="192"/>
      <c r="J474" s="13"/>
      <c r="K474" s="13"/>
      <c r="L474" s="189"/>
      <c r="M474" s="193"/>
      <c r="N474" s="194"/>
      <c r="O474" s="194"/>
      <c r="P474" s="194"/>
      <c r="Q474" s="194"/>
      <c r="R474" s="194"/>
      <c r="S474" s="194"/>
      <c r="T474" s="19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0" t="s">
        <v>199</v>
      </c>
      <c r="AU474" s="190" t="s">
        <v>84</v>
      </c>
      <c r="AV474" s="13" t="s">
        <v>82</v>
      </c>
      <c r="AW474" s="13" t="s">
        <v>35</v>
      </c>
      <c r="AX474" s="13" t="s">
        <v>74</v>
      </c>
      <c r="AY474" s="190" t="s">
        <v>138</v>
      </c>
    </row>
    <row r="475" s="13" customFormat="1">
      <c r="A475" s="13"/>
      <c r="B475" s="189"/>
      <c r="C475" s="13"/>
      <c r="D475" s="179" t="s">
        <v>199</v>
      </c>
      <c r="E475" s="190" t="s">
        <v>3</v>
      </c>
      <c r="F475" s="191" t="s">
        <v>246</v>
      </c>
      <c r="G475" s="13"/>
      <c r="H475" s="190" t="s">
        <v>3</v>
      </c>
      <c r="I475" s="192"/>
      <c r="J475" s="13"/>
      <c r="K475" s="13"/>
      <c r="L475" s="189"/>
      <c r="M475" s="193"/>
      <c r="N475" s="194"/>
      <c r="O475" s="194"/>
      <c r="P475" s="194"/>
      <c r="Q475" s="194"/>
      <c r="R475" s="194"/>
      <c r="S475" s="194"/>
      <c r="T475" s="19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0" t="s">
        <v>199</v>
      </c>
      <c r="AU475" s="190" t="s">
        <v>84</v>
      </c>
      <c r="AV475" s="13" t="s">
        <v>82</v>
      </c>
      <c r="AW475" s="13" t="s">
        <v>35</v>
      </c>
      <c r="AX475" s="13" t="s">
        <v>74</v>
      </c>
      <c r="AY475" s="190" t="s">
        <v>138</v>
      </c>
    </row>
    <row r="476" s="14" customFormat="1">
      <c r="A476" s="14"/>
      <c r="B476" s="196"/>
      <c r="C476" s="14"/>
      <c r="D476" s="179" t="s">
        <v>199</v>
      </c>
      <c r="E476" s="197" t="s">
        <v>3</v>
      </c>
      <c r="F476" s="198" t="s">
        <v>685</v>
      </c>
      <c r="G476" s="14"/>
      <c r="H476" s="199">
        <v>2.2200000000000002</v>
      </c>
      <c r="I476" s="200"/>
      <c r="J476" s="14"/>
      <c r="K476" s="14"/>
      <c r="L476" s="196"/>
      <c r="M476" s="201"/>
      <c r="N476" s="202"/>
      <c r="O476" s="202"/>
      <c r="P476" s="202"/>
      <c r="Q476" s="202"/>
      <c r="R476" s="202"/>
      <c r="S476" s="202"/>
      <c r="T476" s="20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197" t="s">
        <v>199</v>
      </c>
      <c r="AU476" s="197" t="s">
        <v>84</v>
      </c>
      <c r="AV476" s="14" t="s">
        <v>84</v>
      </c>
      <c r="AW476" s="14" t="s">
        <v>35</v>
      </c>
      <c r="AX476" s="14" t="s">
        <v>74</v>
      </c>
      <c r="AY476" s="197" t="s">
        <v>138</v>
      </c>
    </row>
    <row r="477" s="16" customFormat="1">
      <c r="A477" s="16"/>
      <c r="B477" s="212"/>
      <c r="C477" s="16"/>
      <c r="D477" s="179" t="s">
        <v>199</v>
      </c>
      <c r="E477" s="213" t="s">
        <v>3</v>
      </c>
      <c r="F477" s="214" t="s">
        <v>248</v>
      </c>
      <c r="G477" s="16"/>
      <c r="H477" s="215">
        <v>2.2200000000000002</v>
      </c>
      <c r="I477" s="216"/>
      <c r="J477" s="16"/>
      <c r="K477" s="16"/>
      <c r="L477" s="212"/>
      <c r="M477" s="217"/>
      <c r="N477" s="218"/>
      <c r="O477" s="218"/>
      <c r="P477" s="218"/>
      <c r="Q477" s="218"/>
      <c r="R477" s="218"/>
      <c r="S477" s="218"/>
      <c r="T477" s="219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13" t="s">
        <v>199</v>
      </c>
      <c r="AU477" s="213" t="s">
        <v>84</v>
      </c>
      <c r="AV477" s="16" t="s">
        <v>156</v>
      </c>
      <c r="AW477" s="16" t="s">
        <v>35</v>
      </c>
      <c r="AX477" s="16" t="s">
        <v>74</v>
      </c>
      <c r="AY477" s="213" t="s">
        <v>138</v>
      </c>
    </row>
    <row r="478" s="13" customFormat="1">
      <c r="A478" s="13"/>
      <c r="B478" s="189"/>
      <c r="C478" s="13"/>
      <c r="D478" s="179" t="s">
        <v>199</v>
      </c>
      <c r="E478" s="190" t="s">
        <v>3</v>
      </c>
      <c r="F478" s="191" t="s">
        <v>249</v>
      </c>
      <c r="G478" s="13"/>
      <c r="H478" s="190" t="s">
        <v>3</v>
      </c>
      <c r="I478" s="192"/>
      <c r="J478" s="13"/>
      <c r="K478" s="13"/>
      <c r="L478" s="189"/>
      <c r="M478" s="193"/>
      <c r="N478" s="194"/>
      <c r="O478" s="194"/>
      <c r="P478" s="194"/>
      <c r="Q478" s="194"/>
      <c r="R478" s="194"/>
      <c r="S478" s="194"/>
      <c r="T478" s="19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0" t="s">
        <v>199</v>
      </c>
      <c r="AU478" s="190" t="s">
        <v>84</v>
      </c>
      <c r="AV478" s="13" t="s">
        <v>82</v>
      </c>
      <c r="AW478" s="13" t="s">
        <v>35</v>
      </c>
      <c r="AX478" s="13" t="s">
        <v>74</v>
      </c>
      <c r="AY478" s="190" t="s">
        <v>138</v>
      </c>
    </row>
    <row r="479" s="13" customFormat="1">
      <c r="A479" s="13"/>
      <c r="B479" s="189"/>
      <c r="C479" s="13"/>
      <c r="D479" s="179" t="s">
        <v>199</v>
      </c>
      <c r="E479" s="190" t="s">
        <v>3</v>
      </c>
      <c r="F479" s="191" t="s">
        <v>246</v>
      </c>
      <c r="G479" s="13"/>
      <c r="H479" s="190" t="s">
        <v>3</v>
      </c>
      <c r="I479" s="192"/>
      <c r="J479" s="13"/>
      <c r="K479" s="13"/>
      <c r="L479" s="189"/>
      <c r="M479" s="193"/>
      <c r="N479" s="194"/>
      <c r="O479" s="194"/>
      <c r="P479" s="194"/>
      <c r="Q479" s="194"/>
      <c r="R479" s="194"/>
      <c r="S479" s="194"/>
      <c r="T479" s="19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0" t="s">
        <v>199</v>
      </c>
      <c r="AU479" s="190" t="s">
        <v>84</v>
      </c>
      <c r="AV479" s="13" t="s">
        <v>82</v>
      </c>
      <c r="AW479" s="13" t="s">
        <v>35</v>
      </c>
      <c r="AX479" s="13" t="s">
        <v>74</v>
      </c>
      <c r="AY479" s="190" t="s">
        <v>138</v>
      </c>
    </row>
    <row r="480" s="14" customFormat="1">
      <c r="A480" s="14"/>
      <c r="B480" s="196"/>
      <c r="C480" s="14"/>
      <c r="D480" s="179" t="s">
        <v>199</v>
      </c>
      <c r="E480" s="197" t="s">
        <v>3</v>
      </c>
      <c r="F480" s="198" t="s">
        <v>686</v>
      </c>
      <c r="G480" s="14"/>
      <c r="H480" s="199">
        <v>1.141</v>
      </c>
      <c r="I480" s="200"/>
      <c r="J480" s="14"/>
      <c r="K480" s="14"/>
      <c r="L480" s="196"/>
      <c r="M480" s="201"/>
      <c r="N480" s="202"/>
      <c r="O480" s="202"/>
      <c r="P480" s="202"/>
      <c r="Q480" s="202"/>
      <c r="R480" s="202"/>
      <c r="S480" s="202"/>
      <c r="T480" s="20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97" t="s">
        <v>199</v>
      </c>
      <c r="AU480" s="197" t="s">
        <v>84</v>
      </c>
      <c r="AV480" s="14" t="s">
        <v>84</v>
      </c>
      <c r="AW480" s="14" t="s">
        <v>35</v>
      </c>
      <c r="AX480" s="14" t="s">
        <v>74</v>
      </c>
      <c r="AY480" s="197" t="s">
        <v>138</v>
      </c>
    </row>
    <row r="481" s="13" customFormat="1">
      <c r="A481" s="13"/>
      <c r="B481" s="189"/>
      <c r="C481" s="13"/>
      <c r="D481" s="179" t="s">
        <v>199</v>
      </c>
      <c r="E481" s="190" t="s">
        <v>3</v>
      </c>
      <c r="F481" s="191" t="s">
        <v>251</v>
      </c>
      <c r="G481" s="13"/>
      <c r="H481" s="190" t="s">
        <v>3</v>
      </c>
      <c r="I481" s="192"/>
      <c r="J481" s="13"/>
      <c r="K481" s="13"/>
      <c r="L481" s="189"/>
      <c r="M481" s="193"/>
      <c r="N481" s="194"/>
      <c r="O481" s="194"/>
      <c r="P481" s="194"/>
      <c r="Q481" s="194"/>
      <c r="R481" s="194"/>
      <c r="S481" s="194"/>
      <c r="T481" s="19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0" t="s">
        <v>199</v>
      </c>
      <c r="AU481" s="190" t="s">
        <v>84</v>
      </c>
      <c r="AV481" s="13" t="s">
        <v>82</v>
      </c>
      <c r="AW481" s="13" t="s">
        <v>35</v>
      </c>
      <c r="AX481" s="13" t="s">
        <v>74</v>
      </c>
      <c r="AY481" s="190" t="s">
        <v>138</v>
      </c>
    </row>
    <row r="482" s="14" customFormat="1">
      <c r="A482" s="14"/>
      <c r="B482" s="196"/>
      <c r="C482" s="14"/>
      <c r="D482" s="179" t="s">
        <v>199</v>
      </c>
      <c r="E482" s="197" t="s">
        <v>3</v>
      </c>
      <c r="F482" s="198" t="s">
        <v>687</v>
      </c>
      <c r="G482" s="14"/>
      <c r="H482" s="199">
        <v>3.863</v>
      </c>
      <c r="I482" s="200"/>
      <c r="J482" s="14"/>
      <c r="K482" s="14"/>
      <c r="L482" s="196"/>
      <c r="M482" s="201"/>
      <c r="N482" s="202"/>
      <c r="O482" s="202"/>
      <c r="P482" s="202"/>
      <c r="Q482" s="202"/>
      <c r="R482" s="202"/>
      <c r="S482" s="202"/>
      <c r="T482" s="20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197" t="s">
        <v>199</v>
      </c>
      <c r="AU482" s="197" t="s">
        <v>84</v>
      </c>
      <c r="AV482" s="14" t="s">
        <v>84</v>
      </c>
      <c r="AW482" s="14" t="s">
        <v>35</v>
      </c>
      <c r="AX482" s="14" t="s">
        <v>74</v>
      </c>
      <c r="AY482" s="197" t="s">
        <v>138</v>
      </c>
    </row>
    <row r="483" s="13" customFormat="1">
      <c r="A483" s="13"/>
      <c r="B483" s="189"/>
      <c r="C483" s="13"/>
      <c r="D483" s="179" t="s">
        <v>199</v>
      </c>
      <c r="E483" s="190" t="s">
        <v>3</v>
      </c>
      <c r="F483" s="191" t="s">
        <v>253</v>
      </c>
      <c r="G483" s="13"/>
      <c r="H483" s="190" t="s">
        <v>3</v>
      </c>
      <c r="I483" s="192"/>
      <c r="J483" s="13"/>
      <c r="K483" s="13"/>
      <c r="L483" s="189"/>
      <c r="M483" s="193"/>
      <c r="N483" s="194"/>
      <c r="O483" s="194"/>
      <c r="P483" s="194"/>
      <c r="Q483" s="194"/>
      <c r="R483" s="194"/>
      <c r="S483" s="194"/>
      <c r="T483" s="19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0" t="s">
        <v>199</v>
      </c>
      <c r="AU483" s="190" t="s">
        <v>84</v>
      </c>
      <c r="AV483" s="13" t="s">
        <v>82</v>
      </c>
      <c r="AW483" s="13" t="s">
        <v>35</v>
      </c>
      <c r="AX483" s="13" t="s">
        <v>74</v>
      </c>
      <c r="AY483" s="190" t="s">
        <v>138</v>
      </c>
    </row>
    <row r="484" s="14" customFormat="1">
      <c r="A484" s="14"/>
      <c r="B484" s="196"/>
      <c r="C484" s="14"/>
      <c r="D484" s="179" t="s">
        <v>199</v>
      </c>
      <c r="E484" s="197" t="s">
        <v>3</v>
      </c>
      <c r="F484" s="198" t="s">
        <v>686</v>
      </c>
      <c r="G484" s="14"/>
      <c r="H484" s="199">
        <v>1.141</v>
      </c>
      <c r="I484" s="200"/>
      <c r="J484" s="14"/>
      <c r="K484" s="14"/>
      <c r="L484" s="196"/>
      <c r="M484" s="201"/>
      <c r="N484" s="202"/>
      <c r="O484" s="202"/>
      <c r="P484" s="202"/>
      <c r="Q484" s="202"/>
      <c r="R484" s="202"/>
      <c r="S484" s="202"/>
      <c r="T484" s="20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7" t="s">
        <v>199</v>
      </c>
      <c r="AU484" s="197" t="s">
        <v>84</v>
      </c>
      <c r="AV484" s="14" t="s">
        <v>84</v>
      </c>
      <c r="AW484" s="14" t="s">
        <v>35</v>
      </c>
      <c r="AX484" s="14" t="s">
        <v>74</v>
      </c>
      <c r="AY484" s="197" t="s">
        <v>138</v>
      </c>
    </row>
    <row r="485" s="14" customFormat="1">
      <c r="A485" s="14"/>
      <c r="B485" s="196"/>
      <c r="C485" s="14"/>
      <c r="D485" s="179" t="s">
        <v>199</v>
      </c>
      <c r="E485" s="197" t="s">
        <v>3</v>
      </c>
      <c r="F485" s="198" t="s">
        <v>688</v>
      </c>
      <c r="G485" s="14"/>
      <c r="H485" s="199">
        <v>1.712</v>
      </c>
      <c r="I485" s="200"/>
      <c r="J485" s="14"/>
      <c r="K485" s="14"/>
      <c r="L485" s="196"/>
      <c r="M485" s="201"/>
      <c r="N485" s="202"/>
      <c r="O485" s="202"/>
      <c r="P485" s="202"/>
      <c r="Q485" s="202"/>
      <c r="R485" s="202"/>
      <c r="S485" s="202"/>
      <c r="T485" s="20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97" t="s">
        <v>199</v>
      </c>
      <c r="AU485" s="197" t="s">
        <v>84</v>
      </c>
      <c r="AV485" s="14" t="s">
        <v>84</v>
      </c>
      <c r="AW485" s="14" t="s">
        <v>35</v>
      </c>
      <c r="AX485" s="14" t="s">
        <v>74</v>
      </c>
      <c r="AY485" s="197" t="s">
        <v>138</v>
      </c>
    </row>
    <row r="486" s="16" customFormat="1">
      <c r="A486" s="16"/>
      <c r="B486" s="212"/>
      <c r="C486" s="16"/>
      <c r="D486" s="179" t="s">
        <v>199</v>
      </c>
      <c r="E486" s="213" t="s">
        <v>3</v>
      </c>
      <c r="F486" s="214" t="s">
        <v>248</v>
      </c>
      <c r="G486" s="16"/>
      <c r="H486" s="215">
        <v>7.8570000000000002</v>
      </c>
      <c r="I486" s="216"/>
      <c r="J486" s="16"/>
      <c r="K486" s="16"/>
      <c r="L486" s="212"/>
      <c r="M486" s="217"/>
      <c r="N486" s="218"/>
      <c r="O486" s="218"/>
      <c r="P486" s="218"/>
      <c r="Q486" s="218"/>
      <c r="R486" s="218"/>
      <c r="S486" s="218"/>
      <c r="T486" s="219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13" t="s">
        <v>199</v>
      </c>
      <c r="AU486" s="213" t="s">
        <v>84</v>
      </c>
      <c r="AV486" s="16" t="s">
        <v>156</v>
      </c>
      <c r="AW486" s="16" t="s">
        <v>35</v>
      </c>
      <c r="AX486" s="16" t="s">
        <v>74</v>
      </c>
      <c r="AY486" s="213" t="s">
        <v>138</v>
      </c>
    </row>
    <row r="487" s="15" customFormat="1">
      <c r="A487" s="15"/>
      <c r="B487" s="204"/>
      <c r="C487" s="15"/>
      <c r="D487" s="179" t="s">
        <v>199</v>
      </c>
      <c r="E487" s="205" t="s">
        <v>3</v>
      </c>
      <c r="F487" s="206" t="s">
        <v>208</v>
      </c>
      <c r="G487" s="15"/>
      <c r="H487" s="207">
        <v>10.077</v>
      </c>
      <c r="I487" s="208"/>
      <c r="J487" s="15"/>
      <c r="K487" s="15"/>
      <c r="L487" s="204"/>
      <c r="M487" s="209"/>
      <c r="N487" s="210"/>
      <c r="O487" s="210"/>
      <c r="P487" s="210"/>
      <c r="Q487" s="210"/>
      <c r="R487" s="210"/>
      <c r="S487" s="210"/>
      <c r="T487" s="21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05" t="s">
        <v>199</v>
      </c>
      <c r="AU487" s="205" t="s">
        <v>84</v>
      </c>
      <c r="AV487" s="15" t="s">
        <v>162</v>
      </c>
      <c r="AW487" s="15" t="s">
        <v>35</v>
      </c>
      <c r="AX487" s="15" t="s">
        <v>82</v>
      </c>
      <c r="AY487" s="205" t="s">
        <v>138</v>
      </c>
    </row>
    <row r="488" s="2" customFormat="1" ht="16.5" customHeight="1">
      <c r="A488" s="39"/>
      <c r="B488" s="165"/>
      <c r="C488" s="166" t="s">
        <v>689</v>
      </c>
      <c r="D488" s="166" t="s">
        <v>141</v>
      </c>
      <c r="E488" s="167" t="s">
        <v>690</v>
      </c>
      <c r="F488" s="168" t="s">
        <v>691</v>
      </c>
      <c r="G488" s="169" t="s">
        <v>168</v>
      </c>
      <c r="H488" s="170">
        <v>20.155999999999999</v>
      </c>
      <c r="I488" s="171"/>
      <c r="J488" s="172">
        <f>ROUND(I488*H488,2)</f>
        <v>0</v>
      </c>
      <c r="K488" s="168" t="s">
        <v>144</v>
      </c>
      <c r="L488" s="40"/>
      <c r="M488" s="173" t="s">
        <v>3</v>
      </c>
      <c r="N488" s="174" t="s">
        <v>45</v>
      </c>
      <c r="O488" s="73"/>
      <c r="P488" s="175">
        <f>O488*H488</f>
        <v>0</v>
      </c>
      <c r="Q488" s="175">
        <v>0.00013999999999999999</v>
      </c>
      <c r="R488" s="175">
        <f>Q488*H488</f>
        <v>0.0028218399999999995</v>
      </c>
      <c r="S488" s="175">
        <v>0</v>
      </c>
      <c r="T488" s="17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177" t="s">
        <v>302</v>
      </c>
      <c r="AT488" s="177" t="s">
        <v>141</v>
      </c>
      <c r="AU488" s="177" t="s">
        <v>84</v>
      </c>
      <c r="AY488" s="20" t="s">
        <v>138</v>
      </c>
      <c r="BE488" s="178">
        <f>IF(N488="základní",J488,0)</f>
        <v>0</v>
      </c>
      <c r="BF488" s="178">
        <f>IF(N488="snížená",J488,0)</f>
        <v>0</v>
      </c>
      <c r="BG488" s="178">
        <f>IF(N488="zákl. přenesená",J488,0)</f>
        <v>0</v>
      </c>
      <c r="BH488" s="178">
        <f>IF(N488="sníž. přenesená",J488,0)</f>
        <v>0</v>
      </c>
      <c r="BI488" s="178">
        <f>IF(N488="nulová",J488,0)</f>
        <v>0</v>
      </c>
      <c r="BJ488" s="20" t="s">
        <v>82</v>
      </c>
      <c r="BK488" s="178">
        <f>ROUND(I488*H488,2)</f>
        <v>0</v>
      </c>
      <c r="BL488" s="20" t="s">
        <v>302</v>
      </c>
      <c r="BM488" s="177" t="s">
        <v>692</v>
      </c>
    </row>
    <row r="489" s="13" customFormat="1">
      <c r="A489" s="13"/>
      <c r="B489" s="189"/>
      <c r="C489" s="13"/>
      <c r="D489" s="179" t="s">
        <v>199</v>
      </c>
      <c r="E489" s="190" t="s">
        <v>3</v>
      </c>
      <c r="F489" s="191" t="s">
        <v>693</v>
      </c>
      <c r="G489" s="13"/>
      <c r="H489" s="190" t="s">
        <v>3</v>
      </c>
      <c r="I489" s="192"/>
      <c r="J489" s="13"/>
      <c r="K489" s="13"/>
      <c r="L489" s="189"/>
      <c r="M489" s="193"/>
      <c r="N489" s="194"/>
      <c r="O489" s="194"/>
      <c r="P489" s="194"/>
      <c r="Q489" s="194"/>
      <c r="R489" s="194"/>
      <c r="S489" s="194"/>
      <c r="T489" s="19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0" t="s">
        <v>199</v>
      </c>
      <c r="AU489" s="190" t="s">
        <v>84</v>
      </c>
      <c r="AV489" s="13" t="s">
        <v>82</v>
      </c>
      <c r="AW489" s="13" t="s">
        <v>35</v>
      </c>
      <c r="AX489" s="13" t="s">
        <v>74</v>
      </c>
      <c r="AY489" s="190" t="s">
        <v>138</v>
      </c>
    </row>
    <row r="490" s="13" customFormat="1">
      <c r="A490" s="13"/>
      <c r="B490" s="189"/>
      <c r="C490" s="13"/>
      <c r="D490" s="179" t="s">
        <v>199</v>
      </c>
      <c r="E490" s="190" t="s">
        <v>3</v>
      </c>
      <c r="F490" s="191" t="s">
        <v>245</v>
      </c>
      <c r="G490" s="13"/>
      <c r="H490" s="190" t="s">
        <v>3</v>
      </c>
      <c r="I490" s="192"/>
      <c r="J490" s="13"/>
      <c r="K490" s="13"/>
      <c r="L490" s="189"/>
      <c r="M490" s="193"/>
      <c r="N490" s="194"/>
      <c r="O490" s="194"/>
      <c r="P490" s="194"/>
      <c r="Q490" s="194"/>
      <c r="R490" s="194"/>
      <c r="S490" s="194"/>
      <c r="T490" s="19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0" t="s">
        <v>199</v>
      </c>
      <c r="AU490" s="190" t="s">
        <v>84</v>
      </c>
      <c r="AV490" s="13" t="s">
        <v>82</v>
      </c>
      <c r="AW490" s="13" t="s">
        <v>35</v>
      </c>
      <c r="AX490" s="13" t="s">
        <v>74</v>
      </c>
      <c r="AY490" s="190" t="s">
        <v>138</v>
      </c>
    </row>
    <row r="491" s="13" customFormat="1">
      <c r="A491" s="13"/>
      <c r="B491" s="189"/>
      <c r="C491" s="13"/>
      <c r="D491" s="179" t="s">
        <v>199</v>
      </c>
      <c r="E491" s="190" t="s">
        <v>3</v>
      </c>
      <c r="F491" s="191" t="s">
        <v>246</v>
      </c>
      <c r="G491" s="13"/>
      <c r="H491" s="190" t="s">
        <v>3</v>
      </c>
      <c r="I491" s="192"/>
      <c r="J491" s="13"/>
      <c r="K491" s="13"/>
      <c r="L491" s="189"/>
      <c r="M491" s="193"/>
      <c r="N491" s="194"/>
      <c r="O491" s="194"/>
      <c r="P491" s="194"/>
      <c r="Q491" s="194"/>
      <c r="R491" s="194"/>
      <c r="S491" s="194"/>
      <c r="T491" s="19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0" t="s">
        <v>199</v>
      </c>
      <c r="AU491" s="190" t="s">
        <v>84</v>
      </c>
      <c r="AV491" s="13" t="s">
        <v>82</v>
      </c>
      <c r="AW491" s="13" t="s">
        <v>35</v>
      </c>
      <c r="AX491" s="13" t="s">
        <v>74</v>
      </c>
      <c r="AY491" s="190" t="s">
        <v>138</v>
      </c>
    </row>
    <row r="492" s="14" customFormat="1">
      <c r="A492" s="14"/>
      <c r="B492" s="196"/>
      <c r="C492" s="14"/>
      <c r="D492" s="179" t="s">
        <v>199</v>
      </c>
      <c r="E492" s="197" t="s">
        <v>3</v>
      </c>
      <c r="F492" s="198" t="s">
        <v>694</v>
      </c>
      <c r="G492" s="14"/>
      <c r="H492" s="199">
        <v>4.4400000000000004</v>
      </c>
      <c r="I492" s="200"/>
      <c r="J492" s="14"/>
      <c r="K492" s="14"/>
      <c r="L492" s="196"/>
      <c r="M492" s="201"/>
      <c r="N492" s="202"/>
      <c r="O492" s="202"/>
      <c r="P492" s="202"/>
      <c r="Q492" s="202"/>
      <c r="R492" s="202"/>
      <c r="S492" s="202"/>
      <c r="T492" s="20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7" t="s">
        <v>199</v>
      </c>
      <c r="AU492" s="197" t="s">
        <v>84</v>
      </c>
      <c r="AV492" s="14" t="s">
        <v>84</v>
      </c>
      <c r="AW492" s="14" t="s">
        <v>35</v>
      </c>
      <c r="AX492" s="14" t="s">
        <v>74</v>
      </c>
      <c r="AY492" s="197" t="s">
        <v>138</v>
      </c>
    </row>
    <row r="493" s="16" customFormat="1">
      <c r="A493" s="16"/>
      <c r="B493" s="212"/>
      <c r="C493" s="16"/>
      <c r="D493" s="179" t="s">
        <v>199</v>
      </c>
      <c r="E493" s="213" t="s">
        <v>3</v>
      </c>
      <c r="F493" s="214" t="s">
        <v>248</v>
      </c>
      <c r="G493" s="16"/>
      <c r="H493" s="215">
        <v>4.4400000000000004</v>
      </c>
      <c r="I493" s="216"/>
      <c r="J493" s="16"/>
      <c r="K493" s="16"/>
      <c r="L493" s="212"/>
      <c r="M493" s="217"/>
      <c r="N493" s="218"/>
      <c r="O493" s="218"/>
      <c r="P493" s="218"/>
      <c r="Q493" s="218"/>
      <c r="R493" s="218"/>
      <c r="S493" s="218"/>
      <c r="T493" s="219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13" t="s">
        <v>199</v>
      </c>
      <c r="AU493" s="213" t="s">
        <v>84</v>
      </c>
      <c r="AV493" s="16" t="s">
        <v>156</v>
      </c>
      <c r="AW493" s="16" t="s">
        <v>35</v>
      </c>
      <c r="AX493" s="16" t="s">
        <v>74</v>
      </c>
      <c r="AY493" s="213" t="s">
        <v>138</v>
      </c>
    </row>
    <row r="494" s="13" customFormat="1">
      <c r="A494" s="13"/>
      <c r="B494" s="189"/>
      <c r="C494" s="13"/>
      <c r="D494" s="179" t="s">
        <v>199</v>
      </c>
      <c r="E494" s="190" t="s">
        <v>3</v>
      </c>
      <c r="F494" s="191" t="s">
        <v>249</v>
      </c>
      <c r="G494" s="13"/>
      <c r="H494" s="190" t="s">
        <v>3</v>
      </c>
      <c r="I494" s="192"/>
      <c r="J494" s="13"/>
      <c r="K494" s="13"/>
      <c r="L494" s="189"/>
      <c r="M494" s="193"/>
      <c r="N494" s="194"/>
      <c r="O494" s="194"/>
      <c r="P494" s="194"/>
      <c r="Q494" s="194"/>
      <c r="R494" s="194"/>
      <c r="S494" s="194"/>
      <c r="T494" s="19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90" t="s">
        <v>199</v>
      </c>
      <c r="AU494" s="190" t="s">
        <v>84</v>
      </c>
      <c r="AV494" s="13" t="s">
        <v>82</v>
      </c>
      <c r="AW494" s="13" t="s">
        <v>35</v>
      </c>
      <c r="AX494" s="13" t="s">
        <v>74</v>
      </c>
      <c r="AY494" s="190" t="s">
        <v>138</v>
      </c>
    </row>
    <row r="495" s="13" customFormat="1">
      <c r="A495" s="13"/>
      <c r="B495" s="189"/>
      <c r="C495" s="13"/>
      <c r="D495" s="179" t="s">
        <v>199</v>
      </c>
      <c r="E495" s="190" t="s">
        <v>3</v>
      </c>
      <c r="F495" s="191" t="s">
        <v>246</v>
      </c>
      <c r="G495" s="13"/>
      <c r="H495" s="190" t="s">
        <v>3</v>
      </c>
      <c r="I495" s="192"/>
      <c r="J495" s="13"/>
      <c r="K495" s="13"/>
      <c r="L495" s="189"/>
      <c r="M495" s="193"/>
      <c r="N495" s="194"/>
      <c r="O495" s="194"/>
      <c r="P495" s="194"/>
      <c r="Q495" s="194"/>
      <c r="R495" s="194"/>
      <c r="S495" s="194"/>
      <c r="T495" s="19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0" t="s">
        <v>199</v>
      </c>
      <c r="AU495" s="190" t="s">
        <v>84</v>
      </c>
      <c r="AV495" s="13" t="s">
        <v>82</v>
      </c>
      <c r="AW495" s="13" t="s">
        <v>35</v>
      </c>
      <c r="AX495" s="13" t="s">
        <v>74</v>
      </c>
      <c r="AY495" s="190" t="s">
        <v>138</v>
      </c>
    </row>
    <row r="496" s="14" customFormat="1">
      <c r="A496" s="14"/>
      <c r="B496" s="196"/>
      <c r="C496" s="14"/>
      <c r="D496" s="179" t="s">
        <v>199</v>
      </c>
      <c r="E496" s="197" t="s">
        <v>3</v>
      </c>
      <c r="F496" s="198" t="s">
        <v>695</v>
      </c>
      <c r="G496" s="14"/>
      <c r="H496" s="199">
        <v>2.2829999999999999</v>
      </c>
      <c r="I496" s="200"/>
      <c r="J496" s="14"/>
      <c r="K496" s="14"/>
      <c r="L496" s="196"/>
      <c r="M496" s="201"/>
      <c r="N496" s="202"/>
      <c r="O496" s="202"/>
      <c r="P496" s="202"/>
      <c r="Q496" s="202"/>
      <c r="R496" s="202"/>
      <c r="S496" s="202"/>
      <c r="T496" s="20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97" t="s">
        <v>199</v>
      </c>
      <c r="AU496" s="197" t="s">
        <v>84</v>
      </c>
      <c r="AV496" s="14" t="s">
        <v>84</v>
      </c>
      <c r="AW496" s="14" t="s">
        <v>35</v>
      </c>
      <c r="AX496" s="14" t="s">
        <v>74</v>
      </c>
      <c r="AY496" s="197" t="s">
        <v>138</v>
      </c>
    </row>
    <row r="497" s="13" customFormat="1">
      <c r="A497" s="13"/>
      <c r="B497" s="189"/>
      <c r="C497" s="13"/>
      <c r="D497" s="179" t="s">
        <v>199</v>
      </c>
      <c r="E497" s="190" t="s">
        <v>3</v>
      </c>
      <c r="F497" s="191" t="s">
        <v>251</v>
      </c>
      <c r="G497" s="13"/>
      <c r="H497" s="190" t="s">
        <v>3</v>
      </c>
      <c r="I497" s="192"/>
      <c r="J497" s="13"/>
      <c r="K497" s="13"/>
      <c r="L497" s="189"/>
      <c r="M497" s="193"/>
      <c r="N497" s="194"/>
      <c r="O497" s="194"/>
      <c r="P497" s="194"/>
      <c r="Q497" s="194"/>
      <c r="R497" s="194"/>
      <c r="S497" s="194"/>
      <c r="T497" s="19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0" t="s">
        <v>199</v>
      </c>
      <c r="AU497" s="190" t="s">
        <v>84</v>
      </c>
      <c r="AV497" s="13" t="s">
        <v>82</v>
      </c>
      <c r="AW497" s="13" t="s">
        <v>35</v>
      </c>
      <c r="AX497" s="13" t="s">
        <v>74</v>
      </c>
      <c r="AY497" s="190" t="s">
        <v>138</v>
      </c>
    </row>
    <row r="498" s="14" customFormat="1">
      <c r="A498" s="14"/>
      <c r="B498" s="196"/>
      <c r="C498" s="14"/>
      <c r="D498" s="179" t="s">
        <v>199</v>
      </c>
      <c r="E498" s="197" t="s">
        <v>3</v>
      </c>
      <c r="F498" s="198" t="s">
        <v>696</v>
      </c>
      <c r="G498" s="14"/>
      <c r="H498" s="199">
        <v>7.726</v>
      </c>
      <c r="I498" s="200"/>
      <c r="J498" s="14"/>
      <c r="K498" s="14"/>
      <c r="L498" s="196"/>
      <c r="M498" s="201"/>
      <c r="N498" s="202"/>
      <c r="O498" s="202"/>
      <c r="P498" s="202"/>
      <c r="Q498" s="202"/>
      <c r="R498" s="202"/>
      <c r="S498" s="202"/>
      <c r="T498" s="20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7" t="s">
        <v>199</v>
      </c>
      <c r="AU498" s="197" t="s">
        <v>84</v>
      </c>
      <c r="AV498" s="14" t="s">
        <v>84</v>
      </c>
      <c r="AW498" s="14" t="s">
        <v>35</v>
      </c>
      <c r="AX498" s="14" t="s">
        <v>74</v>
      </c>
      <c r="AY498" s="197" t="s">
        <v>138</v>
      </c>
    </row>
    <row r="499" s="13" customFormat="1">
      <c r="A499" s="13"/>
      <c r="B499" s="189"/>
      <c r="C499" s="13"/>
      <c r="D499" s="179" t="s">
        <v>199</v>
      </c>
      <c r="E499" s="190" t="s">
        <v>3</v>
      </c>
      <c r="F499" s="191" t="s">
        <v>253</v>
      </c>
      <c r="G499" s="13"/>
      <c r="H499" s="190" t="s">
        <v>3</v>
      </c>
      <c r="I499" s="192"/>
      <c r="J499" s="13"/>
      <c r="K499" s="13"/>
      <c r="L499" s="189"/>
      <c r="M499" s="193"/>
      <c r="N499" s="194"/>
      <c r="O499" s="194"/>
      <c r="P499" s="194"/>
      <c r="Q499" s="194"/>
      <c r="R499" s="194"/>
      <c r="S499" s="194"/>
      <c r="T499" s="19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0" t="s">
        <v>199</v>
      </c>
      <c r="AU499" s="190" t="s">
        <v>84</v>
      </c>
      <c r="AV499" s="13" t="s">
        <v>82</v>
      </c>
      <c r="AW499" s="13" t="s">
        <v>35</v>
      </c>
      <c r="AX499" s="13" t="s">
        <v>74</v>
      </c>
      <c r="AY499" s="190" t="s">
        <v>138</v>
      </c>
    </row>
    <row r="500" s="14" customFormat="1">
      <c r="A500" s="14"/>
      <c r="B500" s="196"/>
      <c r="C500" s="14"/>
      <c r="D500" s="179" t="s">
        <v>199</v>
      </c>
      <c r="E500" s="197" t="s">
        <v>3</v>
      </c>
      <c r="F500" s="198" t="s">
        <v>695</v>
      </c>
      <c r="G500" s="14"/>
      <c r="H500" s="199">
        <v>2.2829999999999999</v>
      </c>
      <c r="I500" s="200"/>
      <c r="J500" s="14"/>
      <c r="K500" s="14"/>
      <c r="L500" s="196"/>
      <c r="M500" s="201"/>
      <c r="N500" s="202"/>
      <c r="O500" s="202"/>
      <c r="P500" s="202"/>
      <c r="Q500" s="202"/>
      <c r="R500" s="202"/>
      <c r="S500" s="202"/>
      <c r="T500" s="20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97" t="s">
        <v>199</v>
      </c>
      <c r="AU500" s="197" t="s">
        <v>84</v>
      </c>
      <c r="AV500" s="14" t="s">
        <v>84</v>
      </c>
      <c r="AW500" s="14" t="s">
        <v>35</v>
      </c>
      <c r="AX500" s="14" t="s">
        <v>74</v>
      </c>
      <c r="AY500" s="197" t="s">
        <v>138</v>
      </c>
    </row>
    <row r="501" s="14" customFormat="1">
      <c r="A501" s="14"/>
      <c r="B501" s="196"/>
      <c r="C501" s="14"/>
      <c r="D501" s="179" t="s">
        <v>199</v>
      </c>
      <c r="E501" s="197" t="s">
        <v>3</v>
      </c>
      <c r="F501" s="198" t="s">
        <v>697</v>
      </c>
      <c r="G501" s="14"/>
      <c r="H501" s="199">
        <v>3.4239999999999999</v>
      </c>
      <c r="I501" s="200"/>
      <c r="J501" s="14"/>
      <c r="K501" s="14"/>
      <c r="L501" s="196"/>
      <c r="M501" s="201"/>
      <c r="N501" s="202"/>
      <c r="O501" s="202"/>
      <c r="P501" s="202"/>
      <c r="Q501" s="202"/>
      <c r="R501" s="202"/>
      <c r="S501" s="202"/>
      <c r="T501" s="20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97" t="s">
        <v>199</v>
      </c>
      <c r="AU501" s="197" t="s">
        <v>84</v>
      </c>
      <c r="AV501" s="14" t="s">
        <v>84</v>
      </c>
      <c r="AW501" s="14" t="s">
        <v>35</v>
      </c>
      <c r="AX501" s="14" t="s">
        <v>74</v>
      </c>
      <c r="AY501" s="197" t="s">
        <v>138</v>
      </c>
    </row>
    <row r="502" s="16" customFormat="1">
      <c r="A502" s="16"/>
      <c r="B502" s="212"/>
      <c r="C502" s="16"/>
      <c r="D502" s="179" t="s">
        <v>199</v>
      </c>
      <c r="E502" s="213" t="s">
        <v>3</v>
      </c>
      <c r="F502" s="214" t="s">
        <v>248</v>
      </c>
      <c r="G502" s="16"/>
      <c r="H502" s="215">
        <v>15.715999999999999</v>
      </c>
      <c r="I502" s="216"/>
      <c r="J502" s="16"/>
      <c r="K502" s="16"/>
      <c r="L502" s="212"/>
      <c r="M502" s="217"/>
      <c r="N502" s="218"/>
      <c r="O502" s="218"/>
      <c r="P502" s="218"/>
      <c r="Q502" s="218"/>
      <c r="R502" s="218"/>
      <c r="S502" s="218"/>
      <c r="T502" s="219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13" t="s">
        <v>199</v>
      </c>
      <c r="AU502" s="213" t="s">
        <v>84</v>
      </c>
      <c r="AV502" s="16" t="s">
        <v>156</v>
      </c>
      <c r="AW502" s="16" t="s">
        <v>35</v>
      </c>
      <c r="AX502" s="16" t="s">
        <v>74</v>
      </c>
      <c r="AY502" s="213" t="s">
        <v>138</v>
      </c>
    </row>
    <row r="503" s="15" customFormat="1">
      <c r="A503" s="15"/>
      <c r="B503" s="204"/>
      <c r="C503" s="15"/>
      <c r="D503" s="179" t="s">
        <v>199</v>
      </c>
      <c r="E503" s="205" t="s">
        <v>3</v>
      </c>
      <c r="F503" s="206" t="s">
        <v>208</v>
      </c>
      <c r="G503" s="15"/>
      <c r="H503" s="207">
        <v>20.155999999999999</v>
      </c>
      <c r="I503" s="208"/>
      <c r="J503" s="15"/>
      <c r="K503" s="15"/>
      <c r="L503" s="204"/>
      <c r="M503" s="220"/>
      <c r="N503" s="221"/>
      <c r="O503" s="221"/>
      <c r="P503" s="221"/>
      <c r="Q503" s="221"/>
      <c r="R503" s="221"/>
      <c r="S503" s="221"/>
      <c r="T503" s="22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05" t="s">
        <v>199</v>
      </c>
      <c r="AU503" s="205" t="s">
        <v>84</v>
      </c>
      <c r="AV503" s="15" t="s">
        <v>162</v>
      </c>
      <c r="AW503" s="15" t="s">
        <v>35</v>
      </c>
      <c r="AX503" s="15" t="s">
        <v>82</v>
      </c>
      <c r="AY503" s="205" t="s">
        <v>138</v>
      </c>
    </row>
    <row r="504" s="2" customFormat="1" ht="6.96" customHeight="1">
      <c r="A504" s="39"/>
      <c r="B504" s="56"/>
      <c r="C504" s="57"/>
      <c r="D504" s="57"/>
      <c r="E504" s="57"/>
      <c r="F504" s="57"/>
      <c r="G504" s="57"/>
      <c r="H504" s="57"/>
      <c r="I504" s="57"/>
      <c r="J504" s="57"/>
      <c r="K504" s="57"/>
      <c r="L504" s="40"/>
      <c r="M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</sheetData>
  <autoFilter ref="C96:K503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  <c r="AZ2" s="188" t="s">
        <v>698</v>
      </c>
      <c r="BA2" s="188" t="s">
        <v>699</v>
      </c>
      <c r="BB2" s="188" t="s">
        <v>168</v>
      </c>
      <c r="BC2" s="188" t="s">
        <v>700</v>
      </c>
      <c r="BD2" s="188" t="s">
        <v>84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  <c r="AZ3" s="188" t="s">
        <v>701</v>
      </c>
      <c r="BA3" s="188" t="s">
        <v>702</v>
      </c>
      <c r="BB3" s="188" t="s">
        <v>168</v>
      </c>
      <c r="BC3" s="188" t="s">
        <v>703</v>
      </c>
      <c r="BD3" s="188" t="s">
        <v>84</v>
      </c>
    </row>
    <row r="4" s="1" customFormat="1" ht="24.96" customHeight="1">
      <c r="B4" s="23"/>
      <c r="D4" s="24" t="s">
        <v>111</v>
      </c>
      <c r="L4" s="23"/>
      <c r="M4" s="115" t="s">
        <v>11</v>
      </c>
      <c r="AT4" s="20" t="s">
        <v>4</v>
      </c>
      <c r="AZ4" s="188" t="s">
        <v>704</v>
      </c>
      <c r="BA4" s="188" t="s">
        <v>705</v>
      </c>
      <c r="BB4" s="188" t="s">
        <v>168</v>
      </c>
      <c r="BC4" s="188" t="s">
        <v>706</v>
      </c>
      <c r="BD4" s="188" t="s">
        <v>84</v>
      </c>
    </row>
    <row r="5" s="1" customFormat="1" ht="6.96" customHeight="1">
      <c r="B5" s="23"/>
      <c r="L5" s="23"/>
      <c r="AZ5" s="188" t="s">
        <v>707</v>
      </c>
      <c r="BA5" s="188" t="s">
        <v>708</v>
      </c>
      <c r="BB5" s="188" t="s">
        <v>168</v>
      </c>
      <c r="BC5" s="188" t="s">
        <v>709</v>
      </c>
      <c r="BD5" s="188" t="s">
        <v>84</v>
      </c>
    </row>
    <row r="6" s="1" customFormat="1" ht="12" customHeight="1">
      <c r="B6" s="23"/>
      <c r="D6" s="33" t="s">
        <v>17</v>
      </c>
      <c r="L6" s="23"/>
      <c r="AZ6" s="188" t="s">
        <v>710</v>
      </c>
      <c r="BA6" s="188" t="s">
        <v>711</v>
      </c>
      <c r="BB6" s="188" t="s">
        <v>168</v>
      </c>
      <c r="BC6" s="188" t="s">
        <v>712</v>
      </c>
      <c r="BD6" s="188" t="s">
        <v>84</v>
      </c>
    </row>
    <row r="7" s="1" customFormat="1" ht="16.5" customHeight="1">
      <c r="B7" s="23"/>
      <c r="E7" s="116" t="str">
        <f>'Rekapitulace stavby'!K6</f>
        <v>Stavební úpravy domu č.p. 76 - hájovna</v>
      </c>
      <c r="F7" s="33"/>
      <c r="G7" s="33"/>
      <c r="H7" s="33"/>
      <c r="L7" s="23"/>
      <c r="AZ7" s="188" t="s">
        <v>713</v>
      </c>
      <c r="BA7" s="188" t="s">
        <v>714</v>
      </c>
      <c r="BB7" s="188" t="s">
        <v>168</v>
      </c>
      <c r="BC7" s="188" t="s">
        <v>715</v>
      </c>
      <c r="BD7" s="188" t="s">
        <v>84</v>
      </c>
    </row>
    <row r="8" s="2" customFormat="1" ht="12" customHeight="1">
      <c r="A8" s="39"/>
      <c r="B8" s="40"/>
      <c r="C8" s="39"/>
      <c r="D8" s="33" t="s">
        <v>112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88" t="s">
        <v>716</v>
      </c>
      <c r="BA8" s="188" t="s">
        <v>717</v>
      </c>
      <c r="BB8" s="188" t="s">
        <v>168</v>
      </c>
      <c r="BC8" s="188" t="s">
        <v>718</v>
      </c>
      <c r="BD8" s="188" t="s">
        <v>84</v>
      </c>
    </row>
    <row r="9" s="2" customFormat="1" ht="16.5" customHeight="1">
      <c r="A9" s="39"/>
      <c r="B9" s="40"/>
      <c r="C9" s="39"/>
      <c r="D9" s="39"/>
      <c r="E9" s="63" t="s">
        <v>719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88" t="s">
        <v>720</v>
      </c>
      <c r="BA9" s="188" t="s">
        <v>721</v>
      </c>
      <c r="BB9" s="188" t="s">
        <v>168</v>
      </c>
      <c r="BC9" s="188" t="s">
        <v>722</v>
      </c>
      <c r="BD9" s="188" t="s">
        <v>84</v>
      </c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88" t="s">
        <v>723</v>
      </c>
      <c r="BA10" s="188" t="s">
        <v>724</v>
      </c>
      <c r="BB10" s="188" t="s">
        <v>168</v>
      </c>
      <c r="BC10" s="188" t="s">
        <v>725</v>
      </c>
      <c r="BD10" s="188" t="s">
        <v>84</v>
      </c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88" t="s">
        <v>166</v>
      </c>
      <c r="BA11" s="188" t="s">
        <v>167</v>
      </c>
      <c r="BB11" s="188" t="s">
        <v>168</v>
      </c>
      <c r="BC11" s="188" t="s">
        <v>169</v>
      </c>
      <c r="BD11" s="188" t="s">
        <v>84</v>
      </c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19.9.2022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88" t="s">
        <v>726</v>
      </c>
      <c r="BA12" s="188" t="s">
        <v>727</v>
      </c>
      <c r="BB12" s="188" t="s">
        <v>168</v>
      </c>
      <c r="BC12" s="188" t="s">
        <v>728</v>
      </c>
      <c r="BD12" s="188" t="s">
        <v>84</v>
      </c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88" t="s">
        <v>729</v>
      </c>
      <c r="BA13" s="188" t="s">
        <v>730</v>
      </c>
      <c r="BB13" s="188" t="s">
        <v>168</v>
      </c>
      <c r="BC13" s="188" t="s">
        <v>731</v>
      </c>
      <c r="BD13" s="188" t="s">
        <v>84</v>
      </c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27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88" t="s">
        <v>732</v>
      </c>
      <c r="BA14" s="188" t="s">
        <v>733</v>
      </c>
      <c r="BB14" s="188" t="s">
        <v>168</v>
      </c>
      <c r="BC14" s="188" t="s">
        <v>734</v>
      </c>
      <c r="BD14" s="188" t="s">
        <v>84</v>
      </c>
    </row>
    <row r="15" s="2" customFormat="1" ht="18" customHeight="1">
      <c r="A15" s="39"/>
      <c r="B15" s="40"/>
      <c r="C15" s="39"/>
      <c r="D15" s="39"/>
      <c r="E15" s="28" t="s">
        <v>28</v>
      </c>
      <c r="F15" s="39"/>
      <c r="G15" s="39"/>
      <c r="H15" s="39"/>
      <c r="I15" s="33" t="s">
        <v>29</v>
      </c>
      <c r="J15" s="28" t="s">
        <v>30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88" t="s">
        <v>735</v>
      </c>
      <c r="BA15" s="188" t="s">
        <v>736</v>
      </c>
      <c r="BB15" s="188" t="s">
        <v>168</v>
      </c>
      <c r="BC15" s="188" t="s">
        <v>737</v>
      </c>
      <c r="BD15" s="188" t="s">
        <v>84</v>
      </c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88" t="s">
        <v>738</v>
      </c>
      <c r="BA16" s="188" t="s">
        <v>739</v>
      </c>
      <c r="BB16" s="188" t="s">
        <v>168</v>
      </c>
      <c r="BC16" s="188" t="s">
        <v>740</v>
      </c>
      <c r="BD16" s="188" t="s">
        <v>84</v>
      </c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88" t="s">
        <v>741</v>
      </c>
      <c r="BA17" s="188" t="s">
        <v>742</v>
      </c>
      <c r="BB17" s="188" t="s">
        <v>168</v>
      </c>
      <c r="BC17" s="188" t="s">
        <v>718</v>
      </c>
      <c r="BD17" s="188" t="s">
        <v>84</v>
      </c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88" t="s">
        <v>743</v>
      </c>
      <c r="BA18" s="188" t="s">
        <v>744</v>
      </c>
      <c r="BB18" s="188" t="s">
        <v>168</v>
      </c>
      <c r="BC18" s="188" t="s">
        <v>745</v>
      </c>
      <c r="BD18" s="188" t="s">
        <v>84</v>
      </c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88" t="s">
        <v>746</v>
      </c>
      <c r="BA19" s="188" t="s">
        <v>747</v>
      </c>
      <c r="BB19" s="188" t="s">
        <v>168</v>
      </c>
      <c r="BC19" s="188" t="s">
        <v>748</v>
      </c>
      <c r="BD19" s="188" t="s">
        <v>84</v>
      </c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34</v>
      </c>
      <c r="F21" s="39"/>
      <c r="G21" s="39"/>
      <c r="H21" s="39"/>
      <c r="I21" s="33" t="s">
        <v>29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36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18"/>
      <c r="B27" s="119"/>
      <c r="C27" s="118"/>
      <c r="D27" s="118"/>
      <c r="E27" s="37" t="s">
        <v>39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ROUND(J99,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ROUND((SUM(BE99:BE934)),  2)</f>
        <v>0</v>
      </c>
      <c r="G33" s="39"/>
      <c r="H33" s="39"/>
      <c r="I33" s="124">
        <v>0.20999999999999999</v>
      </c>
      <c r="J33" s="123">
        <f>ROUND(((SUM(BE99:BE934))*I33),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ROUND((SUM(BF99:BF934)),  2)</f>
        <v>0</v>
      </c>
      <c r="G34" s="39"/>
      <c r="H34" s="39"/>
      <c r="I34" s="124">
        <v>0.14999999999999999</v>
      </c>
      <c r="J34" s="123">
        <f>ROUND(((SUM(BF99:BF934))*I34),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ROUND((SUM(BG99:BG934)),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ROUND((SUM(BH99:BH934)),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ROUND((SUM(BI99:BI934)),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Stavební úpravy domu č.p. 76 - hájovna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03 - Stavební práce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č.p. 76, Vyžlovka</v>
      </c>
      <c r="G52" s="39"/>
      <c r="H52" s="39"/>
      <c r="I52" s="33" t="s">
        <v>23</v>
      </c>
      <c r="J52" s="65" t="str">
        <f>IF(J12="","",J12)</f>
        <v>19.9.2022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ČZU v Praze, ŠLP v Kostelci n. Č. l.</v>
      </c>
      <c r="G54" s="39"/>
      <c r="H54" s="39"/>
      <c r="I54" s="33" t="s">
        <v>33</v>
      </c>
      <c r="J54" s="37" t="str">
        <f>E21</f>
        <v>Ing. arch. Tomáš Kužel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36</v>
      </c>
      <c r="J55" s="37" t="str">
        <f>E24</f>
        <v xml:space="preserve">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115</v>
      </c>
      <c r="D57" s="125"/>
      <c r="E57" s="125"/>
      <c r="F57" s="125"/>
      <c r="G57" s="125"/>
      <c r="H57" s="125"/>
      <c r="I57" s="125"/>
      <c r="J57" s="132" t="s">
        <v>116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J99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4"/>
      <c r="C60" s="9"/>
      <c r="D60" s="135" t="s">
        <v>175</v>
      </c>
      <c r="E60" s="136"/>
      <c r="F60" s="136"/>
      <c r="G60" s="136"/>
      <c r="H60" s="136"/>
      <c r="I60" s="136"/>
      <c r="J60" s="137">
        <f>J100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177</v>
      </c>
      <c r="E61" s="140"/>
      <c r="F61" s="140"/>
      <c r="G61" s="140"/>
      <c r="H61" s="140"/>
      <c r="I61" s="140"/>
      <c r="J61" s="141">
        <f>J101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178</v>
      </c>
      <c r="E62" s="140"/>
      <c r="F62" s="140"/>
      <c r="G62" s="140"/>
      <c r="H62" s="140"/>
      <c r="I62" s="140"/>
      <c r="J62" s="141">
        <f>J140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749</v>
      </c>
      <c r="E63" s="140"/>
      <c r="F63" s="140"/>
      <c r="G63" s="140"/>
      <c r="H63" s="140"/>
      <c r="I63" s="140"/>
      <c r="J63" s="141">
        <f>J208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180</v>
      </c>
      <c r="E64" s="140"/>
      <c r="F64" s="140"/>
      <c r="G64" s="140"/>
      <c r="H64" s="140"/>
      <c r="I64" s="140"/>
      <c r="J64" s="141">
        <f>J327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181</v>
      </c>
      <c r="E65" s="140"/>
      <c r="F65" s="140"/>
      <c r="G65" s="140"/>
      <c r="H65" s="140"/>
      <c r="I65" s="140"/>
      <c r="J65" s="141">
        <f>J363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182</v>
      </c>
      <c r="E66" s="140"/>
      <c r="F66" s="140"/>
      <c r="G66" s="140"/>
      <c r="H66" s="140"/>
      <c r="I66" s="140"/>
      <c r="J66" s="141">
        <f>J370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34"/>
      <c r="C67" s="9"/>
      <c r="D67" s="135" t="s">
        <v>183</v>
      </c>
      <c r="E67" s="136"/>
      <c r="F67" s="136"/>
      <c r="G67" s="136"/>
      <c r="H67" s="136"/>
      <c r="I67" s="136"/>
      <c r="J67" s="137">
        <f>J372</f>
        <v>0</v>
      </c>
      <c r="K67" s="9"/>
      <c r="L67" s="13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38"/>
      <c r="C68" s="10"/>
      <c r="D68" s="139" t="s">
        <v>750</v>
      </c>
      <c r="E68" s="140"/>
      <c r="F68" s="140"/>
      <c r="G68" s="140"/>
      <c r="H68" s="140"/>
      <c r="I68" s="140"/>
      <c r="J68" s="141">
        <f>J373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751</v>
      </c>
      <c r="E69" s="140"/>
      <c r="F69" s="140"/>
      <c r="G69" s="140"/>
      <c r="H69" s="140"/>
      <c r="I69" s="140"/>
      <c r="J69" s="141">
        <f>J412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8"/>
      <c r="C70" s="10"/>
      <c r="D70" s="139" t="s">
        <v>185</v>
      </c>
      <c r="E70" s="140"/>
      <c r="F70" s="140"/>
      <c r="G70" s="140"/>
      <c r="H70" s="140"/>
      <c r="I70" s="140"/>
      <c r="J70" s="141">
        <f>J449</f>
        <v>0</v>
      </c>
      <c r="K70" s="10"/>
      <c r="L70" s="13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8"/>
      <c r="C71" s="10"/>
      <c r="D71" s="139" t="s">
        <v>186</v>
      </c>
      <c r="E71" s="140"/>
      <c r="F71" s="140"/>
      <c r="G71" s="140"/>
      <c r="H71" s="140"/>
      <c r="I71" s="140"/>
      <c r="J71" s="141">
        <f>J547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188</v>
      </c>
      <c r="E72" s="140"/>
      <c r="F72" s="140"/>
      <c r="G72" s="140"/>
      <c r="H72" s="140"/>
      <c r="I72" s="140"/>
      <c r="J72" s="141">
        <f>J606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8"/>
      <c r="C73" s="10"/>
      <c r="D73" s="139" t="s">
        <v>752</v>
      </c>
      <c r="E73" s="140"/>
      <c r="F73" s="140"/>
      <c r="G73" s="140"/>
      <c r="H73" s="140"/>
      <c r="I73" s="140"/>
      <c r="J73" s="141">
        <f>J638</f>
        <v>0</v>
      </c>
      <c r="K73" s="10"/>
      <c r="L73" s="13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8"/>
      <c r="C74" s="10"/>
      <c r="D74" s="139" t="s">
        <v>190</v>
      </c>
      <c r="E74" s="140"/>
      <c r="F74" s="140"/>
      <c r="G74" s="140"/>
      <c r="H74" s="140"/>
      <c r="I74" s="140"/>
      <c r="J74" s="141">
        <f>J746</f>
        <v>0</v>
      </c>
      <c r="K74" s="10"/>
      <c r="L74" s="13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8"/>
      <c r="C75" s="10"/>
      <c r="D75" s="139" t="s">
        <v>753</v>
      </c>
      <c r="E75" s="140"/>
      <c r="F75" s="140"/>
      <c r="G75" s="140"/>
      <c r="H75" s="140"/>
      <c r="I75" s="140"/>
      <c r="J75" s="141">
        <f>J761</f>
        <v>0</v>
      </c>
      <c r="K75" s="10"/>
      <c r="L75" s="13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8"/>
      <c r="C76" s="10"/>
      <c r="D76" s="139" t="s">
        <v>192</v>
      </c>
      <c r="E76" s="140"/>
      <c r="F76" s="140"/>
      <c r="G76" s="140"/>
      <c r="H76" s="140"/>
      <c r="I76" s="140"/>
      <c r="J76" s="141">
        <f>J841</f>
        <v>0</v>
      </c>
      <c r="K76" s="10"/>
      <c r="L76" s="13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8"/>
      <c r="C77" s="10"/>
      <c r="D77" s="139" t="s">
        <v>754</v>
      </c>
      <c r="E77" s="140"/>
      <c r="F77" s="140"/>
      <c r="G77" s="140"/>
      <c r="H77" s="140"/>
      <c r="I77" s="140"/>
      <c r="J77" s="141">
        <f>J900</f>
        <v>0</v>
      </c>
      <c r="K77" s="10"/>
      <c r="L77" s="13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34"/>
      <c r="C78" s="9"/>
      <c r="D78" s="135" t="s">
        <v>755</v>
      </c>
      <c r="E78" s="136"/>
      <c r="F78" s="136"/>
      <c r="G78" s="136"/>
      <c r="H78" s="136"/>
      <c r="I78" s="136"/>
      <c r="J78" s="137">
        <f>J931</f>
        <v>0</v>
      </c>
      <c r="K78" s="9"/>
      <c r="L78" s="134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38"/>
      <c r="C79" s="10"/>
      <c r="D79" s="139" t="s">
        <v>756</v>
      </c>
      <c r="E79" s="140"/>
      <c r="F79" s="140"/>
      <c r="G79" s="140"/>
      <c r="H79" s="140"/>
      <c r="I79" s="140"/>
      <c r="J79" s="141">
        <f>J932</f>
        <v>0</v>
      </c>
      <c r="K79" s="10"/>
      <c r="L79" s="13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123</v>
      </c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</v>
      </c>
      <c r="D88" s="39"/>
      <c r="E88" s="39"/>
      <c r="F88" s="39"/>
      <c r="G88" s="39"/>
      <c r="H88" s="39"/>
      <c r="I88" s="39"/>
      <c r="J88" s="39"/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39"/>
      <c r="D89" s="39"/>
      <c r="E89" s="116" t="str">
        <f>E7</f>
        <v>Stavební úpravy domu č.p. 76 - hájovna</v>
      </c>
      <c r="F89" s="33"/>
      <c r="G89" s="33"/>
      <c r="H89" s="33"/>
      <c r="I89" s="39"/>
      <c r="J89" s="39"/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112</v>
      </c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39"/>
      <c r="D91" s="39"/>
      <c r="E91" s="63" t="str">
        <f>E9</f>
        <v>03 - Stavební práce</v>
      </c>
      <c r="F91" s="39"/>
      <c r="G91" s="39"/>
      <c r="H91" s="39"/>
      <c r="I91" s="39"/>
      <c r="J91" s="39"/>
      <c r="K91" s="39"/>
      <c r="L91" s="11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39"/>
      <c r="E93" s="39"/>
      <c r="F93" s="28" t="str">
        <f>F12</f>
        <v>č.p. 76, Vyžlovka</v>
      </c>
      <c r="G93" s="39"/>
      <c r="H93" s="39"/>
      <c r="I93" s="33" t="s">
        <v>23</v>
      </c>
      <c r="J93" s="65" t="str">
        <f>IF(J12="","",J12)</f>
        <v>19.9.2022</v>
      </c>
      <c r="K93" s="39"/>
      <c r="L93" s="11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1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25</v>
      </c>
      <c r="D95" s="39"/>
      <c r="E95" s="39"/>
      <c r="F95" s="28" t="str">
        <f>E15</f>
        <v>ČZU v Praze, ŠLP v Kostelci n. Č. l.</v>
      </c>
      <c r="G95" s="39"/>
      <c r="H95" s="39"/>
      <c r="I95" s="33" t="s">
        <v>33</v>
      </c>
      <c r="J95" s="37" t="str">
        <f>E21</f>
        <v>Ing. arch. Tomáš Kužel</v>
      </c>
      <c r="K95" s="39"/>
      <c r="L95" s="11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31</v>
      </c>
      <c r="D96" s="39"/>
      <c r="E96" s="39"/>
      <c r="F96" s="28" t="str">
        <f>IF(E18="","",E18)</f>
        <v>Vyplň údaj</v>
      </c>
      <c r="G96" s="39"/>
      <c r="H96" s="39"/>
      <c r="I96" s="33" t="s">
        <v>36</v>
      </c>
      <c r="J96" s="37" t="str">
        <f>E24</f>
        <v xml:space="preserve"> </v>
      </c>
      <c r="K96" s="39"/>
      <c r="L96" s="11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11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42"/>
      <c r="B98" s="143"/>
      <c r="C98" s="144" t="s">
        <v>124</v>
      </c>
      <c r="D98" s="145" t="s">
        <v>59</v>
      </c>
      <c r="E98" s="145" t="s">
        <v>55</v>
      </c>
      <c r="F98" s="145" t="s">
        <v>56</v>
      </c>
      <c r="G98" s="145" t="s">
        <v>125</v>
      </c>
      <c r="H98" s="145" t="s">
        <v>126</v>
      </c>
      <c r="I98" s="145" t="s">
        <v>127</v>
      </c>
      <c r="J98" s="145" t="s">
        <v>116</v>
      </c>
      <c r="K98" s="146" t="s">
        <v>128</v>
      </c>
      <c r="L98" s="147"/>
      <c r="M98" s="81" t="s">
        <v>3</v>
      </c>
      <c r="N98" s="82" t="s">
        <v>44</v>
      </c>
      <c r="O98" s="82" t="s">
        <v>129</v>
      </c>
      <c r="P98" s="82" t="s">
        <v>130</v>
      </c>
      <c r="Q98" s="82" t="s">
        <v>131</v>
      </c>
      <c r="R98" s="82" t="s">
        <v>132</v>
      </c>
      <c r="S98" s="82" t="s">
        <v>133</v>
      </c>
      <c r="T98" s="83" t="s">
        <v>134</v>
      </c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</row>
    <row r="99" s="2" customFormat="1" ht="22.8" customHeight="1">
      <c r="A99" s="39"/>
      <c r="B99" s="40"/>
      <c r="C99" s="88" t="s">
        <v>135</v>
      </c>
      <c r="D99" s="39"/>
      <c r="E99" s="39"/>
      <c r="F99" s="39"/>
      <c r="G99" s="39"/>
      <c r="H99" s="39"/>
      <c r="I99" s="39"/>
      <c r="J99" s="148">
        <f>BK99</f>
        <v>0</v>
      </c>
      <c r="K99" s="39"/>
      <c r="L99" s="40"/>
      <c r="M99" s="84"/>
      <c r="N99" s="69"/>
      <c r="O99" s="85"/>
      <c r="P99" s="149">
        <f>P100+P372+P931</f>
        <v>0</v>
      </c>
      <c r="Q99" s="85"/>
      <c r="R99" s="149">
        <f>R100+R372+R931</f>
        <v>103.57179417</v>
      </c>
      <c r="S99" s="85"/>
      <c r="T99" s="150">
        <f>T100+T372+T931</f>
        <v>3.058354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73</v>
      </c>
      <c r="AU99" s="20" t="s">
        <v>117</v>
      </c>
      <c r="BK99" s="151">
        <f>BK100+BK372+BK931</f>
        <v>0</v>
      </c>
    </row>
    <row r="100" s="12" customFormat="1" ht="25.92" customHeight="1">
      <c r="A100" s="12"/>
      <c r="B100" s="152"/>
      <c r="C100" s="12"/>
      <c r="D100" s="153" t="s">
        <v>73</v>
      </c>
      <c r="E100" s="154" t="s">
        <v>193</v>
      </c>
      <c r="F100" s="154" t="s">
        <v>194</v>
      </c>
      <c r="G100" s="12"/>
      <c r="H100" s="12"/>
      <c r="I100" s="155"/>
      <c r="J100" s="156">
        <f>BK100</f>
        <v>0</v>
      </c>
      <c r="K100" s="12"/>
      <c r="L100" s="152"/>
      <c r="M100" s="157"/>
      <c r="N100" s="158"/>
      <c r="O100" s="158"/>
      <c r="P100" s="159">
        <f>P101+P140+P208+P327+P363+P370</f>
        <v>0</v>
      </c>
      <c r="Q100" s="158"/>
      <c r="R100" s="159">
        <f>R101+R140+R208+R327+R363+R370</f>
        <v>87.256817870000006</v>
      </c>
      <c r="S100" s="158"/>
      <c r="T100" s="160">
        <f>T101+T140+T208+T327+T363+T370</f>
        <v>3.058354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3" t="s">
        <v>82</v>
      </c>
      <c r="AT100" s="161" t="s">
        <v>73</v>
      </c>
      <c r="AU100" s="161" t="s">
        <v>74</v>
      </c>
      <c r="AY100" s="153" t="s">
        <v>138</v>
      </c>
      <c r="BK100" s="162">
        <f>BK101+BK140+BK208+BK327+BK363+BK370</f>
        <v>0</v>
      </c>
    </row>
    <row r="101" s="12" customFormat="1" ht="22.8" customHeight="1">
      <c r="A101" s="12"/>
      <c r="B101" s="152"/>
      <c r="C101" s="12"/>
      <c r="D101" s="153" t="s">
        <v>73</v>
      </c>
      <c r="E101" s="163" t="s">
        <v>84</v>
      </c>
      <c r="F101" s="163" t="s">
        <v>235</v>
      </c>
      <c r="G101" s="12"/>
      <c r="H101" s="12"/>
      <c r="I101" s="155"/>
      <c r="J101" s="164">
        <f>BK101</f>
        <v>0</v>
      </c>
      <c r="K101" s="12"/>
      <c r="L101" s="152"/>
      <c r="M101" s="157"/>
      <c r="N101" s="158"/>
      <c r="O101" s="158"/>
      <c r="P101" s="159">
        <f>SUM(P102:P139)</f>
        <v>0</v>
      </c>
      <c r="Q101" s="158"/>
      <c r="R101" s="159">
        <f>SUM(R102:R139)</f>
        <v>49.549469470000005</v>
      </c>
      <c r="S101" s="158"/>
      <c r="T101" s="160">
        <f>SUM(T102:T139)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3" t="s">
        <v>82</v>
      </c>
      <c r="AT101" s="161" t="s">
        <v>73</v>
      </c>
      <c r="AU101" s="161" t="s">
        <v>82</v>
      </c>
      <c r="AY101" s="153" t="s">
        <v>138</v>
      </c>
      <c r="BK101" s="162">
        <f>SUM(BK102:BK139)</f>
        <v>0</v>
      </c>
    </row>
    <row r="102" s="2" customFormat="1" ht="16.5" customHeight="1">
      <c r="A102" s="39"/>
      <c r="B102" s="165"/>
      <c r="C102" s="166" t="s">
        <v>82</v>
      </c>
      <c r="D102" s="166" t="s">
        <v>141</v>
      </c>
      <c r="E102" s="167" t="s">
        <v>757</v>
      </c>
      <c r="F102" s="168" t="s">
        <v>758</v>
      </c>
      <c r="G102" s="169" t="s">
        <v>369</v>
      </c>
      <c r="H102" s="170">
        <v>52.109999999999999</v>
      </c>
      <c r="I102" s="171"/>
      <c r="J102" s="172">
        <f>ROUND(I102*H102,2)</f>
        <v>0</v>
      </c>
      <c r="K102" s="168" t="s">
        <v>144</v>
      </c>
      <c r="L102" s="40"/>
      <c r="M102" s="173" t="s">
        <v>3</v>
      </c>
      <c r="N102" s="174" t="s">
        <v>45</v>
      </c>
      <c r="O102" s="73"/>
      <c r="P102" s="175">
        <f>O102*H102</f>
        <v>0</v>
      </c>
      <c r="Q102" s="175">
        <v>0.00033</v>
      </c>
      <c r="R102" s="175">
        <f>Q102*H102</f>
        <v>0.017196300000000001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162</v>
      </c>
      <c r="AT102" s="177" t="s">
        <v>141</v>
      </c>
      <c r="AU102" s="177" t="s">
        <v>84</v>
      </c>
      <c r="AY102" s="20" t="s">
        <v>138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82</v>
      </c>
      <c r="BK102" s="178">
        <f>ROUND(I102*H102,2)</f>
        <v>0</v>
      </c>
      <c r="BL102" s="20" t="s">
        <v>162</v>
      </c>
      <c r="BM102" s="177" t="s">
        <v>759</v>
      </c>
    </row>
    <row r="103" s="2" customFormat="1">
      <c r="A103" s="39"/>
      <c r="B103" s="40"/>
      <c r="C103" s="39"/>
      <c r="D103" s="179" t="s">
        <v>147</v>
      </c>
      <c r="E103" s="39"/>
      <c r="F103" s="180" t="s">
        <v>760</v>
      </c>
      <c r="G103" s="39"/>
      <c r="H103" s="39"/>
      <c r="I103" s="181"/>
      <c r="J103" s="39"/>
      <c r="K103" s="39"/>
      <c r="L103" s="40"/>
      <c r="M103" s="182"/>
      <c r="N103" s="183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147</v>
      </c>
      <c r="AU103" s="20" t="s">
        <v>84</v>
      </c>
    </row>
    <row r="104" s="13" customFormat="1">
      <c r="A104" s="13"/>
      <c r="B104" s="189"/>
      <c r="C104" s="13"/>
      <c r="D104" s="179" t="s">
        <v>199</v>
      </c>
      <c r="E104" s="190" t="s">
        <v>3</v>
      </c>
      <c r="F104" s="191" t="s">
        <v>761</v>
      </c>
      <c r="G104" s="13"/>
      <c r="H104" s="190" t="s">
        <v>3</v>
      </c>
      <c r="I104" s="192"/>
      <c r="J104" s="13"/>
      <c r="K104" s="13"/>
      <c r="L104" s="189"/>
      <c r="M104" s="193"/>
      <c r="N104" s="194"/>
      <c r="O104" s="194"/>
      <c r="P104" s="194"/>
      <c r="Q104" s="194"/>
      <c r="R104" s="194"/>
      <c r="S104" s="194"/>
      <c r="T104" s="19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90" t="s">
        <v>199</v>
      </c>
      <c r="AU104" s="190" t="s">
        <v>84</v>
      </c>
      <c r="AV104" s="13" t="s">
        <v>82</v>
      </c>
      <c r="AW104" s="13" t="s">
        <v>35</v>
      </c>
      <c r="AX104" s="13" t="s">
        <v>74</v>
      </c>
      <c r="AY104" s="190" t="s">
        <v>138</v>
      </c>
    </row>
    <row r="105" s="14" customFormat="1">
      <c r="A105" s="14"/>
      <c r="B105" s="196"/>
      <c r="C105" s="14"/>
      <c r="D105" s="179" t="s">
        <v>199</v>
      </c>
      <c r="E105" s="197" t="s">
        <v>3</v>
      </c>
      <c r="F105" s="198" t="s">
        <v>762</v>
      </c>
      <c r="G105" s="14"/>
      <c r="H105" s="199">
        <v>52.109999999999999</v>
      </c>
      <c r="I105" s="200"/>
      <c r="J105" s="14"/>
      <c r="K105" s="14"/>
      <c r="L105" s="196"/>
      <c r="M105" s="201"/>
      <c r="N105" s="202"/>
      <c r="O105" s="202"/>
      <c r="P105" s="202"/>
      <c r="Q105" s="202"/>
      <c r="R105" s="202"/>
      <c r="S105" s="202"/>
      <c r="T105" s="20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7" t="s">
        <v>199</v>
      </c>
      <c r="AU105" s="197" t="s">
        <v>84</v>
      </c>
      <c r="AV105" s="14" t="s">
        <v>84</v>
      </c>
      <c r="AW105" s="14" t="s">
        <v>35</v>
      </c>
      <c r="AX105" s="14" t="s">
        <v>74</v>
      </c>
      <c r="AY105" s="197" t="s">
        <v>138</v>
      </c>
    </row>
    <row r="106" s="15" customFormat="1">
      <c r="A106" s="15"/>
      <c r="B106" s="204"/>
      <c r="C106" s="15"/>
      <c r="D106" s="179" t="s">
        <v>199</v>
      </c>
      <c r="E106" s="205" t="s">
        <v>3</v>
      </c>
      <c r="F106" s="206" t="s">
        <v>208</v>
      </c>
      <c r="G106" s="15"/>
      <c r="H106" s="207">
        <v>52.109999999999999</v>
      </c>
      <c r="I106" s="208"/>
      <c r="J106" s="15"/>
      <c r="K106" s="15"/>
      <c r="L106" s="204"/>
      <c r="M106" s="209"/>
      <c r="N106" s="210"/>
      <c r="O106" s="210"/>
      <c r="P106" s="210"/>
      <c r="Q106" s="210"/>
      <c r="R106" s="210"/>
      <c r="S106" s="210"/>
      <c r="T106" s="21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05" t="s">
        <v>199</v>
      </c>
      <c r="AU106" s="205" t="s">
        <v>84</v>
      </c>
      <c r="AV106" s="15" t="s">
        <v>162</v>
      </c>
      <c r="AW106" s="15" t="s">
        <v>35</v>
      </c>
      <c r="AX106" s="15" t="s">
        <v>82</v>
      </c>
      <c r="AY106" s="205" t="s">
        <v>138</v>
      </c>
    </row>
    <row r="107" s="2" customFormat="1" ht="21.75" customHeight="1">
      <c r="A107" s="39"/>
      <c r="B107" s="165"/>
      <c r="C107" s="166" t="s">
        <v>84</v>
      </c>
      <c r="D107" s="166" t="s">
        <v>141</v>
      </c>
      <c r="E107" s="167" t="s">
        <v>763</v>
      </c>
      <c r="F107" s="168" t="s">
        <v>764</v>
      </c>
      <c r="G107" s="169" t="s">
        <v>172</v>
      </c>
      <c r="H107" s="170">
        <v>8.8729999999999993</v>
      </c>
      <c r="I107" s="171"/>
      <c r="J107" s="172">
        <f>ROUND(I107*H107,2)</f>
        <v>0</v>
      </c>
      <c r="K107" s="168" t="s">
        <v>144</v>
      </c>
      <c r="L107" s="40"/>
      <c r="M107" s="173" t="s">
        <v>3</v>
      </c>
      <c r="N107" s="174" t="s">
        <v>45</v>
      </c>
      <c r="O107" s="73"/>
      <c r="P107" s="175">
        <f>O107*H107</f>
        <v>0</v>
      </c>
      <c r="Q107" s="175">
        <v>2.1600000000000001</v>
      </c>
      <c r="R107" s="175">
        <f>Q107*H107</f>
        <v>19.165679999999998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162</v>
      </c>
      <c r="AT107" s="177" t="s">
        <v>141</v>
      </c>
      <c r="AU107" s="177" t="s">
        <v>84</v>
      </c>
      <c r="AY107" s="20" t="s">
        <v>138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82</v>
      </c>
      <c r="BK107" s="178">
        <f>ROUND(I107*H107,2)</f>
        <v>0</v>
      </c>
      <c r="BL107" s="20" t="s">
        <v>162</v>
      </c>
      <c r="BM107" s="177" t="s">
        <v>765</v>
      </c>
    </row>
    <row r="108" s="14" customFormat="1">
      <c r="A108" s="14"/>
      <c r="B108" s="196"/>
      <c r="C108" s="14"/>
      <c r="D108" s="179" t="s">
        <v>199</v>
      </c>
      <c r="E108" s="197" t="s">
        <v>3</v>
      </c>
      <c r="F108" s="198" t="s">
        <v>766</v>
      </c>
      <c r="G108" s="14"/>
      <c r="H108" s="199">
        <v>8.8729999999999993</v>
      </c>
      <c r="I108" s="200"/>
      <c r="J108" s="14"/>
      <c r="K108" s="14"/>
      <c r="L108" s="196"/>
      <c r="M108" s="201"/>
      <c r="N108" s="202"/>
      <c r="O108" s="202"/>
      <c r="P108" s="202"/>
      <c r="Q108" s="202"/>
      <c r="R108" s="202"/>
      <c r="S108" s="202"/>
      <c r="T108" s="20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7" t="s">
        <v>199</v>
      </c>
      <c r="AU108" s="197" t="s">
        <v>84</v>
      </c>
      <c r="AV108" s="14" t="s">
        <v>84</v>
      </c>
      <c r="AW108" s="14" t="s">
        <v>35</v>
      </c>
      <c r="AX108" s="14" t="s">
        <v>74</v>
      </c>
      <c r="AY108" s="197" t="s">
        <v>138</v>
      </c>
    </row>
    <row r="109" s="15" customFormat="1">
      <c r="A109" s="15"/>
      <c r="B109" s="204"/>
      <c r="C109" s="15"/>
      <c r="D109" s="179" t="s">
        <v>199</v>
      </c>
      <c r="E109" s="205" t="s">
        <v>3</v>
      </c>
      <c r="F109" s="206" t="s">
        <v>208</v>
      </c>
      <c r="G109" s="15"/>
      <c r="H109" s="207">
        <v>8.8729999999999993</v>
      </c>
      <c r="I109" s="208"/>
      <c r="J109" s="15"/>
      <c r="K109" s="15"/>
      <c r="L109" s="204"/>
      <c r="M109" s="209"/>
      <c r="N109" s="210"/>
      <c r="O109" s="210"/>
      <c r="P109" s="210"/>
      <c r="Q109" s="210"/>
      <c r="R109" s="210"/>
      <c r="S109" s="210"/>
      <c r="T109" s="21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05" t="s">
        <v>199</v>
      </c>
      <c r="AU109" s="205" t="s">
        <v>84</v>
      </c>
      <c r="AV109" s="15" t="s">
        <v>162</v>
      </c>
      <c r="AW109" s="15" t="s">
        <v>35</v>
      </c>
      <c r="AX109" s="15" t="s">
        <v>82</v>
      </c>
      <c r="AY109" s="205" t="s">
        <v>138</v>
      </c>
    </row>
    <row r="110" s="2" customFormat="1" ht="16.5" customHeight="1">
      <c r="A110" s="39"/>
      <c r="B110" s="165"/>
      <c r="C110" s="166" t="s">
        <v>156</v>
      </c>
      <c r="D110" s="166" t="s">
        <v>141</v>
      </c>
      <c r="E110" s="167" t="s">
        <v>767</v>
      </c>
      <c r="F110" s="168" t="s">
        <v>768</v>
      </c>
      <c r="G110" s="169" t="s">
        <v>172</v>
      </c>
      <c r="H110" s="170">
        <v>2.6150000000000002</v>
      </c>
      <c r="I110" s="171"/>
      <c r="J110" s="172">
        <f>ROUND(I110*H110,2)</f>
        <v>0</v>
      </c>
      <c r="K110" s="168" t="s">
        <v>144</v>
      </c>
      <c r="L110" s="40"/>
      <c r="M110" s="173" t="s">
        <v>3</v>
      </c>
      <c r="N110" s="174" t="s">
        <v>45</v>
      </c>
      <c r="O110" s="73"/>
      <c r="P110" s="175">
        <f>O110*H110</f>
        <v>0</v>
      </c>
      <c r="Q110" s="175">
        <v>1.98</v>
      </c>
      <c r="R110" s="175">
        <f>Q110*H110</f>
        <v>5.1777000000000006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162</v>
      </c>
      <c r="AT110" s="177" t="s">
        <v>141</v>
      </c>
      <c r="AU110" s="177" t="s">
        <v>84</v>
      </c>
      <c r="AY110" s="20" t="s">
        <v>138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82</v>
      </c>
      <c r="BK110" s="178">
        <f>ROUND(I110*H110,2)</f>
        <v>0</v>
      </c>
      <c r="BL110" s="20" t="s">
        <v>162</v>
      </c>
      <c r="BM110" s="177" t="s">
        <v>769</v>
      </c>
    </row>
    <row r="111" s="14" customFormat="1">
      <c r="A111" s="14"/>
      <c r="B111" s="196"/>
      <c r="C111" s="14"/>
      <c r="D111" s="179" t="s">
        <v>199</v>
      </c>
      <c r="E111" s="197" t="s">
        <v>3</v>
      </c>
      <c r="F111" s="198" t="s">
        <v>770</v>
      </c>
      <c r="G111" s="14"/>
      <c r="H111" s="199">
        <v>2.6150000000000002</v>
      </c>
      <c r="I111" s="200"/>
      <c r="J111" s="14"/>
      <c r="K111" s="14"/>
      <c r="L111" s="196"/>
      <c r="M111" s="201"/>
      <c r="N111" s="202"/>
      <c r="O111" s="202"/>
      <c r="P111" s="202"/>
      <c r="Q111" s="202"/>
      <c r="R111" s="202"/>
      <c r="S111" s="202"/>
      <c r="T111" s="20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7" t="s">
        <v>199</v>
      </c>
      <c r="AU111" s="197" t="s">
        <v>84</v>
      </c>
      <c r="AV111" s="14" t="s">
        <v>84</v>
      </c>
      <c r="AW111" s="14" t="s">
        <v>35</v>
      </c>
      <c r="AX111" s="14" t="s">
        <v>74</v>
      </c>
      <c r="AY111" s="197" t="s">
        <v>138</v>
      </c>
    </row>
    <row r="112" s="15" customFormat="1">
      <c r="A112" s="15"/>
      <c r="B112" s="204"/>
      <c r="C112" s="15"/>
      <c r="D112" s="179" t="s">
        <v>199</v>
      </c>
      <c r="E112" s="205" t="s">
        <v>3</v>
      </c>
      <c r="F112" s="206" t="s">
        <v>208</v>
      </c>
      <c r="G112" s="15"/>
      <c r="H112" s="207">
        <v>2.6150000000000002</v>
      </c>
      <c r="I112" s="208"/>
      <c r="J112" s="15"/>
      <c r="K112" s="15"/>
      <c r="L112" s="204"/>
      <c r="M112" s="209"/>
      <c r="N112" s="210"/>
      <c r="O112" s="210"/>
      <c r="P112" s="210"/>
      <c r="Q112" s="210"/>
      <c r="R112" s="210"/>
      <c r="S112" s="210"/>
      <c r="T112" s="21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05" t="s">
        <v>199</v>
      </c>
      <c r="AU112" s="205" t="s">
        <v>84</v>
      </c>
      <c r="AV112" s="15" t="s">
        <v>162</v>
      </c>
      <c r="AW112" s="15" t="s">
        <v>35</v>
      </c>
      <c r="AX112" s="15" t="s">
        <v>82</v>
      </c>
      <c r="AY112" s="205" t="s">
        <v>138</v>
      </c>
    </row>
    <row r="113" s="2" customFormat="1" ht="21.75" customHeight="1">
      <c r="A113" s="39"/>
      <c r="B113" s="165"/>
      <c r="C113" s="166" t="s">
        <v>162</v>
      </c>
      <c r="D113" s="166" t="s">
        <v>141</v>
      </c>
      <c r="E113" s="167" t="s">
        <v>771</v>
      </c>
      <c r="F113" s="168" t="s">
        <v>772</v>
      </c>
      <c r="G113" s="169" t="s">
        <v>172</v>
      </c>
      <c r="H113" s="170">
        <v>9.8070000000000004</v>
      </c>
      <c r="I113" s="171"/>
      <c r="J113" s="172">
        <f>ROUND(I113*H113,2)</f>
        <v>0</v>
      </c>
      <c r="K113" s="168" t="s">
        <v>144</v>
      </c>
      <c r="L113" s="40"/>
      <c r="M113" s="173" t="s">
        <v>3</v>
      </c>
      <c r="N113" s="174" t="s">
        <v>45</v>
      </c>
      <c r="O113" s="73"/>
      <c r="P113" s="175">
        <f>O113*H113</f>
        <v>0</v>
      </c>
      <c r="Q113" s="175">
        <v>2.45329</v>
      </c>
      <c r="R113" s="175">
        <f>Q113*H113</f>
        <v>24.05941503</v>
      </c>
      <c r="S113" s="175">
        <v>0</v>
      </c>
      <c r="T113" s="17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162</v>
      </c>
      <c r="AT113" s="177" t="s">
        <v>141</v>
      </c>
      <c r="AU113" s="177" t="s">
        <v>84</v>
      </c>
      <c r="AY113" s="20" t="s">
        <v>138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82</v>
      </c>
      <c r="BK113" s="178">
        <f>ROUND(I113*H113,2)</f>
        <v>0</v>
      </c>
      <c r="BL113" s="20" t="s">
        <v>162</v>
      </c>
      <c r="BM113" s="177" t="s">
        <v>773</v>
      </c>
    </row>
    <row r="114" s="14" customFormat="1">
      <c r="A114" s="14"/>
      <c r="B114" s="196"/>
      <c r="C114" s="14"/>
      <c r="D114" s="179" t="s">
        <v>199</v>
      </c>
      <c r="E114" s="197" t="s">
        <v>3</v>
      </c>
      <c r="F114" s="198" t="s">
        <v>766</v>
      </c>
      <c r="G114" s="14"/>
      <c r="H114" s="199">
        <v>8.8729999999999993</v>
      </c>
      <c r="I114" s="200"/>
      <c r="J114" s="14"/>
      <c r="K114" s="14"/>
      <c r="L114" s="196"/>
      <c r="M114" s="201"/>
      <c r="N114" s="202"/>
      <c r="O114" s="202"/>
      <c r="P114" s="202"/>
      <c r="Q114" s="202"/>
      <c r="R114" s="202"/>
      <c r="S114" s="202"/>
      <c r="T114" s="20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7" t="s">
        <v>199</v>
      </c>
      <c r="AU114" s="197" t="s">
        <v>84</v>
      </c>
      <c r="AV114" s="14" t="s">
        <v>84</v>
      </c>
      <c r="AW114" s="14" t="s">
        <v>35</v>
      </c>
      <c r="AX114" s="14" t="s">
        <v>74</v>
      </c>
      <c r="AY114" s="197" t="s">
        <v>138</v>
      </c>
    </row>
    <row r="115" s="14" customFormat="1">
      <c r="A115" s="14"/>
      <c r="B115" s="196"/>
      <c r="C115" s="14"/>
      <c r="D115" s="179" t="s">
        <v>199</v>
      </c>
      <c r="E115" s="197" t="s">
        <v>3</v>
      </c>
      <c r="F115" s="198" t="s">
        <v>774</v>
      </c>
      <c r="G115" s="14"/>
      <c r="H115" s="199">
        <v>0.93400000000000005</v>
      </c>
      <c r="I115" s="200"/>
      <c r="J115" s="14"/>
      <c r="K115" s="14"/>
      <c r="L115" s="196"/>
      <c r="M115" s="201"/>
      <c r="N115" s="202"/>
      <c r="O115" s="202"/>
      <c r="P115" s="202"/>
      <c r="Q115" s="202"/>
      <c r="R115" s="202"/>
      <c r="S115" s="202"/>
      <c r="T115" s="20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7" t="s">
        <v>199</v>
      </c>
      <c r="AU115" s="197" t="s">
        <v>84</v>
      </c>
      <c r="AV115" s="14" t="s">
        <v>84</v>
      </c>
      <c r="AW115" s="14" t="s">
        <v>35</v>
      </c>
      <c r="AX115" s="14" t="s">
        <v>74</v>
      </c>
      <c r="AY115" s="197" t="s">
        <v>138</v>
      </c>
    </row>
    <row r="116" s="15" customFormat="1">
      <c r="A116" s="15"/>
      <c r="B116" s="204"/>
      <c r="C116" s="15"/>
      <c r="D116" s="179" t="s">
        <v>199</v>
      </c>
      <c r="E116" s="205" t="s">
        <v>3</v>
      </c>
      <c r="F116" s="206" t="s">
        <v>208</v>
      </c>
      <c r="G116" s="15"/>
      <c r="H116" s="207">
        <v>9.8070000000000004</v>
      </c>
      <c r="I116" s="208"/>
      <c r="J116" s="15"/>
      <c r="K116" s="15"/>
      <c r="L116" s="204"/>
      <c r="M116" s="209"/>
      <c r="N116" s="210"/>
      <c r="O116" s="210"/>
      <c r="P116" s="210"/>
      <c r="Q116" s="210"/>
      <c r="R116" s="210"/>
      <c r="S116" s="210"/>
      <c r="T116" s="21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05" t="s">
        <v>199</v>
      </c>
      <c r="AU116" s="205" t="s">
        <v>84</v>
      </c>
      <c r="AV116" s="15" t="s">
        <v>162</v>
      </c>
      <c r="AW116" s="15" t="s">
        <v>35</v>
      </c>
      <c r="AX116" s="15" t="s">
        <v>82</v>
      </c>
      <c r="AY116" s="205" t="s">
        <v>138</v>
      </c>
    </row>
    <row r="117" s="2" customFormat="1" ht="16.5" customHeight="1">
      <c r="A117" s="39"/>
      <c r="B117" s="165"/>
      <c r="C117" s="166" t="s">
        <v>137</v>
      </c>
      <c r="D117" s="166" t="s">
        <v>141</v>
      </c>
      <c r="E117" s="167" t="s">
        <v>775</v>
      </c>
      <c r="F117" s="168" t="s">
        <v>776</v>
      </c>
      <c r="G117" s="169" t="s">
        <v>168</v>
      </c>
      <c r="H117" s="170">
        <v>0.68400000000000005</v>
      </c>
      <c r="I117" s="171"/>
      <c r="J117" s="172">
        <f>ROUND(I117*H117,2)</f>
        <v>0</v>
      </c>
      <c r="K117" s="168" t="s">
        <v>144</v>
      </c>
      <c r="L117" s="40"/>
      <c r="M117" s="173" t="s">
        <v>3</v>
      </c>
      <c r="N117" s="174" t="s">
        <v>45</v>
      </c>
      <c r="O117" s="73"/>
      <c r="P117" s="175">
        <f>O117*H117</f>
        <v>0</v>
      </c>
      <c r="Q117" s="175">
        <v>0.00247</v>
      </c>
      <c r="R117" s="175">
        <f>Q117*H117</f>
        <v>0.0016894800000000002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162</v>
      </c>
      <c r="AT117" s="177" t="s">
        <v>141</v>
      </c>
      <c r="AU117" s="177" t="s">
        <v>84</v>
      </c>
      <c r="AY117" s="20" t="s">
        <v>138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82</v>
      </c>
      <c r="BK117" s="178">
        <f>ROUND(I117*H117,2)</f>
        <v>0</v>
      </c>
      <c r="BL117" s="20" t="s">
        <v>162</v>
      </c>
      <c r="BM117" s="177" t="s">
        <v>777</v>
      </c>
    </row>
    <row r="118" s="13" customFormat="1">
      <c r="A118" s="13"/>
      <c r="B118" s="189"/>
      <c r="C118" s="13"/>
      <c r="D118" s="179" t="s">
        <v>199</v>
      </c>
      <c r="E118" s="190" t="s">
        <v>3</v>
      </c>
      <c r="F118" s="191" t="s">
        <v>778</v>
      </c>
      <c r="G118" s="13"/>
      <c r="H118" s="190" t="s">
        <v>3</v>
      </c>
      <c r="I118" s="192"/>
      <c r="J118" s="13"/>
      <c r="K118" s="13"/>
      <c r="L118" s="189"/>
      <c r="M118" s="193"/>
      <c r="N118" s="194"/>
      <c r="O118" s="194"/>
      <c r="P118" s="194"/>
      <c r="Q118" s="194"/>
      <c r="R118" s="194"/>
      <c r="S118" s="194"/>
      <c r="T118" s="19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0" t="s">
        <v>199</v>
      </c>
      <c r="AU118" s="190" t="s">
        <v>84</v>
      </c>
      <c r="AV118" s="13" t="s">
        <v>82</v>
      </c>
      <c r="AW118" s="13" t="s">
        <v>35</v>
      </c>
      <c r="AX118" s="13" t="s">
        <v>74</v>
      </c>
      <c r="AY118" s="190" t="s">
        <v>138</v>
      </c>
    </row>
    <row r="119" s="14" customFormat="1">
      <c r="A119" s="14"/>
      <c r="B119" s="196"/>
      <c r="C119" s="14"/>
      <c r="D119" s="179" t="s">
        <v>199</v>
      </c>
      <c r="E119" s="197" t="s">
        <v>3</v>
      </c>
      <c r="F119" s="198" t="s">
        <v>779</v>
      </c>
      <c r="G119" s="14"/>
      <c r="H119" s="199">
        <v>0.68400000000000005</v>
      </c>
      <c r="I119" s="200"/>
      <c r="J119" s="14"/>
      <c r="K119" s="14"/>
      <c r="L119" s="196"/>
      <c r="M119" s="201"/>
      <c r="N119" s="202"/>
      <c r="O119" s="202"/>
      <c r="P119" s="202"/>
      <c r="Q119" s="202"/>
      <c r="R119" s="202"/>
      <c r="S119" s="202"/>
      <c r="T119" s="20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7" t="s">
        <v>199</v>
      </c>
      <c r="AU119" s="197" t="s">
        <v>84</v>
      </c>
      <c r="AV119" s="14" t="s">
        <v>84</v>
      </c>
      <c r="AW119" s="14" t="s">
        <v>35</v>
      </c>
      <c r="AX119" s="14" t="s">
        <v>74</v>
      </c>
      <c r="AY119" s="197" t="s">
        <v>138</v>
      </c>
    </row>
    <row r="120" s="15" customFormat="1">
      <c r="A120" s="15"/>
      <c r="B120" s="204"/>
      <c r="C120" s="15"/>
      <c r="D120" s="179" t="s">
        <v>199</v>
      </c>
      <c r="E120" s="205" t="s">
        <v>3</v>
      </c>
      <c r="F120" s="206" t="s">
        <v>208</v>
      </c>
      <c r="G120" s="15"/>
      <c r="H120" s="207">
        <v>0.68400000000000005</v>
      </c>
      <c r="I120" s="208"/>
      <c r="J120" s="15"/>
      <c r="K120" s="15"/>
      <c r="L120" s="204"/>
      <c r="M120" s="209"/>
      <c r="N120" s="210"/>
      <c r="O120" s="210"/>
      <c r="P120" s="210"/>
      <c r="Q120" s="210"/>
      <c r="R120" s="210"/>
      <c r="S120" s="210"/>
      <c r="T120" s="21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05" t="s">
        <v>199</v>
      </c>
      <c r="AU120" s="205" t="s">
        <v>84</v>
      </c>
      <c r="AV120" s="15" t="s">
        <v>162</v>
      </c>
      <c r="AW120" s="15" t="s">
        <v>35</v>
      </c>
      <c r="AX120" s="15" t="s">
        <v>82</v>
      </c>
      <c r="AY120" s="205" t="s">
        <v>138</v>
      </c>
    </row>
    <row r="121" s="2" customFormat="1" ht="16.5" customHeight="1">
      <c r="A121" s="39"/>
      <c r="B121" s="165"/>
      <c r="C121" s="166" t="s">
        <v>222</v>
      </c>
      <c r="D121" s="166" t="s">
        <v>141</v>
      </c>
      <c r="E121" s="167" t="s">
        <v>780</v>
      </c>
      <c r="F121" s="168" t="s">
        <v>781</v>
      </c>
      <c r="G121" s="169" t="s">
        <v>168</v>
      </c>
      <c r="H121" s="170">
        <v>0.68400000000000005</v>
      </c>
      <c r="I121" s="171"/>
      <c r="J121" s="172">
        <f>ROUND(I121*H121,2)</f>
        <v>0</v>
      </c>
      <c r="K121" s="168" t="s">
        <v>144</v>
      </c>
      <c r="L121" s="40"/>
      <c r="M121" s="173" t="s">
        <v>3</v>
      </c>
      <c r="N121" s="174" t="s">
        <v>45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162</v>
      </c>
      <c r="AT121" s="177" t="s">
        <v>141</v>
      </c>
      <c r="AU121" s="177" t="s">
        <v>84</v>
      </c>
      <c r="AY121" s="20" t="s">
        <v>138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82</v>
      </c>
      <c r="BK121" s="178">
        <f>ROUND(I121*H121,2)</f>
        <v>0</v>
      </c>
      <c r="BL121" s="20" t="s">
        <v>162</v>
      </c>
      <c r="BM121" s="177" t="s">
        <v>782</v>
      </c>
    </row>
    <row r="122" s="2" customFormat="1" ht="16.5" customHeight="1">
      <c r="A122" s="39"/>
      <c r="B122" s="165"/>
      <c r="C122" s="166" t="s">
        <v>228</v>
      </c>
      <c r="D122" s="166" t="s">
        <v>141</v>
      </c>
      <c r="E122" s="167" t="s">
        <v>783</v>
      </c>
      <c r="F122" s="168" t="s">
        <v>784</v>
      </c>
      <c r="G122" s="169" t="s">
        <v>231</v>
      </c>
      <c r="H122" s="170">
        <v>0.58199999999999996</v>
      </c>
      <c r="I122" s="171"/>
      <c r="J122" s="172">
        <f>ROUND(I122*H122,2)</f>
        <v>0</v>
      </c>
      <c r="K122" s="168" t="s">
        <v>144</v>
      </c>
      <c r="L122" s="40"/>
      <c r="M122" s="173" t="s">
        <v>3</v>
      </c>
      <c r="N122" s="174" t="s">
        <v>45</v>
      </c>
      <c r="O122" s="73"/>
      <c r="P122" s="175">
        <f>O122*H122</f>
        <v>0</v>
      </c>
      <c r="Q122" s="175">
        <v>1.06277</v>
      </c>
      <c r="R122" s="175">
        <f>Q122*H122</f>
        <v>0.61853214000000001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162</v>
      </c>
      <c r="AT122" s="177" t="s">
        <v>141</v>
      </c>
      <c r="AU122" s="177" t="s">
        <v>84</v>
      </c>
      <c r="AY122" s="20" t="s">
        <v>138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82</v>
      </c>
      <c r="BK122" s="178">
        <f>ROUND(I122*H122,2)</f>
        <v>0</v>
      </c>
      <c r="BL122" s="20" t="s">
        <v>162</v>
      </c>
      <c r="BM122" s="177" t="s">
        <v>785</v>
      </c>
    </row>
    <row r="123" s="13" customFormat="1">
      <c r="A123" s="13"/>
      <c r="B123" s="189"/>
      <c r="C123" s="13"/>
      <c r="D123" s="179" t="s">
        <v>199</v>
      </c>
      <c r="E123" s="190" t="s">
        <v>3</v>
      </c>
      <c r="F123" s="191" t="s">
        <v>786</v>
      </c>
      <c r="G123" s="13"/>
      <c r="H123" s="190" t="s">
        <v>3</v>
      </c>
      <c r="I123" s="192"/>
      <c r="J123" s="13"/>
      <c r="K123" s="13"/>
      <c r="L123" s="189"/>
      <c r="M123" s="193"/>
      <c r="N123" s="194"/>
      <c r="O123" s="194"/>
      <c r="P123" s="194"/>
      <c r="Q123" s="194"/>
      <c r="R123" s="194"/>
      <c r="S123" s="194"/>
      <c r="T123" s="19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0" t="s">
        <v>199</v>
      </c>
      <c r="AU123" s="190" t="s">
        <v>84</v>
      </c>
      <c r="AV123" s="13" t="s">
        <v>82</v>
      </c>
      <c r="AW123" s="13" t="s">
        <v>35</v>
      </c>
      <c r="AX123" s="13" t="s">
        <v>74</v>
      </c>
      <c r="AY123" s="190" t="s">
        <v>138</v>
      </c>
    </row>
    <row r="124" s="14" customFormat="1">
      <c r="A124" s="14"/>
      <c r="B124" s="196"/>
      <c r="C124" s="14"/>
      <c r="D124" s="179" t="s">
        <v>199</v>
      </c>
      <c r="E124" s="197" t="s">
        <v>3</v>
      </c>
      <c r="F124" s="198" t="s">
        <v>787</v>
      </c>
      <c r="G124" s="14"/>
      <c r="H124" s="199">
        <v>0.58199999999999996</v>
      </c>
      <c r="I124" s="200"/>
      <c r="J124" s="14"/>
      <c r="K124" s="14"/>
      <c r="L124" s="196"/>
      <c r="M124" s="201"/>
      <c r="N124" s="202"/>
      <c r="O124" s="202"/>
      <c r="P124" s="202"/>
      <c r="Q124" s="202"/>
      <c r="R124" s="202"/>
      <c r="S124" s="202"/>
      <c r="T124" s="20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7" t="s">
        <v>199</v>
      </c>
      <c r="AU124" s="197" t="s">
        <v>84</v>
      </c>
      <c r="AV124" s="14" t="s">
        <v>84</v>
      </c>
      <c r="AW124" s="14" t="s">
        <v>35</v>
      </c>
      <c r="AX124" s="14" t="s">
        <v>74</v>
      </c>
      <c r="AY124" s="197" t="s">
        <v>138</v>
      </c>
    </row>
    <row r="125" s="15" customFormat="1">
      <c r="A125" s="15"/>
      <c r="B125" s="204"/>
      <c r="C125" s="15"/>
      <c r="D125" s="179" t="s">
        <v>199</v>
      </c>
      <c r="E125" s="205" t="s">
        <v>3</v>
      </c>
      <c r="F125" s="206" t="s">
        <v>208</v>
      </c>
      <c r="G125" s="15"/>
      <c r="H125" s="207">
        <v>0.58199999999999996</v>
      </c>
      <c r="I125" s="208"/>
      <c r="J125" s="15"/>
      <c r="K125" s="15"/>
      <c r="L125" s="204"/>
      <c r="M125" s="209"/>
      <c r="N125" s="210"/>
      <c r="O125" s="210"/>
      <c r="P125" s="210"/>
      <c r="Q125" s="210"/>
      <c r="R125" s="210"/>
      <c r="S125" s="210"/>
      <c r="T125" s="21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05" t="s">
        <v>199</v>
      </c>
      <c r="AU125" s="205" t="s">
        <v>84</v>
      </c>
      <c r="AV125" s="15" t="s">
        <v>162</v>
      </c>
      <c r="AW125" s="15" t="s">
        <v>35</v>
      </c>
      <c r="AX125" s="15" t="s">
        <v>82</v>
      </c>
      <c r="AY125" s="205" t="s">
        <v>138</v>
      </c>
    </row>
    <row r="126" s="2" customFormat="1" ht="21.75" customHeight="1">
      <c r="A126" s="39"/>
      <c r="B126" s="165"/>
      <c r="C126" s="166" t="s">
        <v>236</v>
      </c>
      <c r="D126" s="166" t="s">
        <v>141</v>
      </c>
      <c r="E126" s="167" t="s">
        <v>788</v>
      </c>
      <c r="F126" s="168" t="s">
        <v>789</v>
      </c>
      <c r="G126" s="169" t="s">
        <v>172</v>
      </c>
      <c r="H126" s="170">
        <v>0.19600000000000001</v>
      </c>
      <c r="I126" s="171"/>
      <c r="J126" s="172">
        <f>ROUND(I126*H126,2)</f>
        <v>0</v>
      </c>
      <c r="K126" s="168" t="s">
        <v>144</v>
      </c>
      <c r="L126" s="40"/>
      <c r="M126" s="173" t="s">
        <v>3</v>
      </c>
      <c r="N126" s="174" t="s">
        <v>45</v>
      </c>
      <c r="O126" s="73"/>
      <c r="P126" s="175">
        <f>O126*H126</f>
        <v>0</v>
      </c>
      <c r="Q126" s="175">
        <v>2.45329</v>
      </c>
      <c r="R126" s="175">
        <f>Q126*H126</f>
        <v>0.48084484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162</v>
      </c>
      <c r="AT126" s="177" t="s">
        <v>141</v>
      </c>
      <c r="AU126" s="177" t="s">
        <v>84</v>
      </c>
      <c r="AY126" s="20" t="s">
        <v>138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82</v>
      </c>
      <c r="BK126" s="178">
        <f>ROUND(I126*H126,2)</f>
        <v>0</v>
      </c>
      <c r="BL126" s="20" t="s">
        <v>162</v>
      </c>
      <c r="BM126" s="177" t="s">
        <v>790</v>
      </c>
    </row>
    <row r="127" s="13" customFormat="1">
      <c r="A127" s="13"/>
      <c r="B127" s="189"/>
      <c r="C127" s="13"/>
      <c r="D127" s="179" t="s">
        <v>199</v>
      </c>
      <c r="E127" s="190" t="s">
        <v>3</v>
      </c>
      <c r="F127" s="191" t="s">
        <v>791</v>
      </c>
      <c r="G127" s="13"/>
      <c r="H127" s="190" t="s">
        <v>3</v>
      </c>
      <c r="I127" s="192"/>
      <c r="J127" s="13"/>
      <c r="K127" s="13"/>
      <c r="L127" s="189"/>
      <c r="M127" s="193"/>
      <c r="N127" s="194"/>
      <c r="O127" s="194"/>
      <c r="P127" s="194"/>
      <c r="Q127" s="194"/>
      <c r="R127" s="194"/>
      <c r="S127" s="194"/>
      <c r="T127" s="19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199</v>
      </c>
      <c r="AU127" s="190" t="s">
        <v>84</v>
      </c>
      <c r="AV127" s="13" t="s">
        <v>82</v>
      </c>
      <c r="AW127" s="13" t="s">
        <v>35</v>
      </c>
      <c r="AX127" s="13" t="s">
        <v>74</v>
      </c>
      <c r="AY127" s="190" t="s">
        <v>138</v>
      </c>
    </row>
    <row r="128" s="14" customFormat="1">
      <c r="A128" s="14"/>
      <c r="B128" s="196"/>
      <c r="C128" s="14"/>
      <c r="D128" s="179" t="s">
        <v>199</v>
      </c>
      <c r="E128" s="197" t="s">
        <v>3</v>
      </c>
      <c r="F128" s="198" t="s">
        <v>792</v>
      </c>
      <c r="G128" s="14"/>
      <c r="H128" s="199">
        <v>0.19600000000000001</v>
      </c>
      <c r="I128" s="200"/>
      <c r="J128" s="14"/>
      <c r="K128" s="14"/>
      <c r="L128" s="196"/>
      <c r="M128" s="201"/>
      <c r="N128" s="202"/>
      <c r="O128" s="202"/>
      <c r="P128" s="202"/>
      <c r="Q128" s="202"/>
      <c r="R128" s="202"/>
      <c r="S128" s="202"/>
      <c r="T128" s="20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7" t="s">
        <v>199</v>
      </c>
      <c r="AU128" s="197" t="s">
        <v>84</v>
      </c>
      <c r="AV128" s="14" t="s">
        <v>84</v>
      </c>
      <c r="AW128" s="14" t="s">
        <v>35</v>
      </c>
      <c r="AX128" s="14" t="s">
        <v>74</v>
      </c>
      <c r="AY128" s="197" t="s">
        <v>138</v>
      </c>
    </row>
    <row r="129" s="15" customFormat="1">
      <c r="A129" s="15"/>
      <c r="B129" s="204"/>
      <c r="C129" s="15"/>
      <c r="D129" s="179" t="s">
        <v>199</v>
      </c>
      <c r="E129" s="205" t="s">
        <v>3</v>
      </c>
      <c r="F129" s="206" t="s">
        <v>208</v>
      </c>
      <c r="G129" s="15"/>
      <c r="H129" s="207">
        <v>0.19600000000000001</v>
      </c>
      <c r="I129" s="208"/>
      <c r="J129" s="15"/>
      <c r="K129" s="15"/>
      <c r="L129" s="204"/>
      <c r="M129" s="209"/>
      <c r="N129" s="210"/>
      <c r="O129" s="210"/>
      <c r="P129" s="210"/>
      <c r="Q129" s="210"/>
      <c r="R129" s="210"/>
      <c r="S129" s="210"/>
      <c r="T129" s="21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5" t="s">
        <v>199</v>
      </c>
      <c r="AU129" s="205" t="s">
        <v>84</v>
      </c>
      <c r="AV129" s="15" t="s">
        <v>162</v>
      </c>
      <c r="AW129" s="15" t="s">
        <v>35</v>
      </c>
      <c r="AX129" s="15" t="s">
        <v>82</v>
      </c>
      <c r="AY129" s="205" t="s">
        <v>138</v>
      </c>
    </row>
    <row r="130" s="2" customFormat="1" ht="16.5" customHeight="1">
      <c r="A130" s="39"/>
      <c r="B130" s="165"/>
      <c r="C130" s="166" t="s">
        <v>241</v>
      </c>
      <c r="D130" s="166" t="s">
        <v>141</v>
      </c>
      <c r="E130" s="167" t="s">
        <v>793</v>
      </c>
      <c r="F130" s="168" t="s">
        <v>794</v>
      </c>
      <c r="G130" s="169" t="s">
        <v>168</v>
      </c>
      <c r="H130" s="170">
        <v>1.1200000000000001</v>
      </c>
      <c r="I130" s="171"/>
      <c r="J130" s="172">
        <f>ROUND(I130*H130,2)</f>
        <v>0</v>
      </c>
      <c r="K130" s="168" t="s">
        <v>144</v>
      </c>
      <c r="L130" s="40"/>
      <c r="M130" s="173" t="s">
        <v>3</v>
      </c>
      <c r="N130" s="174" t="s">
        <v>45</v>
      </c>
      <c r="O130" s="73"/>
      <c r="P130" s="175">
        <f>O130*H130</f>
        <v>0</v>
      </c>
      <c r="Q130" s="175">
        <v>0.00264</v>
      </c>
      <c r="R130" s="175">
        <f>Q130*H130</f>
        <v>0.0029568000000000003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162</v>
      </c>
      <c r="AT130" s="177" t="s">
        <v>141</v>
      </c>
      <c r="AU130" s="177" t="s">
        <v>84</v>
      </c>
      <c r="AY130" s="20" t="s">
        <v>138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82</v>
      </c>
      <c r="BK130" s="178">
        <f>ROUND(I130*H130,2)</f>
        <v>0</v>
      </c>
      <c r="BL130" s="20" t="s">
        <v>162</v>
      </c>
      <c r="BM130" s="177" t="s">
        <v>795</v>
      </c>
    </row>
    <row r="131" s="13" customFormat="1">
      <c r="A131" s="13"/>
      <c r="B131" s="189"/>
      <c r="C131" s="13"/>
      <c r="D131" s="179" t="s">
        <v>199</v>
      </c>
      <c r="E131" s="190" t="s">
        <v>3</v>
      </c>
      <c r="F131" s="191" t="s">
        <v>796</v>
      </c>
      <c r="G131" s="13"/>
      <c r="H131" s="190" t="s">
        <v>3</v>
      </c>
      <c r="I131" s="192"/>
      <c r="J131" s="13"/>
      <c r="K131" s="13"/>
      <c r="L131" s="189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199</v>
      </c>
      <c r="AU131" s="190" t="s">
        <v>84</v>
      </c>
      <c r="AV131" s="13" t="s">
        <v>82</v>
      </c>
      <c r="AW131" s="13" t="s">
        <v>35</v>
      </c>
      <c r="AX131" s="13" t="s">
        <v>74</v>
      </c>
      <c r="AY131" s="190" t="s">
        <v>138</v>
      </c>
    </row>
    <row r="132" s="14" customFormat="1">
      <c r="A132" s="14"/>
      <c r="B132" s="196"/>
      <c r="C132" s="14"/>
      <c r="D132" s="179" t="s">
        <v>199</v>
      </c>
      <c r="E132" s="197" t="s">
        <v>3</v>
      </c>
      <c r="F132" s="198" t="s">
        <v>797</v>
      </c>
      <c r="G132" s="14"/>
      <c r="H132" s="199">
        <v>1.1200000000000001</v>
      </c>
      <c r="I132" s="200"/>
      <c r="J132" s="14"/>
      <c r="K132" s="14"/>
      <c r="L132" s="196"/>
      <c r="M132" s="201"/>
      <c r="N132" s="202"/>
      <c r="O132" s="202"/>
      <c r="P132" s="202"/>
      <c r="Q132" s="202"/>
      <c r="R132" s="202"/>
      <c r="S132" s="202"/>
      <c r="T132" s="20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7" t="s">
        <v>199</v>
      </c>
      <c r="AU132" s="197" t="s">
        <v>84</v>
      </c>
      <c r="AV132" s="14" t="s">
        <v>84</v>
      </c>
      <c r="AW132" s="14" t="s">
        <v>35</v>
      </c>
      <c r="AX132" s="14" t="s">
        <v>74</v>
      </c>
      <c r="AY132" s="197" t="s">
        <v>138</v>
      </c>
    </row>
    <row r="133" s="15" customFormat="1">
      <c r="A133" s="15"/>
      <c r="B133" s="204"/>
      <c r="C133" s="15"/>
      <c r="D133" s="179" t="s">
        <v>199</v>
      </c>
      <c r="E133" s="205" t="s">
        <v>3</v>
      </c>
      <c r="F133" s="206" t="s">
        <v>208</v>
      </c>
      <c r="G133" s="15"/>
      <c r="H133" s="207">
        <v>1.1200000000000001</v>
      </c>
      <c r="I133" s="208"/>
      <c r="J133" s="15"/>
      <c r="K133" s="15"/>
      <c r="L133" s="204"/>
      <c r="M133" s="209"/>
      <c r="N133" s="210"/>
      <c r="O133" s="210"/>
      <c r="P133" s="210"/>
      <c r="Q133" s="210"/>
      <c r="R133" s="210"/>
      <c r="S133" s="210"/>
      <c r="T133" s="21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5" t="s">
        <v>199</v>
      </c>
      <c r="AU133" s="205" t="s">
        <v>84</v>
      </c>
      <c r="AV133" s="15" t="s">
        <v>162</v>
      </c>
      <c r="AW133" s="15" t="s">
        <v>35</v>
      </c>
      <c r="AX133" s="15" t="s">
        <v>82</v>
      </c>
      <c r="AY133" s="205" t="s">
        <v>138</v>
      </c>
    </row>
    <row r="134" s="2" customFormat="1" ht="16.5" customHeight="1">
      <c r="A134" s="39"/>
      <c r="B134" s="165"/>
      <c r="C134" s="166" t="s">
        <v>255</v>
      </c>
      <c r="D134" s="166" t="s">
        <v>141</v>
      </c>
      <c r="E134" s="167" t="s">
        <v>798</v>
      </c>
      <c r="F134" s="168" t="s">
        <v>799</v>
      </c>
      <c r="G134" s="169" t="s">
        <v>168</v>
      </c>
      <c r="H134" s="170">
        <v>1.1200000000000001</v>
      </c>
      <c r="I134" s="171"/>
      <c r="J134" s="172">
        <f>ROUND(I134*H134,2)</f>
        <v>0</v>
      </c>
      <c r="K134" s="168" t="s">
        <v>144</v>
      </c>
      <c r="L134" s="40"/>
      <c r="M134" s="173" t="s">
        <v>3</v>
      </c>
      <c r="N134" s="174" t="s">
        <v>45</v>
      </c>
      <c r="O134" s="73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162</v>
      </c>
      <c r="AT134" s="177" t="s">
        <v>141</v>
      </c>
      <c r="AU134" s="177" t="s">
        <v>84</v>
      </c>
      <c r="AY134" s="20" t="s">
        <v>138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82</v>
      </c>
      <c r="BK134" s="178">
        <f>ROUND(I134*H134,2)</f>
        <v>0</v>
      </c>
      <c r="BL134" s="20" t="s">
        <v>162</v>
      </c>
      <c r="BM134" s="177" t="s">
        <v>800</v>
      </c>
    </row>
    <row r="135" s="2" customFormat="1" ht="16.5" customHeight="1">
      <c r="A135" s="39"/>
      <c r="B135" s="165"/>
      <c r="C135" s="166" t="s">
        <v>265</v>
      </c>
      <c r="D135" s="166" t="s">
        <v>141</v>
      </c>
      <c r="E135" s="167" t="s">
        <v>801</v>
      </c>
      <c r="F135" s="168" t="s">
        <v>802</v>
      </c>
      <c r="G135" s="169" t="s">
        <v>231</v>
      </c>
      <c r="H135" s="170">
        <v>0.024</v>
      </c>
      <c r="I135" s="171"/>
      <c r="J135" s="172">
        <f>ROUND(I135*H135,2)</f>
        <v>0</v>
      </c>
      <c r="K135" s="168" t="s">
        <v>144</v>
      </c>
      <c r="L135" s="40"/>
      <c r="M135" s="173" t="s">
        <v>3</v>
      </c>
      <c r="N135" s="174" t="s">
        <v>45</v>
      </c>
      <c r="O135" s="73"/>
      <c r="P135" s="175">
        <f>O135*H135</f>
        <v>0</v>
      </c>
      <c r="Q135" s="175">
        <v>1.0606199999999999</v>
      </c>
      <c r="R135" s="175">
        <f>Q135*H135</f>
        <v>0.025454879999999999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162</v>
      </c>
      <c r="AT135" s="177" t="s">
        <v>141</v>
      </c>
      <c r="AU135" s="177" t="s">
        <v>84</v>
      </c>
      <c r="AY135" s="20" t="s">
        <v>138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82</v>
      </c>
      <c r="BK135" s="178">
        <f>ROUND(I135*H135,2)</f>
        <v>0</v>
      </c>
      <c r="BL135" s="20" t="s">
        <v>162</v>
      </c>
      <c r="BM135" s="177" t="s">
        <v>803</v>
      </c>
    </row>
    <row r="136" s="13" customFormat="1">
      <c r="A136" s="13"/>
      <c r="B136" s="189"/>
      <c r="C136" s="13"/>
      <c r="D136" s="179" t="s">
        <v>199</v>
      </c>
      <c r="E136" s="190" t="s">
        <v>3</v>
      </c>
      <c r="F136" s="191" t="s">
        <v>804</v>
      </c>
      <c r="G136" s="13"/>
      <c r="H136" s="190" t="s">
        <v>3</v>
      </c>
      <c r="I136" s="192"/>
      <c r="J136" s="13"/>
      <c r="K136" s="13"/>
      <c r="L136" s="189"/>
      <c r="M136" s="193"/>
      <c r="N136" s="194"/>
      <c r="O136" s="194"/>
      <c r="P136" s="194"/>
      <c r="Q136" s="194"/>
      <c r="R136" s="194"/>
      <c r="S136" s="194"/>
      <c r="T136" s="19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199</v>
      </c>
      <c r="AU136" s="190" t="s">
        <v>84</v>
      </c>
      <c r="AV136" s="13" t="s">
        <v>82</v>
      </c>
      <c r="AW136" s="13" t="s">
        <v>35</v>
      </c>
      <c r="AX136" s="13" t="s">
        <v>74</v>
      </c>
      <c r="AY136" s="190" t="s">
        <v>138</v>
      </c>
    </row>
    <row r="137" s="14" customFormat="1">
      <c r="A137" s="14"/>
      <c r="B137" s="196"/>
      <c r="C137" s="14"/>
      <c r="D137" s="179" t="s">
        <v>199</v>
      </c>
      <c r="E137" s="197" t="s">
        <v>3</v>
      </c>
      <c r="F137" s="198" t="s">
        <v>805</v>
      </c>
      <c r="G137" s="14"/>
      <c r="H137" s="199">
        <v>0.024</v>
      </c>
      <c r="I137" s="200"/>
      <c r="J137" s="14"/>
      <c r="K137" s="14"/>
      <c r="L137" s="196"/>
      <c r="M137" s="201"/>
      <c r="N137" s="202"/>
      <c r="O137" s="202"/>
      <c r="P137" s="202"/>
      <c r="Q137" s="202"/>
      <c r="R137" s="202"/>
      <c r="S137" s="202"/>
      <c r="T137" s="20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7" t="s">
        <v>199</v>
      </c>
      <c r="AU137" s="197" t="s">
        <v>84</v>
      </c>
      <c r="AV137" s="14" t="s">
        <v>84</v>
      </c>
      <c r="AW137" s="14" t="s">
        <v>35</v>
      </c>
      <c r="AX137" s="14" t="s">
        <v>74</v>
      </c>
      <c r="AY137" s="197" t="s">
        <v>138</v>
      </c>
    </row>
    <row r="138" s="15" customFormat="1">
      <c r="A138" s="15"/>
      <c r="B138" s="204"/>
      <c r="C138" s="15"/>
      <c r="D138" s="179" t="s">
        <v>199</v>
      </c>
      <c r="E138" s="205" t="s">
        <v>3</v>
      </c>
      <c r="F138" s="206" t="s">
        <v>208</v>
      </c>
      <c r="G138" s="15"/>
      <c r="H138" s="207">
        <v>0.024</v>
      </c>
      <c r="I138" s="208"/>
      <c r="J138" s="15"/>
      <c r="K138" s="15"/>
      <c r="L138" s="204"/>
      <c r="M138" s="209"/>
      <c r="N138" s="210"/>
      <c r="O138" s="210"/>
      <c r="P138" s="210"/>
      <c r="Q138" s="210"/>
      <c r="R138" s="210"/>
      <c r="S138" s="210"/>
      <c r="T138" s="21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5" t="s">
        <v>199</v>
      </c>
      <c r="AU138" s="205" t="s">
        <v>84</v>
      </c>
      <c r="AV138" s="15" t="s">
        <v>162</v>
      </c>
      <c r="AW138" s="15" t="s">
        <v>35</v>
      </c>
      <c r="AX138" s="15" t="s">
        <v>82</v>
      </c>
      <c r="AY138" s="205" t="s">
        <v>138</v>
      </c>
    </row>
    <row r="139" s="2" customFormat="1" ht="16.5" customHeight="1">
      <c r="A139" s="39"/>
      <c r="B139" s="165"/>
      <c r="C139" s="166" t="s">
        <v>273</v>
      </c>
      <c r="D139" s="166" t="s">
        <v>141</v>
      </c>
      <c r="E139" s="167" t="s">
        <v>806</v>
      </c>
      <c r="F139" s="168" t="s">
        <v>807</v>
      </c>
      <c r="G139" s="169" t="s">
        <v>211</v>
      </c>
      <c r="H139" s="170">
        <v>1</v>
      </c>
      <c r="I139" s="171"/>
      <c r="J139" s="172">
        <f>ROUND(I139*H139,2)</f>
        <v>0</v>
      </c>
      <c r="K139" s="168" t="s">
        <v>3</v>
      </c>
      <c r="L139" s="40"/>
      <c r="M139" s="173" t="s">
        <v>3</v>
      </c>
      <c r="N139" s="174" t="s">
        <v>45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77" t="s">
        <v>162</v>
      </c>
      <c r="AT139" s="177" t="s">
        <v>141</v>
      </c>
      <c r="AU139" s="177" t="s">
        <v>84</v>
      </c>
      <c r="AY139" s="20" t="s">
        <v>138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20" t="s">
        <v>82</v>
      </c>
      <c r="BK139" s="178">
        <f>ROUND(I139*H139,2)</f>
        <v>0</v>
      </c>
      <c r="BL139" s="20" t="s">
        <v>162</v>
      </c>
      <c r="BM139" s="177" t="s">
        <v>808</v>
      </c>
    </row>
    <row r="140" s="12" customFormat="1" ht="22.8" customHeight="1">
      <c r="A140" s="12"/>
      <c r="B140" s="152"/>
      <c r="C140" s="12"/>
      <c r="D140" s="153" t="s">
        <v>73</v>
      </c>
      <c r="E140" s="163" t="s">
        <v>156</v>
      </c>
      <c r="F140" s="163" t="s">
        <v>240</v>
      </c>
      <c r="G140" s="12"/>
      <c r="H140" s="12"/>
      <c r="I140" s="155"/>
      <c r="J140" s="164">
        <f>BK140</f>
        <v>0</v>
      </c>
      <c r="K140" s="12"/>
      <c r="L140" s="152"/>
      <c r="M140" s="157"/>
      <c r="N140" s="158"/>
      <c r="O140" s="158"/>
      <c r="P140" s="159">
        <f>SUM(P141:P207)</f>
        <v>0</v>
      </c>
      <c r="Q140" s="158"/>
      <c r="R140" s="159">
        <f>SUM(R141:R207)</f>
        <v>15.93573121</v>
      </c>
      <c r="S140" s="158"/>
      <c r="T140" s="160">
        <f>SUM(T141:T207)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3" t="s">
        <v>82</v>
      </c>
      <c r="AT140" s="161" t="s">
        <v>73</v>
      </c>
      <c r="AU140" s="161" t="s">
        <v>82</v>
      </c>
      <c r="AY140" s="153" t="s">
        <v>138</v>
      </c>
      <c r="BK140" s="162">
        <f>SUM(BK141:BK207)</f>
        <v>0</v>
      </c>
    </row>
    <row r="141" s="2" customFormat="1">
      <c r="A141" s="39"/>
      <c r="B141" s="165"/>
      <c r="C141" s="166" t="s">
        <v>278</v>
      </c>
      <c r="D141" s="166" t="s">
        <v>141</v>
      </c>
      <c r="E141" s="167" t="s">
        <v>809</v>
      </c>
      <c r="F141" s="168" t="s">
        <v>810</v>
      </c>
      <c r="G141" s="169" t="s">
        <v>172</v>
      </c>
      <c r="H141" s="170">
        <v>5.1280000000000001</v>
      </c>
      <c r="I141" s="171"/>
      <c r="J141" s="172">
        <f>ROUND(I141*H141,2)</f>
        <v>0</v>
      </c>
      <c r="K141" s="168" t="s">
        <v>3</v>
      </c>
      <c r="L141" s="40"/>
      <c r="M141" s="173" t="s">
        <v>3</v>
      </c>
      <c r="N141" s="174" t="s">
        <v>45</v>
      </c>
      <c r="O141" s="73"/>
      <c r="P141" s="175">
        <f>O141*H141</f>
        <v>0</v>
      </c>
      <c r="Q141" s="175">
        <v>1.8775</v>
      </c>
      <c r="R141" s="175">
        <f>Q141*H141</f>
        <v>9.6278199999999998</v>
      </c>
      <c r="S141" s="175">
        <v>0</v>
      </c>
      <c r="T141" s="17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7" t="s">
        <v>162</v>
      </c>
      <c r="AT141" s="177" t="s">
        <v>141</v>
      </c>
      <c r="AU141" s="177" t="s">
        <v>84</v>
      </c>
      <c r="AY141" s="20" t="s">
        <v>138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20" t="s">
        <v>82</v>
      </c>
      <c r="BK141" s="178">
        <f>ROUND(I141*H141,2)</f>
        <v>0</v>
      </c>
      <c r="BL141" s="20" t="s">
        <v>162</v>
      </c>
      <c r="BM141" s="177" t="s">
        <v>811</v>
      </c>
    </row>
    <row r="142" s="13" customFormat="1">
      <c r="A142" s="13"/>
      <c r="B142" s="189"/>
      <c r="C142" s="13"/>
      <c r="D142" s="179" t="s">
        <v>199</v>
      </c>
      <c r="E142" s="190" t="s">
        <v>3</v>
      </c>
      <c r="F142" s="191" t="s">
        <v>384</v>
      </c>
      <c r="G142" s="13"/>
      <c r="H142" s="190" t="s">
        <v>3</v>
      </c>
      <c r="I142" s="192"/>
      <c r="J142" s="13"/>
      <c r="K142" s="13"/>
      <c r="L142" s="189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199</v>
      </c>
      <c r="AU142" s="190" t="s">
        <v>84</v>
      </c>
      <c r="AV142" s="13" t="s">
        <v>82</v>
      </c>
      <c r="AW142" s="13" t="s">
        <v>35</v>
      </c>
      <c r="AX142" s="13" t="s">
        <v>74</v>
      </c>
      <c r="AY142" s="190" t="s">
        <v>138</v>
      </c>
    </row>
    <row r="143" s="14" customFormat="1">
      <c r="A143" s="14"/>
      <c r="B143" s="196"/>
      <c r="C143" s="14"/>
      <c r="D143" s="179" t="s">
        <v>199</v>
      </c>
      <c r="E143" s="197" t="s">
        <v>3</v>
      </c>
      <c r="F143" s="198" t="s">
        <v>812</v>
      </c>
      <c r="G143" s="14"/>
      <c r="H143" s="199">
        <v>0.32800000000000001</v>
      </c>
      <c r="I143" s="200"/>
      <c r="J143" s="14"/>
      <c r="K143" s="14"/>
      <c r="L143" s="196"/>
      <c r="M143" s="201"/>
      <c r="N143" s="202"/>
      <c r="O143" s="202"/>
      <c r="P143" s="202"/>
      <c r="Q143" s="202"/>
      <c r="R143" s="202"/>
      <c r="S143" s="202"/>
      <c r="T143" s="20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7" t="s">
        <v>199</v>
      </c>
      <c r="AU143" s="197" t="s">
        <v>84</v>
      </c>
      <c r="AV143" s="14" t="s">
        <v>84</v>
      </c>
      <c r="AW143" s="14" t="s">
        <v>35</v>
      </c>
      <c r="AX143" s="14" t="s">
        <v>74</v>
      </c>
      <c r="AY143" s="197" t="s">
        <v>138</v>
      </c>
    </row>
    <row r="144" s="14" customFormat="1">
      <c r="A144" s="14"/>
      <c r="B144" s="196"/>
      <c r="C144" s="14"/>
      <c r="D144" s="179" t="s">
        <v>199</v>
      </c>
      <c r="E144" s="197" t="s">
        <v>3</v>
      </c>
      <c r="F144" s="198" t="s">
        <v>813</v>
      </c>
      <c r="G144" s="14"/>
      <c r="H144" s="199">
        <v>0.60799999999999998</v>
      </c>
      <c r="I144" s="200"/>
      <c r="J144" s="14"/>
      <c r="K144" s="14"/>
      <c r="L144" s="196"/>
      <c r="M144" s="201"/>
      <c r="N144" s="202"/>
      <c r="O144" s="202"/>
      <c r="P144" s="202"/>
      <c r="Q144" s="202"/>
      <c r="R144" s="202"/>
      <c r="S144" s="202"/>
      <c r="T144" s="20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7" t="s">
        <v>199</v>
      </c>
      <c r="AU144" s="197" t="s">
        <v>84</v>
      </c>
      <c r="AV144" s="14" t="s">
        <v>84</v>
      </c>
      <c r="AW144" s="14" t="s">
        <v>35</v>
      </c>
      <c r="AX144" s="14" t="s">
        <v>74</v>
      </c>
      <c r="AY144" s="197" t="s">
        <v>138</v>
      </c>
    </row>
    <row r="145" s="13" customFormat="1">
      <c r="A145" s="13"/>
      <c r="B145" s="189"/>
      <c r="C145" s="13"/>
      <c r="D145" s="179" t="s">
        <v>199</v>
      </c>
      <c r="E145" s="190" t="s">
        <v>3</v>
      </c>
      <c r="F145" s="191" t="s">
        <v>387</v>
      </c>
      <c r="G145" s="13"/>
      <c r="H145" s="190" t="s">
        <v>3</v>
      </c>
      <c r="I145" s="192"/>
      <c r="J145" s="13"/>
      <c r="K145" s="13"/>
      <c r="L145" s="189"/>
      <c r="M145" s="193"/>
      <c r="N145" s="194"/>
      <c r="O145" s="194"/>
      <c r="P145" s="194"/>
      <c r="Q145" s="194"/>
      <c r="R145" s="194"/>
      <c r="S145" s="194"/>
      <c r="T145" s="19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199</v>
      </c>
      <c r="AU145" s="190" t="s">
        <v>84</v>
      </c>
      <c r="AV145" s="13" t="s">
        <v>82</v>
      </c>
      <c r="AW145" s="13" t="s">
        <v>35</v>
      </c>
      <c r="AX145" s="13" t="s">
        <v>74</v>
      </c>
      <c r="AY145" s="190" t="s">
        <v>138</v>
      </c>
    </row>
    <row r="146" s="14" customFormat="1">
      <c r="A146" s="14"/>
      <c r="B146" s="196"/>
      <c r="C146" s="14"/>
      <c r="D146" s="179" t="s">
        <v>199</v>
      </c>
      <c r="E146" s="197" t="s">
        <v>3</v>
      </c>
      <c r="F146" s="198" t="s">
        <v>814</v>
      </c>
      <c r="G146" s="14"/>
      <c r="H146" s="199">
        <v>0.54900000000000004</v>
      </c>
      <c r="I146" s="200"/>
      <c r="J146" s="14"/>
      <c r="K146" s="14"/>
      <c r="L146" s="196"/>
      <c r="M146" s="201"/>
      <c r="N146" s="202"/>
      <c r="O146" s="202"/>
      <c r="P146" s="202"/>
      <c r="Q146" s="202"/>
      <c r="R146" s="202"/>
      <c r="S146" s="202"/>
      <c r="T146" s="20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7" t="s">
        <v>199</v>
      </c>
      <c r="AU146" s="197" t="s">
        <v>84</v>
      </c>
      <c r="AV146" s="14" t="s">
        <v>84</v>
      </c>
      <c r="AW146" s="14" t="s">
        <v>35</v>
      </c>
      <c r="AX146" s="14" t="s">
        <v>74</v>
      </c>
      <c r="AY146" s="197" t="s">
        <v>138</v>
      </c>
    </row>
    <row r="147" s="14" customFormat="1">
      <c r="A147" s="14"/>
      <c r="B147" s="196"/>
      <c r="C147" s="14"/>
      <c r="D147" s="179" t="s">
        <v>199</v>
      </c>
      <c r="E147" s="197" t="s">
        <v>3</v>
      </c>
      <c r="F147" s="198" t="s">
        <v>815</v>
      </c>
      <c r="G147" s="14"/>
      <c r="H147" s="199">
        <v>1.4550000000000001</v>
      </c>
      <c r="I147" s="200"/>
      <c r="J147" s="14"/>
      <c r="K147" s="14"/>
      <c r="L147" s="196"/>
      <c r="M147" s="201"/>
      <c r="N147" s="202"/>
      <c r="O147" s="202"/>
      <c r="P147" s="202"/>
      <c r="Q147" s="202"/>
      <c r="R147" s="202"/>
      <c r="S147" s="202"/>
      <c r="T147" s="20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7" t="s">
        <v>199</v>
      </c>
      <c r="AU147" s="197" t="s">
        <v>84</v>
      </c>
      <c r="AV147" s="14" t="s">
        <v>84</v>
      </c>
      <c r="AW147" s="14" t="s">
        <v>35</v>
      </c>
      <c r="AX147" s="14" t="s">
        <v>74</v>
      </c>
      <c r="AY147" s="197" t="s">
        <v>138</v>
      </c>
    </row>
    <row r="148" s="13" customFormat="1">
      <c r="A148" s="13"/>
      <c r="B148" s="189"/>
      <c r="C148" s="13"/>
      <c r="D148" s="179" t="s">
        <v>199</v>
      </c>
      <c r="E148" s="190" t="s">
        <v>3</v>
      </c>
      <c r="F148" s="191" t="s">
        <v>816</v>
      </c>
      <c r="G148" s="13"/>
      <c r="H148" s="190" t="s">
        <v>3</v>
      </c>
      <c r="I148" s="192"/>
      <c r="J148" s="13"/>
      <c r="K148" s="13"/>
      <c r="L148" s="189"/>
      <c r="M148" s="193"/>
      <c r="N148" s="194"/>
      <c r="O148" s="194"/>
      <c r="P148" s="194"/>
      <c r="Q148" s="194"/>
      <c r="R148" s="194"/>
      <c r="S148" s="194"/>
      <c r="T148" s="19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199</v>
      </c>
      <c r="AU148" s="190" t="s">
        <v>84</v>
      </c>
      <c r="AV148" s="13" t="s">
        <v>82</v>
      </c>
      <c r="AW148" s="13" t="s">
        <v>35</v>
      </c>
      <c r="AX148" s="13" t="s">
        <v>74</v>
      </c>
      <c r="AY148" s="190" t="s">
        <v>138</v>
      </c>
    </row>
    <row r="149" s="14" customFormat="1">
      <c r="A149" s="14"/>
      <c r="B149" s="196"/>
      <c r="C149" s="14"/>
      <c r="D149" s="179" t="s">
        <v>199</v>
      </c>
      <c r="E149" s="197" t="s">
        <v>3</v>
      </c>
      <c r="F149" s="198" t="s">
        <v>817</v>
      </c>
      <c r="G149" s="14"/>
      <c r="H149" s="199">
        <v>1.1279999999999999</v>
      </c>
      <c r="I149" s="200"/>
      <c r="J149" s="14"/>
      <c r="K149" s="14"/>
      <c r="L149" s="196"/>
      <c r="M149" s="201"/>
      <c r="N149" s="202"/>
      <c r="O149" s="202"/>
      <c r="P149" s="202"/>
      <c r="Q149" s="202"/>
      <c r="R149" s="202"/>
      <c r="S149" s="202"/>
      <c r="T149" s="20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7" t="s">
        <v>199</v>
      </c>
      <c r="AU149" s="197" t="s">
        <v>84</v>
      </c>
      <c r="AV149" s="14" t="s">
        <v>84</v>
      </c>
      <c r="AW149" s="14" t="s">
        <v>35</v>
      </c>
      <c r="AX149" s="14" t="s">
        <v>74</v>
      </c>
      <c r="AY149" s="197" t="s">
        <v>138</v>
      </c>
    </row>
    <row r="150" s="13" customFormat="1">
      <c r="A150" s="13"/>
      <c r="B150" s="189"/>
      <c r="C150" s="13"/>
      <c r="D150" s="179" t="s">
        <v>199</v>
      </c>
      <c r="E150" s="190" t="s">
        <v>3</v>
      </c>
      <c r="F150" s="191" t="s">
        <v>308</v>
      </c>
      <c r="G150" s="13"/>
      <c r="H150" s="190" t="s">
        <v>3</v>
      </c>
      <c r="I150" s="192"/>
      <c r="J150" s="13"/>
      <c r="K150" s="13"/>
      <c r="L150" s="189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199</v>
      </c>
      <c r="AU150" s="190" t="s">
        <v>84</v>
      </c>
      <c r="AV150" s="13" t="s">
        <v>82</v>
      </c>
      <c r="AW150" s="13" t="s">
        <v>35</v>
      </c>
      <c r="AX150" s="13" t="s">
        <v>74</v>
      </c>
      <c r="AY150" s="190" t="s">
        <v>138</v>
      </c>
    </row>
    <row r="151" s="14" customFormat="1">
      <c r="A151" s="14"/>
      <c r="B151" s="196"/>
      <c r="C151" s="14"/>
      <c r="D151" s="179" t="s">
        <v>199</v>
      </c>
      <c r="E151" s="197" t="s">
        <v>3</v>
      </c>
      <c r="F151" s="198" t="s">
        <v>818</v>
      </c>
      <c r="G151" s="14"/>
      <c r="H151" s="199">
        <v>0.89000000000000001</v>
      </c>
      <c r="I151" s="200"/>
      <c r="J151" s="14"/>
      <c r="K151" s="14"/>
      <c r="L151" s="196"/>
      <c r="M151" s="201"/>
      <c r="N151" s="202"/>
      <c r="O151" s="202"/>
      <c r="P151" s="202"/>
      <c r="Q151" s="202"/>
      <c r="R151" s="202"/>
      <c r="S151" s="202"/>
      <c r="T151" s="20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7" t="s">
        <v>199</v>
      </c>
      <c r="AU151" s="197" t="s">
        <v>84</v>
      </c>
      <c r="AV151" s="14" t="s">
        <v>84</v>
      </c>
      <c r="AW151" s="14" t="s">
        <v>35</v>
      </c>
      <c r="AX151" s="14" t="s">
        <v>74</v>
      </c>
      <c r="AY151" s="197" t="s">
        <v>138</v>
      </c>
    </row>
    <row r="152" s="13" customFormat="1">
      <c r="A152" s="13"/>
      <c r="B152" s="189"/>
      <c r="C152" s="13"/>
      <c r="D152" s="179" t="s">
        <v>199</v>
      </c>
      <c r="E152" s="190" t="s">
        <v>3</v>
      </c>
      <c r="F152" s="191" t="s">
        <v>819</v>
      </c>
      <c r="G152" s="13"/>
      <c r="H152" s="190" t="s">
        <v>3</v>
      </c>
      <c r="I152" s="192"/>
      <c r="J152" s="13"/>
      <c r="K152" s="13"/>
      <c r="L152" s="189"/>
      <c r="M152" s="193"/>
      <c r="N152" s="194"/>
      <c r="O152" s="194"/>
      <c r="P152" s="194"/>
      <c r="Q152" s="194"/>
      <c r="R152" s="194"/>
      <c r="S152" s="194"/>
      <c r="T152" s="19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199</v>
      </c>
      <c r="AU152" s="190" t="s">
        <v>84</v>
      </c>
      <c r="AV152" s="13" t="s">
        <v>82</v>
      </c>
      <c r="AW152" s="13" t="s">
        <v>35</v>
      </c>
      <c r="AX152" s="13" t="s">
        <v>74</v>
      </c>
      <c r="AY152" s="190" t="s">
        <v>138</v>
      </c>
    </row>
    <row r="153" s="14" customFormat="1">
      <c r="A153" s="14"/>
      <c r="B153" s="196"/>
      <c r="C153" s="14"/>
      <c r="D153" s="179" t="s">
        <v>199</v>
      </c>
      <c r="E153" s="197" t="s">
        <v>3</v>
      </c>
      <c r="F153" s="198" t="s">
        <v>820</v>
      </c>
      <c r="G153" s="14"/>
      <c r="H153" s="199">
        <v>0.17000000000000001</v>
      </c>
      <c r="I153" s="200"/>
      <c r="J153" s="14"/>
      <c r="K153" s="14"/>
      <c r="L153" s="196"/>
      <c r="M153" s="201"/>
      <c r="N153" s="202"/>
      <c r="O153" s="202"/>
      <c r="P153" s="202"/>
      <c r="Q153" s="202"/>
      <c r="R153" s="202"/>
      <c r="S153" s="202"/>
      <c r="T153" s="20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7" t="s">
        <v>199</v>
      </c>
      <c r="AU153" s="197" t="s">
        <v>84</v>
      </c>
      <c r="AV153" s="14" t="s">
        <v>84</v>
      </c>
      <c r="AW153" s="14" t="s">
        <v>35</v>
      </c>
      <c r="AX153" s="14" t="s">
        <v>74</v>
      </c>
      <c r="AY153" s="197" t="s">
        <v>138</v>
      </c>
    </row>
    <row r="154" s="15" customFormat="1">
      <c r="A154" s="15"/>
      <c r="B154" s="204"/>
      <c r="C154" s="15"/>
      <c r="D154" s="179" t="s">
        <v>199</v>
      </c>
      <c r="E154" s="205" t="s">
        <v>3</v>
      </c>
      <c r="F154" s="206" t="s">
        <v>208</v>
      </c>
      <c r="G154" s="15"/>
      <c r="H154" s="207">
        <v>5.1280000000000001</v>
      </c>
      <c r="I154" s="208"/>
      <c r="J154" s="15"/>
      <c r="K154" s="15"/>
      <c r="L154" s="204"/>
      <c r="M154" s="209"/>
      <c r="N154" s="210"/>
      <c r="O154" s="210"/>
      <c r="P154" s="210"/>
      <c r="Q154" s="210"/>
      <c r="R154" s="210"/>
      <c r="S154" s="210"/>
      <c r="T154" s="21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05" t="s">
        <v>199</v>
      </c>
      <c r="AU154" s="205" t="s">
        <v>84</v>
      </c>
      <c r="AV154" s="15" t="s">
        <v>162</v>
      </c>
      <c r="AW154" s="15" t="s">
        <v>35</v>
      </c>
      <c r="AX154" s="15" t="s">
        <v>82</v>
      </c>
      <c r="AY154" s="205" t="s">
        <v>138</v>
      </c>
    </row>
    <row r="155" s="2" customFormat="1">
      <c r="A155" s="39"/>
      <c r="B155" s="165"/>
      <c r="C155" s="166" t="s">
        <v>285</v>
      </c>
      <c r="D155" s="166" t="s">
        <v>141</v>
      </c>
      <c r="E155" s="167" t="s">
        <v>821</v>
      </c>
      <c r="F155" s="168" t="s">
        <v>822</v>
      </c>
      <c r="G155" s="169" t="s">
        <v>172</v>
      </c>
      <c r="H155" s="170">
        <v>1.0629999999999999</v>
      </c>
      <c r="I155" s="171"/>
      <c r="J155" s="172">
        <f>ROUND(I155*H155,2)</f>
        <v>0</v>
      </c>
      <c r="K155" s="168" t="s">
        <v>3</v>
      </c>
      <c r="L155" s="40"/>
      <c r="M155" s="173" t="s">
        <v>3</v>
      </c>
      <c r="N155" s="174" t="s">
        <v>45</v>
      </c>
      <c r="O155" s="73"/>
      <c r="P155" s="175">
        <f>O155*H155</f>
        <v>0</v>
      </c>
      <c r="Q155" s="175">
        <v>1.78636</v>
      </c>
      <c r="R155" s="175">
        <f>Q155*H155</f>
        <v>1.8989006799999999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162</v>
      </c>
      <c r="AT155" s="177" t="s">
        <v>141</v>
      </c>
      <c r="AU155" s="177" t="s">
        <v>84</v>
      </c>
      <c r="AY155" s="20" t="s">
        <v>138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82</v>
      </c>
      <c r="BK155" s="178">
        <f>ROUND(I155*H155,2)</f>
        <v>0</v>
      </c>
      <c r="BL155" s="20" t="s">
        <v>162</v>
      </c>
      <c r="BM155" s="177" t="s">
        <v>823</v>
      </c>
    </row>
    <row r="156" s="13" customFormat="1">
      <c r="A156" s="13"/>
      <c r="B156" s="189"/>
      <c r="C156" s="13"/>
      <c r="D156" s="179" t="s">
        <v>199</v>
      </c>
      <c r="E156" s="190" t="s">
        <v>3</v>
      </c>
      <c r="F156" s="191" t="s">
        <v>824</v>
      </c>
      <c r="G156" s="13"/>
      <c r="H156" s="190" t="s">
        <v>3</v>
      </c>
      <c r="I156" s="192"/>
      <c r="J156" s="13"/>
      <c r="K156" s="13"/>
      <c r="L156" s="189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199</v>
      </c>
      <c r="AU156" s="190" t="s">
        <v>84</v>
      </c>
      <c r="AV156" s="13" t="s">
        <v>82</v>
      </c>
      <c r="AW156" s="13" t="s">
        <v>35</v>
      </c>
      <c r="AX156" s="13" t="s">
        <v>74</v>
      </c>
      <c r="AY156" s="190" t="s">
        <v>138</v>
      </c>
    </row>
    <row r="157" s="14" customFormat="1">
      <c r="A157" s="14"/>
      <c r="B157" s="196"/>
      <c r="C157" s="14"/>
      <c r="D157" s="179" t="s">
        <v>199</v>
      </c>
      <c r="E157" s="197" t="s">
        <v>3</v>
      </c>
      <c r="F157" s="198" t="s">
        <v>825</v>
      </c>
      <c r="G157" s="14"/>
      <c r="H157" s="199">
        <v>0.67300000000000004</v>
      </c>
      <c r="I157" s="200"/>
      <c r="J157" s="14"/>
      <c r="K157" s="14"/>
      <c r="L157" s="196"/>
      <c r="M157" s="201"/>
      <c r="N157" s="202"/>
      <c r="O157" s="202"/>
      <c r="P157" s="202"/>
      <c r="Q157" s="202"/>
      <c r="R157" s="202"/>
      <c r="S157" s="202"/>
      <c r="T157" s="20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7" t="s">
        <v>199</v>
      </c>
      <c r="AU157" s="197" t="s">
        <v>84</v>
      </c>
      <c r="AV157" s="14" t="s">
        <v>84</v>
      </c>
      <c r="AW157" s="14" t="s">
        <v>35</v>
      </c>
      <c r="AX157" s="14" t="s">
        <v>74</v>
      </c>
      <c r="AY157" s="197" t="s">
        <v>138</v>
      </c>
    </row>
    <row r="158" s="14" customFormat="1">
      <c r="A158" s="14"/>
      <c r="B158" s="196"/>
      <c r="C158" s="14"/>
      <c r="D158" s="179" t="s">
        <v>199</v>
      </c>
      <c r="E158" s="197" t="s">
        <v>3</v>
      </c>
      <c r="F158" s="198" t="s">
        <v>826</v>
      </c>
      <c r="G158" s="14"/>
      <c r="H158" s="199">
        <v>0.10199999999999999</v>
      </c>
      <c r="I158" s="200"/>
      <c r="J158" s="14"/>
      <c r="K158" s="14"/>
      <c r="L158" s="196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7" t="s">
        <v>199</v>
      </c>
      <c r="AU158" s="197" t="s">
        <v>84</v>
      </c>
      <c r="AV158" s="14" t="s">
        <v>84</v>
      </c>
      <c r="AW158" s="14" t="s">
        <v>35</v>
      </c>
      <c r="AX158" s="14" t="s">
        <v>74</v>
      </c>
      <c r="AY158" s="197" t="s">
        <v>138</v>
      </c>
    </row>
    <row r="159" s="16" customFormat="1">
      <c r="A159" s="16"/>
      <c r="B159" s="212"/>
      <c r="C159" s="16"/>
      <c r="D159" s="179" t="s">
        <v>199</v>
      </c>
      <c r="E159" s="213" t="s">
        <v>3</v>
      </c>
      <c r="F159" s="214" t="s">
        <v>248</v>
      </c>
      <c r="G159" s="16"/>
      <c r="H159" s="215">
        <v>0.77500000000000002</v>
      </c>
      <c r="I159" s="216"/>
      <c r="J159" s="16"/>
      <c r="K159" s="16"/>
      <c r="L159" s="212"/>
      <c r="M159" s="217"/>
      <c r="N159" s="218"/>
      <c r="O159" s="218"/>
      <c r="P159" s="218"/>
      <c r="Q159" s="218"/>
      <c r="R159" s="218"/>
      <c r="S159" s="218"/>
      <c r="T159" s="219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13" t="s">
        <v>199</v>
      </c>
      <c r="AU159" s="213" t="s">
        <v>84</v>
      </c>
      <c r="AV159" s="16" t="s">
        <v>156</v>
      </c>
      <c r="AW159" s="16" t="s">
        <v>35</v>
      </c>
      <c r="AX159" s="16" t="s">
        <v>74</v>
      </c>
      <c r="AY159" s="213" t="s">
        <v>138</v>
      </c>
    </row>
    <row r="160" s="13" customFormat="1">
      <c r="A160" s="13"/>
      <c r="B160" s="189"/>
      <c r="C160" s="13"/>
      <c r="D160" s="179" t="s">
        <v>199</v>
      </c>
      <c r="E160" s="190" t="s">
        <v>3</v>
      </c>
      <c r="F160" s="191" t="s">
        <v>827</v>
      </c>
      <c r="G160" s="13"/>
      <c r="H160" s="190" t="s">
        <v>3</v>
      </c>
      <c r="I160" s="192"/>
      <c r="J160" s="13"/>
      <c r="K160" s="13"/>
      <c r="L160" s="189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199</v>
      </c>
      <c r="AU160" s="190" t="s">
        <v>84</v>
      </c>
      <c r="AV160" s="13" t="s">
        <v>82</v>
      </c>
      <c r="AW160" s="13" t="s">
        <v>35</v>
      </c>
      <c r="AX160" s="13" t="s">
        <v>74</v>
      </c>
      <c r="AY160" s="190" t="s">
        <v>138</v>
      </c>
    </row>
    <row r="161" s="14" customFormat="1">
      <c r="A161" s="14"/>
      <c r="B161" s="196"/>
      <c r="C161" s="14"/>
      <c r="D161" s="179" t="s">
        <v>199</v>
      </c>
      <c r="E161" s="197" t="s">
        <v>3</v>
      </c>
      <c r="F161" s="198" t="s">
        <v>828</v>
      </c>
      <c r="G161" s="14"/>
      <c r="H161" s="199">
        <v>0.28799999999999998</v>
      </c>
      <c r="I161" s="200"/>
      <c r="J161" s="14"/>
      <c r="K161" s="14"/>
      <c r="L161" s="196"/>
      <c r="M161" s="201"/>
      <c r="N161" s="202"/>
      <c r="O161" s="202"/>
      <c r="P161" s="202"/>
      <c r="Q161" s="202"/>
      <c r="R161" s="202"/>
      <c r="S161" s="202"/>
      <c r="T161" s="20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7" t="s">
        <v>199</v>
      </c>
      <c r="AU161" s="197" t="s">
        <v>84</v>
      </c>
      <c r="AV161" s="14" t="s">
        <v>84</v>
      </c>
      <c r="AW161" s="14" t="s">
        <v>35</v>
      </c>
      <c r="AX161" s="14" t="s">
        <v>74</v>
      </c>
      <c r="AY161" s="197" t="s">
        <v>138</v>
      </c>
    </row>
    <row r="162" s="16" customFormat="1">
      <c r="A162" s="16"/>
      <c r="B162" s="212"/>
      <c r="C162" s="16"/>
      <c r="D162" s="179" t="s">
        <v>199</v>
      </c>
      <c r="E162" s="213" t="s">
        <v>3</v>
      </c>
      <c r="F162" s="214" t="s">
        <v>248</v>
      </c>
      <c r="G162" s="16"/>
      <c r="H162" s="215">
        <v>0.28799999999999998</v>
      </c>
      <c r="I162" s="216"/>
      <c r="J162" s="16"/>
      <c r="K162" s="16"/>
      <c r="L162" s="212"/>
      <c r="M162" s="217"/>
      <c r="N162" s="218"/>
      <c r="O162" s="218"/>
      <c r="P162" s="218"/>
      <c r="Q162" s="218"/>
      <c r="R162" s="218"/>
      <c r="S162" s="218"/>
      <c r="T162" s="219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13" t="s">
        <v>199</v>
      </c>
      <c r="AU162" s="213" t="s">
        <v>84</v>
      </c>
      <c r="AV162" s="16" t="s">
        <v>156</v>
      </c>
      <c r="AW162" s="16" t="s">
        <v>35</v>
      </c>
      <c r="AX162" s="16" t="s">
        <v>74</v>
      </c>
      <c r="AY162" s="213" t="s">
        <v>138</v>
      </c>
    </row>
    <row r="163" s="15" customFormat="1">
      <c r="A163" s="15"/>
      <c r="B163" s="204"/>
      <c r="C163" s="15"/>
      <c r="D163" s="179" t="s">
        <v>199</v>
      </c>
      <c r="E163" s="205" t="s">
        <v>3</v>
      </c>
      <c r="F163" s="206" t="s">
        <v>208</v>
      </c>
      <c r="G163" s="15"/>
      <c r="H163" s="207">
        <v>1.0629999999999999</v>
      </c>
      <c r="I163" s="208"/>
      <c r="J163" s="15"/>
      <c r="K163" s="15"/>
      <c r="L163" s="204"/>
      <c r="M163" s="209"/>
      <c r="N163" s="210"/>
      <c r="O163" s="210"/>
      <c r="P163" s="210"/>
      <c r="Q163" s="210"/>
      <c r="R163" s="210"/>
      <c r="S163" s="210"/>
      <c r="T163" s="21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5" t="s">
        <v>199</v>
      </c>
      <c r="AU163" s="205" t="s">
        <v>84</v>
      </c>
      <c r="AV163" s="15" t="s">
        <v>162</v>
      </c>
      <c r="AW163" s="15" t="s">
        <v>35</v>
      </c>
      <c r="AX163" s="15" t="s">
        <v>82</v>
      </c>
      <c r="AY163" s="205" t="s">
        <v>138</v>
      </c>
    </row>
    <row r="164" s="2" customFormat="1" ht="21.75" customHeight="1">
      <c r="A164" s="39"/>
      <c r="B164" s="165"/>
      <c r="C164" s="166" t="s">
        <v>9</v>
      </c>
      <c r="D164" s="166" t="s">
        <v>141</v>
      </c>
      <c r="E164" s="167" t="s">
        <v>829</v>
      </c>
      <c r="F164" s="168" t="s">
        <v>830</v>
      </c>
      <c r="G164" s="169" t="s">
        <v>211</v>
      </c>
      <c r="H164" s="170">
        <v>1</v>
      </c>
      <c r="I164" s="171"/>
      <c r="J164" s="172">
        <f>ROUND(I164*H164,2)</f>
        <v>0</v>
      </c>
      <c r="K164" s="168" t="s">
        <v>144</v>
      </c>
      <c r="L164" s="40"/>
      <c r="M164" s="173" t="s">
        <v>3</v>
      </c>
      <c r="N164" s="174" t="s">
        <v>45</v>
      </c>
      <c r="O164" s="73"/>
      <c r="P164" s="175">
        <f>O164*H164</f>
        <v>0</v>
      </c>
      <c r="Q164" s="175">
        <v>0.031320000000000001</v>
      </c>
      <c r="R164" s="175">
        <f>Q164*H164</f>
        <v>0.031320000000000001</v>
      </c>
      <c r="S164" s="175">
        <v>0</v>
      </c>
      <c r="T164" s="17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77" t="s">
        <v>162</v>
      </c>
      <c r="AT164" s="177" t="s">
        <v>141</v>
      </c>
      <c r="AU164" s="177" t="s">
        <v>84</v>
      </c>
      <c r="AY164" s="20" t="s">
        <v>138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20" t="s">
        <v>82</v>
      </c>
      <c r="BK164" s="178">
        <f>ROUND(I164*H164,2)</f>
        <v>0</v>
      </c>
      <c r="BL164" s="20" t="s">
        <v>162</v>
      </c>
      <c r="BM164" s="177" t="s">
        <v>831</v>
      </c>
    </row>
    <row r="165" s="13" customFormat="1">
      <c r="A165" s="13"/>
      <c r="B165" s="189"/>
      <c r="C165" s="13"/>
      <c r="D165" s="179" t="s">
        <v>199</v>
      </c>
      <c r="E165" s="190" t="s">
        <v>3</v>
      </c>
      <c r="F165" s="191" t="s">
        <v>832</v>
      </c>
      <c r="G165" s="13"/>
      <c r="H165" s="190" t="s">
        <v>3</v>
      </c>
      <c r="I165" s="192"/>
      <c r="J165" s="13"/>
      <c r="K165" s="13"/>
      <c r="L165" s="189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199</v>
      </c>
      <c r="AU165" s="190" t="s">
        <v>84</v>
      </c>
      <c r="AV165" s="13" t="s">
        <v>82</v>
      </c>
      <c r="AW165" s="13" t="s">
        <v>35</v>
      </c>
      <c r="AX165" s="13" t="s">
        <v>74</v>
      </c>
      <c r="AY165" s="190" t="s">
        <v>138</v>
      </c>
    </row>
    <row r="166" s="14" customFormat="1">
      <c r="A166" s="14"/>
      <c r="B166" s="196"/>
      <c r="C166" s="14"/>
      <c r="D166" s="179" t="s">
        <v>199</v>
      </c>
      <c r="E166" s="197" t="s">
        <v>3</v>
      </c>
      <c r="F166" s="198" t="s">
        <v>833</v>
      </c>
      <c r="G166" s="14"/>
      <c r="H166" s="199">
        <v>1</v>
      </c>
      <c r="I166" s="200"/>
      <c r="J166" s="14"/>
      <c r="K166" s="14"/>
      <c r="L166" s="196"/>
      <c r="M166" s="201"/>
      <c r="N166" s="202"/>
      <c r="O166" s="202"/>
      <c r="P166" s="202"/>
      <c r="Q166" s="202"/>
      <c r="R166" s="202"/>
      <c r="S166" s="202"/>
      <c r="T166" s="20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7" t="s">
        <v>199</v>
      </c>
      <c r="AU166" s="197" t="s">
        <v>84</v>
      </c>
      <c r="AV166" s="14" t="s">
        <v>84</v>
      </c>
      <c r="AW166" s="14" t="s">
        <v>35</v>
      </c>
      <c r="AX166" s="14" t="s">
        <v>74</v>
      </c>
      <c r="AY166" s="197" t="s">
        <v>138</v>
      </c>
    </row>
    <row r="167" s="15" customFormat="1">
      <c r="A167" s="15"/>
      <c r="B167" s="204"/>
      <c r="C167" s="15"/>
      <c r="D167" s="179" t="s">
        <v>199</v>
      </c>
      <c r="E167" s="205" t="s">
        <v>3</v>
      </c>
      <c r="F167" s="206" t="s">
        <v>208</v>
      </c>
      <c r="G167" s="15"/>
      <c r="H167" s="207">
        <v>1</v>
      </c>
      <c r="I167" s="208"/>
      <c r="J167" s="15"/>
      <c r="K167" s="15"/>
      <c r="L167" s="204"/>
      <c r="M167" s="209"/>
      <c r="N167" s="210"/>
      <c r="O167" s="210"/>
      <c r="P167" s="210"/>
      <c r="Q167" s="210"/>
      <c r="R167" s="210"/>
      <c r="S167" s="210"/>
      <c r="T167" s="21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05" t="s">
        <v>199</v>
      </c>
      <c r="AU167" s="205" t="s">
        <v>84</v>
      </c>
      <c r="AV167" s="15" t="s">
        <v>162</v>
      </c>
      <c r="AW167" s="15" t="s">
        <v>35</v>
      </c>
      <c r="AX167" s="15" t="s">
        <v>82</v>
      </c>
      <c r="AY167" s="205" t="s">
        <v>138</v>
      </c>
    </row>
    <row r="168" s="2" customFormat="1" ht="21.75" customHeight="1">
      <c r="A168" s="39"/>
      <c r="B168" s="165"/>
      <c r="C168" s="166" t="s">
        <v>302</v>
      </c>
      <c r="D168" s="166" t="s">
        <v>141</v>
      </c>
      <c r="E168" s="167" t="s">
        <v>834</v>
      </c>
      <c r="F168" s="168" t="s">
        <v>835</v>
      </c>
      <c r="G168" s="169" t="s">
        <v>211</v>
      </c>
      <c r="H168" s="170">
        <v>3</v>
      </c>
      <c r="I168" s="171"/>
      <c r="J168" s="172">
        <f>ROUND(I168*H168,2)</f>
        <v>0</v>
      </c>
      <c r="K168" s="168" t="s">
        <v>144</v>
      </c>
      <c r="L168" s="40"/>
      <c r="M168" s="173" t="s">
        <v>3</v>
      </c>
      <c r="N168" s="174" t="s">
        <v>45</v>
      </c>
      <c r="O168" s="73"/>
      <c r="P168" s="175">
        <f>O168*H168</f>
        <v>0</v>
      </c>
      <c r="Q168" s="175">
        <v>0.021260000000000001</v>
      </c>
      <c r="R168" s="175">
        <f>Q168*H168</f>
        <v>0.063780000000000003</v>
      </c>
      <c r="S168" s="175">
        <v>0</v>
      </c>
      <c r="T168" s="17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77" t="s">
        <v>162</v>
      </c>
      <c r="AT168" s="177" t="s">
        <v>141</v>
      </c>
      <c r="AU168" s="177" t="s">
        <v>84</v>
      </c>
      <c r="AY168" s="20" t="s">
        <v>138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20" t="s">
        <v>82</v>
      </c>
      <c r="BK168" s="178">
        <f>ROUND(I168*H168,2)</f>
        <v>0</v>
      </c>
      <c r="BL168" s="20" t="s">
        <v>162</v>
      </c>
      <c r="BM168" s="177" t="s">
        <v>836</v>
      </c>
    </row>
    <row r="169" s="13" customFormat="1">
      <c r="A169" s="13"/>
      <c r="B169" s="189"/>
      <c r="C169" s="13"/>
      <c r="D169" s="179" t="s">
        <v>199</v>
      </c>
      <c r="E169" s="190" t="s">
        <v>3</v>
      </c>
      <c r="F169" s="191" t="s">
        <v>837</v>
      </c>
      <c r="G169" s="13"/>
      <c r="H169" s="190" t="s">
        <v>3</v>
      </c>
      <c r="I169" s="192"/>
      <c r="J169" s="13"/>
      <c r="K169" s="13"/>
      <c r="L169" s="189"/>
      <c r="M169" s="193"/>
      <c r="N169" s="194"/>
      <c r="O169" s="194"/>
      <c r="P169" s="194"/>
      <c r="Q169" s="194"/>
      <c r="R169" s="194"/>
      <c r="S169" s="194"/>
      <c r="T169" s="19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199</v>
      </c>
      <c r="AU169" s="190" t="s">
        <v>84</v>
      </c>
      <c r="AV169" s="13" t="s">
        <v>82</v>
      </c>
      <c r="AW169" s="13" t="s">
        <v>35</v>
      </c>
      <c r="AX169" s="13" t="s">
        <v>74</v>
      </c>
      <c r="AY169" s="190" t="s">
        <v>138</v>
      </c>
    </row>
    <row r="170" s="14" customFormat="1">
      <c r="A170" s="14"/>
      <c r="B170" s="196"/>
      <c r="C170" s="14"/>
      <c r="D170" s="179" t="s">
        <v>199</v>
      </c>
      <c r="E170" s="197" t="s">
        <v>3</v>
      </c>
      <c r="F170" s="198" t="s">
        <v>636</v>
      </c>
      <c r="G170" s="14"/>
      <c r="H170" s="199">
        <v>3</v>
      </c>
      <c r="I170" s="200"/>
      <c r="J170" s="14"/>
      <c r="K170" s="14"/>
      <c r="L170" s="196"/>
      <c r="M170" s="201"/>
      <c r="N170" s="202"/>
      <c r="O170" s="202"/>
      <c r="P170" s="202"/>
      <c r="Q170" s="202"/>
      <c r="R170" s="202"/>
      <c r="S170" s="202"/>
      <c r="T170" s="20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7" t="s">
        <v>199</v>
      </c>
      <c r="AU170" s="197" t="s">
        <v>84</v>
      </c>
      <c r="AV170" s="14" t="s">
        <v>84</v>
      </c>
      <c r="AW170" s="14" t="s">
        <v>35</v>
      </c>
      <c r="AX170" s="14" t="s">
        <v>74</v>
      </c>
      <c r="AY170" s="197" t="s">
        <v>138</v>
      </c>
    </row>
    <row r="171" s="15" customFormat="1">
      <c r="A171" s="15"/>
      <c r="B171" s="204"/>
      <c r="C171" s="15"/>
      <c r="D171" s="179" t="s">
        <v>199</v>
      </c>
      <c r="E171" s="205" t="s">
        <v>3</v>
      </c>
      <c r="F171" s="206" t="s">
        <v>208</v>
      </c>
      <c r="G171" s="15"/>
      <c r="H171" s="207">
        <v>3</v>
      </c>
      <c r="I171" s="208"/>
      <c r="J171" s="15"/>
      <c r="K171" s="15"/>
      <c r="L171" s="204"/>
      <c r="M171" s="209"/>
      <c r="N171" s="210"/>
      <c r="O171" s="210"/>
      <c r="P171" s="210"/>
      <c r="Q171" s="210"/>
      <c r="R171" s="210"/>
      <c r="S171" s="210"/>
      <c r="T171" s="21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5" t="s">
        <v>199</v>
      </c>
      <c r="AU171" s="205" t="s">
        <v>84</v>
      </c>
      <c r="AV171" s="15" t="s">
        <v>162</v>
      </c>
      <c r="AW171" s="15" t="s">
        <v>35</v>
      </c>
      <c r="AX171" s="15" t="s">
        <v>82</v>
      </c>
      <c r="AY171" s="205" t="s">
        <v>138</v>
      </c>
    </row>
    <row r="172" s="2" customFormat="1" ht="21.75" customHeight="1">
      <c r="A172" s="39"/>
      <c r="B172" s="165"/>
      <c r="C172" s="166" t="s">
        <v>310</v>
      </c>
      <c r="D172" s="166" t="s">
        <v>141</v>
      </c>
      <c r="E172" s="167" t="s">
        <v>838</v>
      </c>
      <c r="F172" s="168" t="s">
        <v>839</v>
      </c>
      <c r="G172" s="169" t="s">
        <v>211</v>
      </c>
      <c r="H172" s="170">
        <v>1</v>
      </c>
      <c r="I172" s="171"/>
      <c r="J172" s="172">
        <f>ROUND(I172*H172,2)</f>
        <v>0</v>
      </c>
      <c r="K172" s="168" t="s">
        <v>144</v>
      </c>
      <c r="L172" s="40"/>
      <c r="M172" s="173" t="s">
        <v>3</v>
      </c>
      <c r="N172" s="174" t="s">
        <v>45</v>
      </c>
      <c r="O172" s="73"/>
      <c r="P172" s="175">
        <f>O172*H172</f>
        <v>0</v>
      </c>
      <c r="Q172" s="175">
        <v>0.026929999999999999</v>
      </c>
      <c r="R172" s="175">
        <f>Q172*H172</f>
        <v>0.026929999999999999</v>
      </c>
      <c r="S172" s="175">
        <v>0</v>
      </c>
      <c r="T172" s="17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7" t="s">
        <v>162</v>
      </c>
      <c r="AT172" s="177" t="s">
        <v>141</v>
      </c>
      <c r="AU172" s="177" t="s">
        <v>84</v>
      </c>
      <c r="AY172" s="20" t="s">
        <v>138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20" t="s">
        <v>82</v>
      </c>
      <c r="BK172" s="178">
        <f>ROUND(I172*H172,2)</f>
        <v>0</v>
      </c>
      <c r="BL172" s="20" t="s">
        <v>162</v>
      </c>
      <c r="BM172" s="177" t="s">
        <v>840</v>
      </c>
    </row>
    <row r="173" s="13" customFormat="1">
      <c r="A173" s="13"/>
      <c r="B173" s="189"/>
      <c r="C173" s="13"/>
      <c r="D173" s="179" t="s">
        <v>199</v>
      </c>
      <c r="E173" s="190" t="s">
        <v>3</v>
      </c>
      <c r="F173" s="191" t="s">
        <v>841</v>
      </c>
      <c r="G173" s="13"/>
      <c r="H173" s="190" t="s">
        <v>3</v>
      </c>
      <c r="I173" s="192"/>
      <c r="J173" s="13"/>
      <c r="K173" s="13"/>
      <c r="L173" s="189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199</v>
      </c>
      <c r="AU173" s="190" t="s">
        <v>84</v>
      </c>
      <c r="AV173" s="13" t="s">
        <v>82</v>
      </c>
      <c r="AW173" s="13" t="s">
        <v>35</v>
      </c>
      <c r="AX173" s="13" t="s">
        <v>74</v>
      </c>
      <c r="AY173" s="190" t="s">
        <v>138</v>
      </c>
    </row>
    <row r="174" s="14" customFormat="1">
      <c r="A174" s="14"/>
      <c r="B174" s="196"/>
      <c r="C174" s="14"/>
      <c r="D174" s="179" t="s">
        <v>199</v>
      </c>
      <c r="E174" s="197" t="s">
        <v>3</v>
      </c>
      <c r="F174" s="198" t="s">
        <v>833</v>
      </c>
      <c r="G174" s="14"/>
      <c r="H174" s="199">
        <v>1</v>
      </c>
      <c r="I174" s="200"/>
      <c r="J174" s="14"/>
      <c r="K174" s="14"/>
      <c r="L174" s="196"/>
      <c r="M174" s="201"/>
      <c r="N174" s="202"/>
      <c r="O174" s="202"/>
      <c r="P174" s="202"/>
      <c r="Q174" s="202"/>
      <c r="R174" s="202"/>
      <c r="S174" s="202"/>
      <c r="T174" s="20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7" t="s">
        <v>199</v>
      </c>
      <c r="AU174" s="197" t="s">
        <v>84</v>
      </c>
      <c r="AV174" s="14" t="s">
        <v>84</v>
      </c>
      <c r="AW174" s="14" t="s">
        <v>35</v>
      </c>
      <c r="AX174" s="14" t="s">
        <v>74</v>
      </c>
      <c r="AY174" s="197" t="s">
        <v>138</v>
      </c>
    </row>
    <row r="175" s="15" customFormat="1">
      <c r="A175" s="15"/>
      <c r="B175" s="204"/>
      <c r="C175" s="15"/>
      <c r="D175" s="179" t="s">
        <v>199</v>
      </c>
      <c r="E175" s="205" t="s">
        <v>3</v>
      </c>
      <c r="F175" s="206" t="s">
        <v>208</v>
      </c>
      <c r="G175" s="15"/>
      <c r="H175" s="207">
        <v>1</v>
      </c>
      <c r="I175" s="208"/>
      <c r="J175" s="15"/>
      <c r="K175" s="15"/>
      <c r="L175" s="204"/>
      <c r="M175" s="209"/>
      <c r="N175" s="210"/>
      <c r="O175" s="210"/>
      <c r="P175" s="210"/>
      <c r="Q175" s="210"/>
      <c r="R175" s="210"/>
      <c r="S175" s="210"/>
      <c r="T175" s="21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5" t="s">
        <v>199</v>
      </c>
      <c r="AU175" s="205" t="s">
        <v>84</v>
      </c>
      <c r="AV175" s="15" t="s">
        <v>162</v>
      </c>
      <c r="AW175" s="15" t="s">
        <v>35</v>
      </c>
      <c r="AX175" s="15" t="s">
        <v>82</v>
      </c>
      <c r="AY175" s="205" t="s">
        <v>138</v>
      </c>
    </row>
    <row r="176" s="2" customFormat="1">
      <c r="A176" s="39"/>
      <c r="B176" s="165"/>
      <c r="C176" s="166" t="s">
        <v>326</v>
      </c>
      <c r="D176" s="166" t="s">
        <v>141</v>
      </c>
      <c r="E176" s="167" t="s">
        <v>842</v>
      </c>
      <c r="F176" s="168" t="s">
        <v>843</v>
      </c>
      <c r="G176" s="169" t="s">
        <v>369</v>
      </c>
      <c r="H176" s="170">
        <v>1.75</v>
      </c>
      <c r="I176" s="171"/>
      <c r="J176" s="172">
        <f>ROUND(I176*H176,2)</f>
        <v>0</v>
      </c>
      <c r="K176" s="168" t="s">
        <v>144</v>
      </c>
      <c r="L176" s="40"/>
      <c r="M176" s="173" t="s">
        <v>3</v>
      </c>
      <c r="N176" s="174" t="s">
        <v>45</v>
      </c>
      <c r="O176" s="73"/>
      <c r="P176" s="175">
        <f>O176*H176</f>
        <v>0</v>
      </c>
      <c r="Q176" s="175">
        <v>0.027060000000000001</v>
      </c>
      <c r="R176" s="175">
        <f>Q176*H176</f>
        <v>0.047355000000000001</v>
      </c>
      <c r="S176" s="175">
        <v>0</v>
      </c>
      <c r="T176" s="17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77" t="s">
        <v>162</v>
      </c>
      <c r="AT176" s="177" t="s">
        <v>141</v>
      </c>
      <c r="AU176" s="177" t="s">
        <v>84</v>
      </c>
      <c r="AY176" s="20" t="s">
        <v>138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20" t="s">
        <v>82</v>
      </c>
      <c r="BK176" s="178">
        <f>ROUND(I176*H176,2)</f>
        <v>0</v>
      </c>
      <c r="BL176" s="20" t="s">
        <v>162</v>
      </c>
      <c r="BM176" s="177" t="s">
        <v>844</v>
      </c>
    </row>
    <row r="177" s="13" customFormat="1">
      <c r="A177" s="13"/>
      <c r="B177" s="189"/>
      <c r="C177" s="13"/>
      <c r="D177" s="179" t="s">
        <v>199</v>
      </c>
      <c r="E177" s="190" t="s">
        <v>3</v>
      </c>
      <c r="F177" s="191" t="s">
        <v>845</v>
      </c>
      <c r="G177" s="13"/>
      <c r="H177" s="190" t="s">
        <v>3</v>
      </c>
      <c r="I177" s="192"/>
      <c r="J177" s="13"/>
      <c r="K177" s="13"/>
      <c r="L177" s="189"/>
      <c r="M177" s="193"/>
      <c r="N177" s="194"/>
      <c r="O177" s="194"/>
      <c r="P177" s="194"/>
      <c r="Q177" s="194"/>
      <c r="R177" s="194"/>
      <c r="S177" s="194"/>
      <c r="T177" s="19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0" t="s">
        <v>199</v>
      </c>
      <c r="AU177" s="190" t="s">
        <v>84</v>
      </c>
      <c r="AV177" s="13" t="s">
        <v>82</v>
      </c>
      <c r="AW177" s="13" t="s">
        <v>35</v>
      </c>
      <c r="AX177" s="13" t="s">
        <v>74</v>
      </c>
      <c r="AY177" s="190" t="s">
        <v>138</v>
      </c>
    </row>
    <row r="178" s="14" customFormat="1">
      <c r="A178" s="14"/>
      <c r="B178" s="196"/>
      <c r="C178" s="14"/>
      <c r="D178" s="179" t="s">
        <v>199</v>
      </c>
      <c r="E178" s="197" t="s">
        <v>3</v>
      </c>
      <c r="F178" s="198" t="s">
        <v>846</v>
      </c>
      <c r="G178" s="14"/>
      <c r="H178" s="199">
        <v>1.75</v>
      </c>
      <c r="I178" s="200"/>
      <c r="J178" s="14"/>
      <c r="K178" s="14"/>
      <c r="L178" s="196"/>
      <c r="M178" s="201"/>
      <c r="N178" s="202"/>
      <c r="O178" s="202"/>
      <c r="P178" s="202"/>
      <c r="Q178" s="202"/>
      <c r="R178" s="202"/>
      <c r="S178" s="202"/>
      <c r="T178" s="20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7" t="s">
        <v>199</v>
      </c>
      <c r="AU178" s="197" t="s">
        <v>84</v>
      </c>
      <c r="AV178" s="14" t="s">
        <v>84</v>
      </c>
      <c r="AW178" s="14" t="s">
        <v>35</v>
      </c>
      <c r="AX178" s="14" t="s">
        <v>74</v>
      </c>
      <c r="AY178" s="197" t="s">
        <v>138</v>
      </c>
    </row>
    <row r="179" s="15" customFormat="1">
      <c r="A179" s="15"/>
      <c r="B179" s="204"/>
      <c r="C179" s="15"/>
      <c r="D179" s="179" t="s">
        <v>199</v>
      </c>
      <c r="E179" s="205" t="s">
        <v>3</v>
      </c>
      <c r="F179" s="206" t="s">
        <v>208</v>
      </c>
      <c r="G179" s="15"/>
      <c r="H179" s="207">
        <v>1.75</v>
      </c>
      <c r="I179" s="208"/>
      <c r="J179" s="15"/>
      <c r="K179" s="15"/>
      <c r="L179" s="204"/>
      <c r="M179" s="209"/>
      <c r="N179" s="210"/>
      <c r="O179" s="210"/>
      <c r="P179" s="210"/>
      <c r="Q179" s="210"/>
      <c r="R179" s="210"/>
      <c r="S179" s="210"/>
      <c r="T179" s="21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05" t="s">
        <v>199</v>
      </c>
      <c r="AU179" s="205" t="s">
        <v>84</v>
      </c>
      <c r="AV179" s="15" t="s">
        <v>162</v>
      </c>
      <c r="AW179" s="15" t="s">
        <v>35</v>
      </c>
      <c r="AX179" s="15" t="s">
        <v>82</v>
      </c>
      <c r="AY179" s="205" t="s">
        <v>138</v>
      </c>
    </row>
    <row r="180" s="2" customFormat="1">
      <c r="A180" s="39"/>
      <c r="B180" s="165"/>
      <c r="C180" s="166" t="s">
        <v>332</v>
      </c>
      <c r="D180" s="166" t="s">
        <v>141</v>
      </c>
      <c r="E180" s="167" t="s">
        <v>847</v>
      </c>
      <c r="F180" s="168" t="s">
        <v>848</v>
      </c>
      <c r="G180" s="169" t="s">
        <v>369</v>
      </c>
      <c r="H180" s="170">
        <v>4.25</v>
      </c>
      <c r="I180" s="171"/>
      <c r="J180" s="172">
        <f>ROUND(I180*H180,2)</f>
        <v>0</v>
      </c>
      <c r="K180" s="168" t="s">
        <v>144</v>
      </c>
      <c r="L180" s="40"/>
      <c r="M180" s="173" t="s">
        <v>3</v>
      </c>
      <c r="N180" s="174" t="s">
        <v>45</v>
      </c>
      <c r="O180" s="73"/>
      <c r="P180" s="175">
        <f>O180*H180</f>
        <v>0</v>
      </c>
      <c r="Q180" s="175">
        <v>0.03773</v>
      </c>
      <c r="R180" s="175">
        <f>Q180*H180</f>
        <v>0.16035250000000001</v>
      </c>
      <c r="S180" s="175">
        <v>0</v>
      </c>
      <c r="T180" s="17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7" t="s">
        <v>162</v>
      </c>
      <c r="AT180" s="177" t="s">
        <v>141</v>
      </c>
      <c r="AU180" s="177" t="s">
        <v>84</v>
      </c>
      <c r="AY180" s="20" t="s">
        <v>138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20" t="s">
        <v>82</v>
      </c>
      <c r="BK180" s="178">
        <f>ROUND(I180*H180,2)</f>
        <v>0</v>
      </c>
      <c r="BL180" s="20" t="s">
        <v>162</v>
      </c>
      <c r="BM180" s="177" t="s">
        <v>849</v>
      </c>
    </row>
    <row r="181" s="13" customFormat="1">
      <c r="A181" s="13"/>
      <c r="B181" s="189"/>
      <c r="C181" s="13"/>
      <c r="D181" s="179" t="s">
        <v>199</v>
      </c>
      <c r="E181" s="190" t="s">
        <v>3</v>
      </c>
      <c r="F181" s="191" t="s">
        <v>845</v>
      </c>
      <c r="G181" s="13"/>
      <c r="H181" s="190" t="s">
        <v>3</v>
      </c>
      <c r="I181" s="192"/>
      <c r="J181" s="13"/>
      <c r="K181" s="13"/>
      <c r="L181" s="189"/>
      <c r="M181" s="193"/>
      <c r="N181" s="194"/>
      <c r="O181" s="194"/>
      <c r="P181" s="194"/>
      <c r="Q181" s="194"/>
      <c r="R181" s="194"/>
      <c r="S181" s="194"/>
      <c r="T181" s="19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0" t="s">
        <v>199</v>
      </c>
      <c r="AU181" s="190" t="s">
        <v>84</v>
      </c>
      <c r="AV181" s="13" t="s">
        <v>82</v>
      </c>
      <c r="AW181" s="13" t="s">
        <v>35</v>
      </c>
      <c r="AX181" s="13" t="s">
        <v>74</v>
      </c>
      <c r="AY181" s="190" t="s">
        <v>138</v>
      </c>
    </row>
    <row r="182" s="14" customFormat="1">
      <c r="A182" s="14"/>
      <c r="B182" s="196"/>
      <c r="C182" s="14"/>
      <c r="D182" s="179" t="s">
        <v>199</v>
      </c>
      <c r="E182" s="197" t="s">
        <v>3</v>
      </c>
      <c r="F182" s="198" t="s">
        <v>850</v>
      </c>
      <c r="G182" s="14"/>
      <c r="H182" s="199">
        <v>4.25</v>
      </c>
      <c r="I182" s="200"/>
      <c r="J182" s="14"/>
      <c r="K182" s="14"/>
      <c r="L182" s="196"/>
      <c r="M182" s="201"/>
      <c r="N182" s="202"/>
      <c r="O182" s="202"/>
      <c r="P182" s="202"/>
      <c r="Q182" s="202"/>
      <c r="R182" s="202"/>
      <c r="S182" s="202"/>
      <c r="T182" s="20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7" t="s">
        <v>199</v>
      </c>
      <c r="AU182" s="197" t="s">
        <v>84</v>
      </c>
      <c r="AV182" s="14" t="s">
        <v>84</v>
      </c>
      <c r="AW182" s="14" t="s">
        <v>35</v>
      </c>
      <c r="AX182" s="14" t="s">
        <v>74</v>
      </c>
      <c r="AY182" s="197" t="s">
        <v>138</v>
      </c>
    </row>
    <row r="183" s="15" customFormat="1">
      <c r="A183" s="15"/>
      <c r="B183" s="204"/>
      <c r="C183" s="15"/>
      <c r="D183" s="179" t="s">
        <v>199</v>
      </c>
      <c r="E183" s="205" t="s">
        <v>3</v>
      </c>
      <c r="F183" s="206" t="s">
        <v>208</v>
      </c>
      <c r="G183" s="15"/>
      <c r="H183" s="207">
        <v>4.25</v>
      </c>
      <c r="I183" s="208"/>
      <c r="J183" s="15"/>
      <c r="K183" s="15"/>
      <c r="L183" s="204"/>
      <c r="M183" s="209"/>
      <c r="N183" s="210"/>
      <c r="O183" s="210"/>
      <c r="P183" s="210"/>
      <c r="Q183" s="210"/>
      <c r="R183" s="210"/>
      <c r="S183" s="210"/>
      <c r="T183" s="21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05" t="s">
        <v>199</v>
      </c>
      <c r="AU183" s="205" t="s">
        <v>84</v>
      </c>
      <c r="AV183" s="15" t="s">
        <v>162</v>
      </c>
      <c r="AW183" s="15" t="s">
        <v>35</v>
      </c>
      <c r="AX183" s="15" t="s">
        <v>82</v>
      </c>
      <c r="AY183" s="205" t="s">
        <v>138</v>
      </c>
    </row>
    <row r="184" s="2" customFormat="1">
      <c r="A184" s="39"/>
      <c r="B184" s="165"/>
      <c r="C184" s="166" t="s">
        <v>344</v>
      </c>
      <c r="D184" s="166" t="s">
        <v>141</v>
      </c>
      <c r="E184" s="167" t="s">
        <v>851</v>
      </c>
      <c r="F184" s="168" t="s">
        <v>852</v>
      </c>
      <c r="G184" s="169" t="s">
        <v>168</v>
      </c>
      <c r="H184" s="170">
        <v>9.7680000000000007</v>
      </c>
      <c r="I184" s="171"/>
      <c r="J184" s="172">
        <f>ROUND(I184*H184,2)</f>
        <v>0</v>
      </c>
      <c r="K184" s="168" t="s">
        <v>144</v>
      </c>
      <c r="L184" s="40"/>
      <c r="M184" s="173" t="s">
        <v>3</v>
      </c>
      <c r="N184" s="174" t="s">
        <v>45</v>
      </c>
      <c r="O184" s="73"/>
      <c r="P184" s="175">
        <f>O184*H184</f>
        <v>0</v>
      </c>
      <c r="Q184" s="175">
        <v>0.087309999999999999</v>
      </c>
      <c r="R184" s="175">
        <f>Q184*H184</f>
        <v>0.85284408</v>
      </c>
      <c r="S184" s="175">
        <v>0</v>
      </c>
      <c r="T184" s="17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77" t="s">
        <v>162</v>
      </c>
      <c r="AT184" s="177" t="s">
        <v>141</v>
      </c>
      <c r="AU184" s="177" t="s">
        <v>84</v>
      </c>
      <c r="AY184" s="20" t="s">
        <v>138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20" t="s">
        <v>82</v>
      </c>
      <c r="BK184" s="178">
        <f>ROUND(I184*H184,2)</f>
        <v>0</v>
      </c>
      <c r="BL184" s="20" t="s">
        <v>162</v>
      </c>
      <c r="BM184" s="177" t="s">
        <v>853</v>
      </c>
    </row>
    <row r="185" s="13" customFormat="1">
      <c r="A185" s="13"/>
      <c r="B185" s="189"/>
      <c r="C185" s="13"/>
      <c r="D185" s="179" t="s">
        <v>199</v>
      </c>
      <c r="E185" s="190" t="s">
        <v>3</v>
      </c>
      <c r="F185" s="191" t="s">
        <v>384</v>
      </c>
      <c r="G185" s="13"/>
      <c r="H185" s="190" t="s">
        <v>3</v>
      </c>
      <c r="I185" s="192"/>
      <c r="J185" s="13"/>
      <c r="K185" s="13"/>
      <c r="L185" s="189"/>
      <c r="M185" s="193"/>
      <c r="N185" s="194"/>
      <c r="O185" s="194"/>
      <c r="P185" s="194"/>
      <c r="Q185" s="194"/>
      <c r="R185" s="194"/>
      <c r="S185" s="194"/>
      <c r="T185" s="19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199</v>
      </c>
      <c r="AU185" s="190" t="s">
        <v>84</v>
      </c>
      <c r="AV185" s="13" t="s">
        <v>82</v>
      </c>
      <c r="AW185" s="13" t="s">
        <v>35</v>
      </c>
      <c r="AX185" s="13" t="s">
        <v>74</v>
      </c>
      <c r="AY185" s="190" t="s">
        <v>138</v>
      </c>
    </row>
    <row r="186" s="14" customFormat="1">
      <c r="A186" s="14"/>
      <c r="B186" s="196"/>
      <c r="C186" s="14"/>
      <c r="D186" s="179" t="s">
        <v>199</v>
      </c>
      <c r="E186" s="197" t="s">
        <v>3</v>
      </c>
      <c r="F186" s="198" t="s">
        <v>854</v>
      </c>
      <c r="G186" s="14"/>
      <c r="H186" s="199">
        <v>4.0739999999999998</v>
      </c>
      <c r="I186" s="200"/>
      <c r="J186" s="14"/>
      <c r="K186" s="14"/>
      <c r="L186" s="196"/>
      <c r="M186" s="201"/>
      <c r="N186" s="202"/>
      <c r="O186" s="202"/>
      <c r="P186" s="202"/>
      <c r="Q186" s="202"/>
      <c r="R186" s="202"/>
      <c r="S186" s="202"/>
      <c r="T186" s="20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7" t="s">
        <v>199</v>
      </c>
      <c r="AU186" s="197" t="s">
        <v>84</v>
      </c>
      <c r="AV186" s="14" t="s">
        <v>84</v>
      </c>
      <c r="AW186" s="14" t="s">
        <v>35</v>
      </c>
      <c r="AX186" s="14" t="s">
        <v>74</v>
      </c>
      <c r="AY186" s="197" t="s">
        <v>138</v>
      </c>
    </row>
    <row r="187" s="14" customFormat="1">
      <c r="A187" s="14"/>
      <c r="B187" s="196"/>
      <c r="C187" s="14"/>
      <c r="D187" s="179" t="s">
        <v>199</v>
      </c>
      <c r="E187" s="197" t="s">
        <v>3</v>
      </c>
      <c r="F187" s="198" t="s">
        <v>855</v>
      </c>
      <c r="G187" s="14"/>
      <c r="H187" s="199">
        <v>3.8940000000000001</v>
      </c>
      <c r="I187" s="200"/>
      <c r="J187" s="14"/>
      <c r="K187" s="14"/>
      <c r="L187" s="196"/>
      <c r="M187" s="201"/>
      <c r="N187" s="202"/>
      <c r="O187" s="202"/>
      <c r="P187" s="202"/>
      <c r="Q187" s="202"/>
      <c r="R187" s="202"/>
      <c r="S187" s="202"/>
      <c r="T187" s="20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7" t="s">
        <v>199</v>
      </c>
      <c r="AU187" s="197" t="s">
        <v>84</v>
      </c>
      <c r="AV187" s="14" t="s">
        <v>84</v>
      </c>
      <c r="AW187" s="14" t="s">
        <v>35</v>
      </c>
      <c r="AX187" s="14" t="s">
        <v>74</v>
      </c>
      <c r="AY187" s="197" t="s">
        <v>138</v>
      </c>
    </row>
    <row r="188" s="13" customFormat="1">
      <c r="A188" s="13"/>
      <c r="B188" s="189"/>
      <c r="C188" s="13"/>
      <c r="D188" s="179" t="s">
        <v>199</v>
      </c>
      <c r="E188" s="190" t="s">
        <v>3</v>
      </c>
      <c r="F188" s="191" t="s">
        <v>816</v>
      </c>
      <c r="G188" s="13"/>
      <c r="H188" s="190" t="s">
        <v>3</v>
      </c>
      <c r="I188" s="192"/>
      <c r="J188" s="13"/>
      <c r="K188" s="13"/>
      <c r="L188" s="189"/>
      <c r="M188" s="193"/>
      <c r="N188" s="194"/>
      <c r="O188" s="194"/>
      <c r="P188" s="194"/>
      <c r="Q188" s="194"/>
      <c r="R188" s="194"/>
      <c r="S188" s="194"/>
      <c r="T188" s="19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0" t="s">
        <v>199</v>
      </c>
      <c r="AU188" s="190" t="s">
        <v>84</v>
      </c>
      <c r="AV188" s="13" t="s">
        <v>82</v>
      </c>
      <c r="AW188" s="13" t="s">
        <v>35</v>
      </c>
      <c r="AX188" s="13" t="s">
        <v>74</v>
      </c>
      <c r="AY188" s="190" t="s">
        <v>138</v>
      </c>
    </row>
    <row r="189" s="14" customFormat="1">
      <c r="A189" s="14"/>
      <c r="B189" s="196"/>
      <c r="C189" s="14"/>
      <c r="D189" s="179" t="s">
        <v>199</v>
      </c>
      <c r="E189" s="197" t="s">
        <v>3</v>
      </c>
      <c r="F189" s="198" t="s">
        <v>447</v>
      </c>
      <c r="G189" s="14"/>
      <c r="H189" s="199">
        <v>1.8</v>
      </c>
      <c r="I189" s="200"/>
      <c r="J189" s="14"/>
      <c r="K189" s="14"/>
      <c r="L189" s="196"/>
      <c r="M189" s="201"/>
      <c r="N189" s="202"/>
      <c r="O189" s="202"/>
      <c r="P189" s="202"/>
      <c r="Q189" s="202"/>
      <c r="R189" s="202"/>
      <c r="S189" s="202"/>
      <c r="T189" s="20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7" t="s">
        <v>199</v>
      </c>
      <c r="AU189" s="197" t="s">
        <v>84</v>
      </c>
      <c r="AV189" s="14" t="s">
        <v>84</v>
      </c>
      <c r="AW189" s="14" t="s">
        <v>35</v>
      </c>
      <c r="AX189" s="14" t="s">
        <v>74</v>
      </c>
      <c r="AY189" s="197" t="s">
        <v>138</v>
      </c>
    </row>
    <row r="190" s="15" customFormat="1">
      <c r="A190" s="15"/>
      <c r="B190" s="204"/>
      <c r="C190" s="15"/>
      <c r="D190" s="179" t="s">
        <v>199</v>
      </c>
      <c r="E190" s="205" t="s">
        <v>3</v>
      </c>
      <c r="F190" s="206" t="s">
        <v>208</v>
      </c>
      <c r="G190" s="15"/>
      <c r="H190" s="207">
        <v>9.7680000000000007</v>
      </c>
      <c r="I190" s="208"/>
      <c r="J190" s="15"/>
      <c r="K190" s="15"/>
      <c r="L190" s="204"/>
      <c r="M190" s="209"/>
      <c r="N190" s="210"/>
      <c r="O190" s="210"/>
      <c r="P190" s="210"/>
      <c r="Q190" s="210"/>
      <c r="R190" s="210"/>
      <c r="S190" s="210"/>
      <c r="T190" s="21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5" t="s">
        <v>199</v>
      </c>
      <c r="AU190" s="205" t="s">
        <v>84</v>
      </c>
      <c r="AV190" s="15" t="s">
        <v>162</v>
      </c>
      <c r="AW190" s="15" t="s">
        <v>35</v>
      </c>
      <c r="AX190" s="15" t="s">
        <v>82</v>
      </c>
      <c r="AY190" s="205" t="s">
        <v>138</v>
      </c>
    </row>
    <row r="191" s="2" customFormat="1">
      <c r="A191" s="39"/>
      <c r="B191" s="165"/>
      <c r="C191" s="166" t="s">
        <v>8</v>
      </c>
      <c r="D191" s="166" t="s">
        <v>141</v>
      </c>
      <c r="E191" s="167" t="s">
        <v>856</v>
      </c>
      <c r="F191" s="168" t="s">
        <v>857</v>
      </c>
      <c r="G191" s="169" t="s">
        <v>168</v>
      </c>
      <c r="H191" s="170">
        <v>30.843</v>
      </c>
      <c r="I191" s="171"/>
      <c r="J191" s="172">
        <f>ROUND(I191*H191,2)</f>
        <v>0</v>
      </c>
      <c r="K191" s="168" t="s">
        <v>144</v>
      </c>
      <c r="L191" s="40"/>
      <c r="M191" s="173" t="s">
        <v>3</v>
      </c>
      <c r="N191" s="174" t="s">
        <v>45</v>
      </c>
      <c r="O191" s="73"/>
      <c r="P191" s="175">
        <f>O191*H191</f>
        <v>0</v>
      </c>
      <c r="Q191" s="175">
        <v>0.10445</v>
      </c>
      <c r="R191" s="175">
        <f>Q191*H191</f>
        <v>3.2215513499999999</v>
      </c>
      <c r="S191" s="175">
        <v>0</v>
      </c>
      <c r="T191" s="17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77" t="s">
        <v>162</v>
      </c>
      <c r="AT191" s="177" t="s">
        <v>141</v>
      </c>
      <c r="AU191" s="177" t="s">
        <v>84</v>
      </c>
      <c r="AY191" s="20" t="s">
        <v>138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20" t="s">
        <v>82</v>
      </c>
      <c r="BK191" s="178">
        <f>ROUND(I191*H191,2)</f>
        <v>0</v>
      </c>
      <c r="BL191" s="20" t="s">
        <v>162</v>
      </c>
      <c r="BM191" s="177" t="s">
        <v>858</v>
      </c>
    </row>
    <row r="192" s="13" customFormat="1">
      <c r="A192" s="13"/>
      <c r="B192" s="189"/>
      <c r="C192" s="13"/>
      <c r="D192" s="179" t="s">
        <v>199</v>
      </c>
      <c r="E192" s="190" t="s">
        <v>3</v>
      </c>
      <c r="F192" s="191" t="s">
        <v>859</v>
      </c>
      <c r="G192" s="13"/>
      <c r="H192" s="190" t="s">
        <v>3</v>
      </c>
      <c r="I192" s="192"/>
      <c r="J192" s="13"/>
      <c r="K192" s="13"/>
      <c r="L192" s="189"/>
      <c r="M192" s="193"/>
      <c r="N192" s="194"/>
      <c r="O192" s="194"/>
      <c r="P192" s="194"/>
      <c r="Q192" s="194"/>
      <c r="R192" s="194"/>
      <c r="S192" s="194"/>
      <c r="T192" s="19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0" t="s">
        <v>199</v>
      </c>
      <c r="AU192" s="190" t="s">
        <v>84</v>
      </c>
      <c r="AV192" s="13" t="s">
        <v>82</v>
      </c>
      <c r="AW192" s="13" t="s">
        <v>35</v>
      </c>
      <c r="AX192" s="13" t="s">
        <v>74</v>
      </c>
      <c r="AY192" s="190" t="s">
        <v>138</v>
      </c>
    </row>
    <row r="193" s="14" customFormat="1">
      <c r="A193" s="14"/>
      <c r="B193" s="196"/>
      <c r="C193" s="14"/>
      <c r="D193" s="179" t="s">
        <v>199</v>
      </c>
      <c r="E193" s="197" t="s">
        <v>3</v>
      </c>
      <c r="F193" s="198" t="s">
        <v>860</v>
      </c>
      <c r="G193" s="14"/>
      <c r="H193" s="199">
        <v>15.217000000000001</v>
      </c>
      <c r="I193" s="200"/>
      <c r="J193" s="14"/>
      <c r="K193" s="14"/>
      <c r="L193" s="196"/>
      <c r="M193" s="201"/>
      <c r="N193" s="202"/>
      <c r="O193" s="202"/>
      <c r="P193" s="202"/>
      <c r="Q193" s="202"/>
      <c r="R193" s="202"/>
      <c r="S193" s="202"/>
      <c r="T193" s="20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7" t="s">
        <v>199</v>
      </c>
      <c r="AU193" s="197" t="s">
        <v>84</v>
      </c>
      <c r="AV193" s="14" t="s">
        <v>84</v>
      </c>
      <c r="AW193" s="14" t="s">
        <v>35</v>
      </c>
      <c r="AX193" s="14" t="s">
        <v>74</v>
      </c>
      <c r="AY193" s="197" t="s">
        <v>138</v>
      </c>
    </row>
    <row r="194" s="13" customFormat="1">
      <c r="A194" s="13"/>
      <c r="B194" s="189"/>
      <c r="C194" s="13"/>
      <c r="D194" s="179" t="s">
        <v>199</v>
      </c>
      <c r="E194" s="190" t="s">
        <v>3</v>
      </c>
      <c r="F194" s="191" t="s">
        <v>861</v>
      </c>
      <c r="G194" s="13"/>
      <c r="H194" s="190" t="s">
        <v>3</v>
      </c>
      <c r="I194" s="192"/>
      <c r="J194" s="13"/>
      <c r="K194" s="13"/>
      <c r="L194" s="189"/>
      <c r="M194" s="193"/>
      <c r="N194" s="194"/>
      <c r="O194" s="194"/>
      <c r="P194" s="194"/>
      <c r="Q194" s="194"/>
      <c r="R194" s="194"/>
      <c r="S194" s="194"/>
      <c r="T194" s="19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0" t="s">
        <v>199</v>
      </c>
      <c r="AU194" s="190" t="s">
        <v>84</v>
      </c>
      <c r="AV194" s="13" t="s">
        <v>82</v>
      </c>
      <c r="AW194" s="13" t="s">
        <v>35</v>
      </c>
      <c r="AX194" s="13" t="s">
        <v>74</v>
      </c>
      <c r="AY194" s="190" t="s">
        <v>138</v>
      </c>
    </row>
    <row r="195" s="14" customFormat="1">
      <c r="A195" s="14"/>
      <c r="B195" s="196"/>
      <c r="C195" s="14"/>
      <c r="D195" s="179" t="s">
        <v>199</v>
      </c>
      <c r="E195" s="197" t="s">
        <v>3</v>
      </c>
      <c r="F195" s="198" t="s">
        <v>862</v>
      </c>
      <c r="G195" s="14"/>
      <c r="H195" s="199">
        <v>15.625999999999999</v>
      </c>
      <c r="I195" s="200"/>
      <c r="J195" s="14"/>
      <c r="K195" s="14"/>
      <c r="L195" s="196"/>
      <c r="M195" s="201"/>
      <c r="N195" s="202"/>
      <c r="O195" s="202"/>
      <c r="P195" s="202"/>
      <c r="Q195" s="202"/>
      <c r="R195" s="202"/>
      <c r="S195" s="202"/>
      <c r="T195" s="20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7" t="s">
        <v>199</v>
      </c>
      <c r="AU195" s="197" t="s">
        <v>84</v>
      </c>
      <c r="AV195" s="14" t="s">
        <v>84</v>
      </c>
      <c r="AW195" s="14" t="s">
        <v>35</v>
      </c>
      <c r="AX195" s="14" t="s">
        <v>74</v>
      </c>
      <c r="AY195" s="197" t="s">
        <v>138</v>
      </c>
    </row>
    <row r="196" s="15" customFormat="1">
      <c r="A196" s="15"/>
      <c r="B196" s="204"/>
      <c r="C196" s="15"/>
      <c r="D196" s="179" t="s">
        <v>199</v>
      </c>
      <c r="E196" s="205" t="s">
        <v>3</v>
      </c>
      <c r="F196" s="206" t="s">
        <v>208</v>
      </c>
      <c r="G196" s="15"/>
      <c r="H196" s="207">
        <v>30.843</v>
      </c>
      <c r="I196" s="208"/>
      <c r="J196" s="15"/>
      <c r="K196" s="15"/>
      <c r="L196" s="204"/>
      <c r="M196" s="209"/>
      <c r="N196" s="210"/>
      <c r="O196" s="210"/>
      <c r="P196" s="210"/>
      <c r="Q196" s="210"/>
      <c r="R196" s="210"/>
      <c r="S196" s="210"/>
      <c r="T196" s="21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05" t="s">
        <v>199</v>
      </c>
      <c r="AU196" s="205" t="s">
        <v>84</v>
      </c>
      <c r="AV196" s="15" t="s">
        <v>162</v>
      </c>
      <c r="AW196" s="15" t="s">
        <v>35</v>
      </c>
      <c r="AX196" s="15" t="s">
        <v>82</v>
      </c>
      <c r="AY196" s="205" t="s">
        <v>138</v>
      </c>
    </row>
    <row r="197" s="2" customFormat="1" ht="16.5" customHeight="1">
      <c r="A197" s="39"/>
      <c r="B197" s="165"/>
      <c r="C197" s="166" t="s">
        <v>354</v>
      </c>
      <c r="D197" s="166" t="s">
        <v>141</v>
      </c>
      <c r="E197" s="167" t="s">
        <v>863</v>
      </c>
      <c r="F197" s="168" t="s">
        <v>864</v>
      </c>
      <c r="G197" s="169" t="s">
        <v>369</v>
      </c>
      <c r="H197" s="170">
        <v>37.520000000000003</v>
      </c>
      <c r="I197" s="171"/>
      <c r="J197" s="172">
        <f>ROUND(I197*H197,2)</f>
        <v>0</v>
      </c>
      <c r="K197" s="168" t="s">
        <v>144</v>
      </c>
      <c r="L197" s="40"/>
      <c r="M197" s="173" t="s">
        <v>3</v>
      </c>
      <c r="N197" s="174" t="s">
        <v>45</v>
      </c>
      <c r="O197" s="73"/>
      <c r="P197" s="175">
        <f>O197*H197</f>
        <v>0</v>
      </c>
      <c r="Q197" s="175">
        <v>0.00012999999999999999</v>
      </c>
      <c r="R197" s="175">
        <f>Q197*H197</f>
        <v>0.0048776000000000002</v>
      </c>
      <c r="S197" s="175">
        <v>0</v>
      </c>
      <c r="T197" s="17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7" t="s">
        <v>162</v>
      </c>
      <c r="AT197" s="177" t="s">
        <v>141</v>
      </c>
      <c r="AU197" s="177" t="s">
        <v>84</v>
      </c>
      <c r="AY197" s="20" t="s">
        <v>138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20" t="s">
        <v>82</v>
      </c>
      <c r="BK197" s="178">
        <f>ROUND(I197*H197,2)</f>
        <v>0</v>
      </c>
      <c r="BL197" s="20" t="s">
        <v>162</v>
      </c>
      <c r="BM197" s="177" t="s">
        <v>865</v>
      </c>
    </row>
    <row r="198" s="13" customFormat="1">
      <c r="A198" s="13"/>
      <c r="B198" s="189"/>
      <c r="C198" s="13"/>
      <c r="D198" s="179" t="s">
        <v>199</v>
      </c>
      <c r="E198" s="190" t="s">
        <v>3</v>
      </c>
      <c r="F198" s="191" t="s">
        <v>866</v>
      </c>
      <c r="G198" s="13"/>
      <c r="H198" s="190" t="s">
        <v>3</v>
      </c>
      <c r="I198" s="192"/>
      <c r="J198" s="13"/>
      <c r="K198" s="13"/>
      <c r="L198" s="189"/>
      <c r="M198" s="193"/>
      <c r="N198" s="194"/>
      <c r="O198" s="194"/>
      <c r="P198" s="194"/>
      <c r="Q198" s="194"/>
      <c r="R198" s="194"/>
      <c r="S198" s="194"/>
      <c r="T198" s="19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0" t="s">
        <v>199</v>
      </c>
      <c r="AU198" s="190" t="s">
        <v>84</v>
      </c>
      <c r="AV198" s="13" t="s">
        <v>82</v>
      </c>
      <c r="AW198" s="13" t="s">
        <v>35</v>
      </c>
      <c r="AX198" s="13" t="s">
        <v>74</v>
      </c>
      <c r="AY198" s="190" t="s">
        <v>138</v>
      </c>
    </row>
    <row r="199" s="13" customFormat="1">
      <c r="A199" s="13"/>
      <c r="B199" s="189"/>
      <c r="C199" s="13"/>
      <c r="D199" s="179" t="s">
        <v>199</v>
      </c>
      <c r="E199" s="190" t="s">
        <v>3</v>
      </c>
      <c r="F199" s="191" t="s">
        <v>867</v>
      </c>
      <c r="G199" s="13"/>
      <c r="H199" s="190" t="s">
        <v>3</v>
      </c>
      <c r="I199" s="192"/>
      <c r="J199" s="13"/>
      <c r="K199" s="13"/>
      <c r="L199" s="189"/>
      <c r="M199" s="193"/>
      <c r="N199" s="194"/>
      <c r="O199" s="194"/>
      <c r="P199" s="194"/>
      <c r="Q199" s="194"/>
      <c r="R199" s="194"/>
      <c r="S199" s="194"/>
      <c r="T199" s="19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0" t="s">
        <v>199</v>
      </c>
      <c r="AU199" s="190" t="s">
        <v>84</v>
      </c>
      <c r="AV199" s="13" t="s">
        <v>82</v>
      </c>
      <c r="AW199" s="13" t="s">
        <v>35</v>
      </c>
      <c r="AX199" s="13" t="s">
        <v>74</v>
      </c>
      <c r="AY199" s="190" t="s">
        <v>138</v>
      </c>
    </row>
    <row r="200" s="13" customFormat="1">
      <c r="A200" s="13"/>
      <c r="B200" s="189"/>
      <c r="C200" s="13"/>
      <c r="D200" s="179" t="s">
        <v>199</v>
      </c>
      <c r="E200" s="190" t="s">
        <v>3</v>
      </c>
      <c r="F200" s="191" t="s">
        <v>384</v>
      </c>
      <c r="G200" s="13"/>
      <c r="H200" s="190" t="s">
        <v>3</v>
      </c>
      <c r="I200" s="192"/>
      <c r="J200" s="13"/>
      <c r="K200" s="13"/>
      <c r="L200" s="189"/>
      <c r="M200" s="193"/>
      <c r="N200" s="194"/>
      <c r="O200" s="194"/>
      <c r="P200" s="194"/>
      <c r="Q200" s="194"/>
      <c r="R200" s="194"/>
      <c r="S200" s="194"/>
      <c r="T200" s="19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0" t="s">
        <v>199</v>
      </c>
      <c r="AU200" s="190" t="s">
        <v>84</v>
      </c>
      <c r="AV200" s="13" t="s">
        <v>82</v>
      </c>
      <c r="AW200" s="13" t="s">
        <v>35</v>
      </c>
      <c r="AX200" s="13" t="s">
        <v>74</v>
      </c>
      <c r="AY200" s="190" t="s">
        <v>138</v>
      </c>
    </row>
    <row r="201" s="14" customFormat="1">
      <c r="A201" s="14"/>
      <c r="B201" s="196"/>
      <c r="C201" s="14"/>
      <c r="D201" s="179" t="s">
        <v>199</v>
      </c>
      <c r="E201" s="197" t="s">
        <v>3</v>
      </c>
      <c r="F201" s="198" t="s">
        <v>868</v>
      </c>
      <c r="G201" s="14"/>
      <c r="H201" s="199">
        <v>11.199999999999999</v>
      </c>
      <c r="I201" s="200"/>
      <c r="J201" s="14"/>
      <c r="K201" s="14"/>
      <c r="L201" s="196"/>
      <c r="M201" s="201"/>
      <c r="N201" s="202"/>
      <c r="O201" s="202"/>
      <c r="P201" s="202"/>
      <c r="Q201" s="202"/>
      <c r="R201" s="202"/>
      <c r="S201" s="202"/>
      <c r="T201" s="20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7" t="s">
        <v>199</v>
      </c>
      <c r="AU201" s="197" t="s">
        <v>84</v>
      </c>
      <c r="AV201" s="14" t="s">
        <v>84</v>
      </c>
      <c r="AW201" s="14" t="s">
        <v>35</v>
      </c>
      <c r="AX201" s="14" t="s">
        <v>74</v>
      </c>
      <c r="AY201" s="197" t="s">
        <v>138</v>
      </c>
    </row>
    <row r="202" s="13" customFormat="1">
      <c r="A202" s="13"/>
      <c r="B202" s="189"/>
      <c r="C202" s="13"/>
      <c r="D202" s="179" t="s">
        <v>199</v>
      </c>
      <c r="E202" s="190" t="s">
        <v>3</v>
      </c>
      <c r="F202" s="191" t="s">
        <v>869</v>
      </c>
      <c r="G202" s="13"/>
      <c r="H202" s="190" t="s">
        <v>3</v>
      </c>
      <c r="I202" s="192"/>
      <c r="J202" s="13"/>
      <c r="K202" s="13"/>
      <c r="L202" s="189"/>
      <c r="M202" s="193"/>
      <c r="N202" s="194"/>
      <c r="O202" s="194"/>
      <c r="P202" s="194"/>
      <c r="Q202" s="194"/>
      <c r="R202" s="194"/>
      <c r="S202" s="194"/>
      <c r="T202" s="19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0" t="s">
        <v>199</v>
      </c>
      <c r="AU202" s="190" t="s">
        <v>84</v>
      </c>
      <c r="AV202" s="13" t="s">
        <v>82</v>
      </c>
      <c r="AW202" s="13" t="s">
        <v>35</v>
      </c>
      <c r="AX202" s="13" t="s">
        <v>74</v>
      </c>
      <c r="AY202" s="190" t="s">
        <v>138</v>
      </c>
    </row>
    <row r="203" s="13" customFormat="1">
      <c r="A203" s="13"/>
      <c r="B203" s="189"/>
      <c r="C203" s="13"/>
      <c r="D203" s="179" t="s">
        <v>199</v>
      </c>
      <c r="E203" s="190" t="s">
        <v>3</v>
      </c>
      <c r="F203" s="191" t="s">
        <v>859</v>
      </c>
      <c r="G203" s="13"/>
      <c r="H203" s="190" t="s">
        <v>3</v>
      </c>
      <c r="I203" s="192"/>
      <c r="J203" s="13"/>
      <c r="K203" s="13"/>
      <c r="L203" s="189"/>
      <c r="M203" s="193"/>
      <c r="N203" s="194"/>
      <c r="O203" s="194"/>
      <c r="P203" s="194"/>
      <c r="Q203" s="194"/>
      <c r="R203" s="194"/>
      <c r="S203" s="194"/>
      <c r="T203" s="19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0" t="s">
        <v>199</v>
      </c>
      <c r="AU203" s="190" t="s">
        <v>84</v>
      </c>
      <c r="AV203" s="13" t="s">
        <v>82</v>
      </c>
      <c r="AW203" s="13" t="s">
        <v>35</v>
      </c>
      <c r="AX203" s="13" t="s">
        <v>74</v>
      </c>
      <c r="AY203" s="190" t="s">
        <v>138</v>
      </c>
    </row>
    <row r="204" s="14" customFormat="1">
      <c r="A204" s="14"/>
      <c r="B204" s="196"/>
      <c r="C204" s="14"/>
      <c r="D204" s="179" t="s">
        <v>199</v>
      </c>
      <c r="E204" s="197" t="s">
        <v>3</v>
      </c>
      <c r="F204" s="198" t="s">
        <v>870</v>
      </c>
      <c r="G204" s="14"/>
      <c r="H204" s="199">
        <v>8.4000000000000004</v>
      </c>
      <c r="I204" s="200"/>
      <c r="J204" s="14"/>
      <c r="K204" s="14"/>
      <c r="L204" s="196"/>
      <c r="M204" s="201"/>
      <c r="N204" s="202"/>
      <c r="O204" s="202"/>
      <c r="P204" s="202"/>
      <c r="Q204" s="202"/>
      <c r="R204" s="202"/>
      <c r="S204" s="202"/>
      <c r="T204" s="20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7" t="s">
        <v>199</v>
      </c>
      <c r="AU204" s="197" t="s">
        <v>84</v>
      </c>
      <c r="AV204" s="14" t="s">
        <v>84</v>
      </c>
      <c r="AW204" s="14" t="s">
        <v>35</v>
      </c>
      <c r="AX204" s="14" t="s">
        <v>74</v>
      </c>
      <c r="AY204" s="197" t="s">
        <v>138</v>
      </c>
    </row>
    <row r="205" s="13" customFormat="1">
      <c r="A205" s="13"/>
      <c r="B205" s="189"/>
      <c r="C205" s="13"/>
      <c r="D205" s="179" t="s">
        <v>199</v>
      </c>
      <c r="E205" s="190" t="s">
        <v>3</v>
      </c>
      <c r="F205" s="191" t="s">
        <v>861</v>
      </c>
      <c r="G205" s="13"/>
      <c r="H205" s="190" t="s">
        <v>3</v>
      </c>
      <c r="I205" s="192"/>
      <c r="J205" s="13"/>
      <c r="K205" s="13"/>
      <c r="L205" s="189"/>
      <c r="M205" s="193"/>
      <c r="N205" s="194"/>
      <c r="O205" s="194"/>
      <c r="P205" s="194"/>
      <c r="Q205" s="194"/>
      <c r="R205" s="194"/>
      <c r="S205" s="194"/>
      <c r="T205" s="19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0" t="s">
        <v>199</v>
      </c>
      <c r="AU205" s="190" t="s">
        <v>84</v>
      </c>
      <c r="AV205" s="13" t="s">
        <v>82</v>
      </c>
      <c r="AW205" s="13" t="s">
        <v>35</v>
      </c>
      <c r="AX205" s="13" t="s">
        <v>74</v>
      </c>
      <c r="AY205" s="190" t="s">
        <v>138</v>
      </c>
    </row>
    <row r="206" s="14" customFormat="1">
      <c r="A206" s="14"/>
      <c r="B206" s="196"/>
      <c r="C206" s="14"/>
      <c r="D206" s="179" t="s">
        <v>199</v>
      </c>
      <c r="E206" s="197" t="s">
        <v>3</v>
      </c>
      <c r="F206" s="198" t="s">
        <v>871</v>
      </c>
      <c r="G206" s="14"/>
      <c r="H206" s="199">
        <v>17.920000000000002</v>
      </c>
      <c r="I206" s="200"/>
      <c r="J206" s="14"/>
      <c r="K206" s="14"/>
      <c r="L206" s="196"/>
      <c r="M206" s="201"/>
      <c r="N206" s="202"/>
      <c r="O206" s="202"/>
      <c r="P206" s="202"/>
      <c r="Q206" s="202"/>
      <c r="R206" s="202"/>
      <c r="S206" s="202"/>
      <c r="T206" s="20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7" t="s">
        <v>199</v>
      </c>
      <c r="AU206" s="197" t="s">
        <v>84</v>
      </c>
      <c r="AV206" s="14" t="s">
        <v>84</v>
      </c>
      <c r="AW206" s="14" t="s">
        <v>35</v>
      </c>
      <c r="AX206" s="14" t="s">
        <v>74</v>
      </c>
      <c r="AY206" s="197" t="s">
        <v>138</v>
      </c>
    </row>
    <row r="207" s="15" customFormat="1">
      <c r="A207" s="15"/>
      <c r="B207" s="204"/>
      <c r="C207" s="15"/>
      <c r="D207" s="179" t="s">
        <v>199</v>
      </c>
      <c r="E207" s="205" t="s">
        <v>3</v>
      </c>
      <c r="F207" s="206" t="s">
        <v>208</v>
      </c>
      <c r="G207" s="15"/>
      <c r="H207" s="207">
        <v>37.520000000000003</v>
      </c>
      <c r="I207" s="208"/>
      <c r="J207" s="15"/>
      <c r="K207" s="15"/>
      <c r="L207" s="204"/>
      <c r="M207" s="209"/>
      <c r="N207" s="210"/>
      <c r="O207" s="210"/>
      <c r="P207" s="210"/>
      <c r="Q207" s="210"/>
      <c r="R207" s="210"/>
      <c r="S207" s="210"/>
      <c r="T207" s="21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5" t="s">
        <v>199</v>
      </c>
      <c r="AU207" s="205" t="s">
        <v>84</v>
      </c>
      <c r="AV207" s="15" t="s">
        <v>162</v>
      </c>
      <c r="AW207" s="15" t="s">
        <v>35</v>
      </c>
      <c r="AX207" s="15" t="s">
        <v>82</v>
      </c>
      <c r="AY207" s="205" t="s">
        <v>138</v>
      </c>
    </row>
    <row r="208" s="12" customFormat="1" ht="22.8" customHeight="1">
      <c r="A208" s="12"/>
      <c r="B208" s="152"/>
      <c r="C208" s="12"/>
      <c r="D208" s="153" t="s">
        <v>73</v>
      </c>
      <c r="E208" s="163" t="s">
        <v>222</v>
      </c>
      <c r="F208" s="163" t="s">
        <v>872</v>
      </c>
      <c r="G208" s="12"/>
      <c r="H208" s="12"/>
      <c r="I208" s="155"/>
      <c r="J208" s="164">
        <f>BK208</f>
        <v>0</v>
      </c>
      <c r="K208" s="12"/>
      <c r="L208" s="152"/>
      <c r="M208" s="157"/>
      <c r="N208" s="158"/>
      <c r="O208" s="158"/>
      <c r="P208" s="159">
        <f>SUM(P209:P326)</f>
        <v>0</v>
      </c>
      <c r="Q208" s="158"/>
      <c r="R208" s="159">
        <f>SUM(R209:R326)</f>
        <v>21.730882690000001</v>
      </c>
      <c r="S208" s="158"/>
      <c r="T208" s="160">
        <f>SUM(T209:T326)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3" t="s">
        <v>82</v>
      </c>
      <c r="AT208" s="161" t="s">
        <v>73</v>
      </c>
      <c r="AU208" s="161" t="s">
        <v>82</v>
      </c>
      <c r="AY208" s="153" t="s">
        <v>138</v>
      </c>
      <c r="BK208" s="162">
        <f>SUM(BK209:BK326)</f>
        <v>0</v>
      </c>
    </row>
    <row r="209" s="2" customFormat="1">
      <c r="A209" s="39"/>
      <c r="B209" s="165"/>
      <c r="C209" s="166" t="s">
        <v>360</v>
      </c>
      <c r="D209" s="166" t="s">
        <v>141</v>
      </c>
      <c r="E209" s="167" t="s">
        <v>873</v>
      </c>
      <c r="F209" s="168" t="s">
        <v>874</v>
      </c>
      <c r="G209" s="169" t="s">
        <v>168</v>
      </c>
      <c r="H209" s="170">
        <v>20.864000000000001</v>
      </c>
      <c r="I209" s="171"/>
      <c r="J209" s="172">
        <f>ROUND(I209*H209,2)</f>
        <v>0</v>
      </c>
      <c r="K209" s="168" t="s">
        <v>144</v>
      </c>
      <c r="L209" s="40"/>
      <c r="M209" s="173" t="s">
        <v>3</v>
      </c>
      <c r="N209" s="174" t="s">
        <v>45</v>
      </c>
      <c r="O209" s="73"/>
      <c r="P209" s="175">
        <f>O209*H209</f>
        <v>0</v>
      </c>
      <c r="Q209" s="175">
        <v>0.016899999999999998</v>
      </c>
      <c r="R209" s="175">
        <f>Q209*H209</f>
        <v>0.35260159999999996</v>
      </c>
      <c r="S209" s="175">
        <v>0</v>
      </c>
      <c r="T209" s="17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77" t="s">
        <v>162</v>
      </c>
      <c r="AT209" s="177" t="s">
        <v>141</v>
      </c>
      <c r="AU209" s="177" t="s">
        <v>84</v>
      </c>
      <c r="AY209" s="20" t="s">
        <v>138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20" t="s">
        <v>82</v>
      </c>
      <c r="BK209" s="178">
        <f>ROUND(I209*H209,2)</f>
        <v>0</v>
      </c>
      <c r="BL209" s="20" t="s">
        <v>162</v>
      </c>
      <c r="BM209" s="177" t="s">
        <v>875</v>
      </c>
    </row>
    <row r="210" s="13" customFormat="1">
      <c r="A210" s="13"/>
      <c r="B210" s="189"/>
      <c r="C210" s="13"/>
      <c r="D210" s="179" t="s">
        <v>199</v>
      </c>
      <c r="E210" s="190" t="s">
        <v>3</v>
      </c>
      <c r="F210" s="191" t="s">
        <v>876</v>
      </c>
      <c r="G210" s="13"/>
      <c r="H210" s="190" t="s">
        <v>3</v>
      </c>
      <c r="I210" s="192"/>
      <c r="J210" s="13"/>
      <c r="K210" s="13"/>
      <c r="L210" s="189"/>
      <c r="M210" s="193"/>
      <c r="N210" s="194"/>
      <c r="O210" s="194"/>
      <c r="P210" s="194"/>
      <c r="Q210" s="194"/>
      <c r="R210" s="194"/>
      <c r="S210" s="194"/>
      <c r="T210" s="19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0" t="s">
        <v>199</v>
      </c>
      <c r="AU210" s="190" t="s">
        <v>84</v>
      </c>
      <c r="AV210" s="13" t="s">
        <v>82</v>
      </c>
      <c r="AW210" s="13" t="s">
        <v>35</v>
      </c>
      <c r="AX210" s="13" t="s">
        <v>74</v>
      </c>
      <c r="AY210" s="190" t="s">
        <v>138</v>
      </c>
    </row>
    <row r="211" s="14" customFormat="1">
      <c r="A211" s="14"/>
      <c r="B211" s="196"/>
      <c r="C211" s="14"/>
      <c r="D211" s="179" t="s">
        <v>199</v>
      </c>
      <c r="E211" s="197" t="s">
        <v>3</v>
      </c>
      <c r="F211" s="198" t="s">
        <v>877</v>
      </c>
      <c r="G211" s="14"/>
      <c r="H211" s="199">
        <v>20.864000000000001</v>
      </c>
      <c r="I211" s="200"/>
      <c r="J211" s="14"/>
      <c r="K211" s="14"/>
      <c r="L211" s="196"/>
      <c r="M211" s="201"/>
      <c r="N211" s="202"/>
      <c r="O211" s="202"/>
      <c r="P211" s="202"/>
      <c r="Q211" s="202"/>
      <c r="R211" s="202"/>
      <c r="S211" s="202"/>
      <c r="T211" s="20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7" t="s">
        <v>199</v>
      </c>
      <c r="AU211" s="197" t="s">
        <v>84</v>
      </c>
      <c r="AV211" s="14" t="s">
        <v>84</v>
      </c>
      <c r="AW211" s="14" t="s">
        <v>35</v>
      </c>
      <c r="AX211" s="14" t="s">
        <v>74</v>
      </c>
      <c r="AY211" s="197" t="s">
        <v>138</v>
      </c>
    </row>
    <row r="212" s="15" customFormat="1">
      <c r="A212" s="15"/>
      <c r="B212" s="204"/>
      <c r="C212" s="15"/>
      <c r="D212" s="179" t="s">
        <v>199</v>
      </c>
      <c r="E212" s="205" t="s">
        <v>3</v>
      </c>
      <c r="F212" s="206" t="s">
        <v>208</v>
      </c>
      <c r="G212" s="15"/>
      <c r="H212" s="207">
        <v>20.864000000000001</v>
      </c>
      <c r="I212" s="208"/>
      <c r="J212" s="15"/>
      <c r="K212" s="15"/>
      <c r="L212" s="204"/>
      <c r="M212" s="209"/>
      <c r="N212" s="210"/>
      <c r="O212" s="210"/>
      <c r="P212" s="210"/>
      <c r="Q212" s="210"/>
      <c r="R212" s="210"/>
      <c r="S212" s="210"/>
      <c r="T212" s="21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05" t="s">
        <v>199</v>
      </c>
      <c r="AU212" s="205" t="s">
        <v>84</v>
      </c>
      <c r="AV212" s="15" t="s">
        <v>162</v>
      </c>
      <c r="AW212" s="15" t="s">
        <v>35</v>
      </c>
      <c r="AX212" s="15" t="s">
        <v>82</v>
      </c>
      <c r="AY212" s="205" t="s">
        <v>138</v>
      </c>
    </row>
    <row r="213" s="2" customFormat="1">
      <c r="A213" s="39"/>
      <c r="B213" s="165"/>
      <c r="C213" s="166" t="s">
        <v>366</v>
      </c>
      <c r="D213" s="166" t="s">
        <v>141</v>
      </c>
      <c r="E213" s="167" t="s">
        <v>878</v>
      </c>
      <c r="F213" s="168" t="s">
        <v>879</v>
      </c>
      <c r="G213" s="169" t="s">
        <v>168</v>
      </c>
      <c r="H213" s="170">
        <v>94.174000000000007</v>
      </c>
      <c r="I213" s="171"/>
      <c r="J213" s="172">
        <f>ROUND(I213*H213,2)</f>
        <v>0</v>
      </c>
      <c r="K213" s="168" t="s">
        <v>144</v>
      </c>
      <c r="L213" s="40"/>
      <c r="M213" s="173" t="s">
        <v>3</v>
      </c>
      <c r="N213" s="174" t="s">
        <v>45</v>
      </c>
      <c r="O213" s="73"/>
      <c r="P213" s="175">
        <f>O213*H213</f>
        <v>0</v>
      </c>
      <c r="Q213" s="175">
        <v>0.017000000000000001</v>
      </c>
      <c r="R213" s="175">
        <f>Q213*H213</f>
        <v>1.6009580000000003</v>
      </c>
      <c r="S213" s="175">
        <v>0</v>
      </c>
      <c r="T213" s="17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162</v>
      </c>
      <c r="AT213" s="177" t="s">
        <v>141</v>
      </c>
      <c r="AU213" s="177" t="s">
        <v>84</v>
      </c>
      <c r="AY213" s="20" t="s">
        <v>138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82</v>
      </c>
      <c r="BK213" s="178">
        <f>ROUND(I213*H213,2)</f>
        <v>0</v>
      </c>
      <c r="BL213" s="20" t="s">
        <v>162</v>
      </c>
      <c r="BM213" s="177" t="s">
        <v>880</v>
      </c>
    </row>
    <row r="214" s="13" customFormat="1">
      <c r="A214" s="13"/>
      <c r="B214" s="189"/>
      <c r="C214" s="13"/>
      <c r="D214" s="179" t="s">
        <v>199</v>
      </c>
      <c r="E214" s="190" t="s">
        <v>3</v>
      </c>
      <c r="F214" s="191" t="s">
        <v>881</v>
      </c>
      <c r="G214" s="13"/>
      <c r="H214" s="190" t="s">
        <v>3</v>
      </c>
      <c r="I214" s="192"/>
      <c r="J214" s="13"/>
      <c r="K214" s="13"/>
      <c r="L214" s="189"/>
      <c r="M214" s="193"/>
      <c r="N214" s="194"/>
      <c r="O214" s="194"/>
      <c r="P214" s="194"/>
      <c r="Q214" s="194"/>
      <c r="R214" s="194"/>
      <c r="S214" s="194"/>
      <c r="T214" s="19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0" t="s">
        <v>199</v>
      </c>
      <c r="AU214" s="190" t="s">
        <v>84</v>
      </c>
      <c r="AV214" s="13" t="s">
        <v>82</v>
      </c>
      <c r="AW214" s="13" t="s">
        <v>35</v>
      </c>
      <c r="AX214" s="13" t="s">
        <v>74</v>
      </c>
      <c r="AY214" s="190" t="s">
        <v>138</v>
      </c>
    </row>
    <row r="215" s="13" customFormat="1">
      <c r="A215" s="13"/>
      <c r="B215" s="189"/>
      <c r="C215" s="13"/>
      <c r="D215" s="179" t="s">
        <v>199</v>
      </c>
      <c r="E215" s="190" t="s">
        <v>3</v>
      </c>
      <c r="F215" s="191" t="s">
        <v>882</v>
      </c>
      <c r="G215" s="13"/>
      <c r="H215" s="190" t="s">
        <v>3</v>
      </c>
      <c r="I215" s="192"/>
      <c r="J215" s="13"/>
      <c r="K215" s="13"/>
      <c r="L215" s="189"/>
      <c r="M215" s="193"/>
      <c r="N215" s="194"/>
      <c r="O215" s="194"/>
      <c r="P215" s="194"/>
      <c r="Q215" s="194"/>
      <c r="R215" s="194"/>
      <c r="S215" s="194"/>
      <c r="T215" s="19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0" t="s">
        <v>199</v>
      </c>
      <c r="AU215" s="190" t="s">
        <v>84</v>
      </c>
      <c r="AV215" s="13" t="s">
        <v>82</v>
      </c>
      <c r="AW215" s="13" t="s">
        <v>35</v>
      </c>
      <c r="AX215" s="13" t="s">
        <v>74</v>
      </c>
      <c r="AY215" s="190" t="s">
        <v>138</v>
      </c>
    </row>
    <row r="216" s="14" customFormat="1">
      <c r="A216" s="14"/>
      <c r="B216" s="196"/>
      <c r="C216" s="14"/>
      <c r="D216" s="179" t="s">
        <v>199</v>
      </c>
      <c r="E216" s="197" t="s">
        <v>3</v>
      </c>
      <c r="F216" s="198" t="s">
        <v>883</v>
      </c>
      <c r="G216" s="14"/>
      <c r="H216" s="199">
        <v>32.003999999999998</v>
      </c>
      <c r="I216" s="200"/>
      <c r="J216" s="14"/>
      <c r="K216" s="14"/>
      <c r="L216" s="196"/>
      <c r="M216" s="201"/>
      <c r="N216" s="202"/>
      <c r="O216" s="202"/>
      <c r="P216" s="202"/>
      <c r="Q216" s="202"/>
      <c r="R216" s="202"/>
      <c r="S216" s="202"/>
      <c r="T216" s="20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7" t="s">
        <v>199</v>
      </c>
      <c r="AU216" s="197" t="s">
        <v>84</v>
      </c>
      <c r="AV216" s="14" t="s">
        <v>84</v>
      </c>
      <c r="AW216" s="14" t="s">
        <v>35</v>
      </c>
      <c r="AX216" s="14" t="s">
        <v>74</v>
      </c>
      <c r="AY216" s="197" t="s">
        <v>138</v>
      </c>
    </row>
    <row r="217" s="13" customFormat="1">
      <c r="A217" s="13"/>
      <c r="B217" s="189"/>
      <c r="C217" s="13"/>
      <c r="D217" s="179" t="s">
        <v>199</v>
      </c>
      <c r="E217" s="190" t="s">
        <v>3</v>
      </c>
      <c r="F217" s="191" t="s">
        <v>884</v>
      </c>
      <c r="G217" s="13"/>
      <c r="H217" s="190" t="s">
        <v>3</v>
      </c>
      <c r="I217" s="192"/>
      <c r="J217" s="13"/>
      <c r="K217" s="13"/>
      <c r="L217" s="189"/>
      <c r="M217" s="193"/>
      <c r="N217" s="194"/>
      <c r="O217" s="194"/>
      <c r="P217" s="194"/>
      <c r="Q217" s="194"/>
      <c r="R217" s="194"/>
      <c r="S217" s="194"/>
      <c r="T217" s="19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0" t="s">
        <v>199</v>
      </c>
      <c r="AU217" s="190" t="s">
        <v>84</v>
      </c>
      <c r="AV217" s="13" t="s">
        <v>82</v>
      </c>
      <c r="AW217" s="13" t="s">
        <v>35</v>
      </c>
      <c r="AX217" s="13" t="s">
        <v>74</v>
      </c>
      <c r="AY217" s="190" t="s">
        <v>138</v>
      </c>
    </row>
    <row r="218" s="13" customFormat="1">
      <c r="A218" s="13"/>
      <c r="B218" s="189"/>
      <c r="C218" s="13"/>
      <c r="D218" s="179" t="s">
        <v>199</v>
      </c>
      <c r="E218" s="190" t="s">
        <v>3</v>
      </c>
      <c r="F218" s="191" t="s">
        <v>885</v>
      </c>
      <c r="G218" s="13"/>
      <c r="H218" s="190" t="s">
        <v>3</v>
      </c>
      <c r="I218" s="192"/>
      <c r="J218" s="13"/>
      <c r="K218" s="13"/>
      <c r="L218" s="189"/>
      <c r="M218" s="193"/>
      <c r="N218" s="194"/>
      <c r="O218" s="194"/>
      <c r="P218" s="194"/>
      <c r="Q218" s="194"/>
      <c r="R218" s="194"/>
      <c r="S218" s="194"/>
      <c r="T218" s="19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0" t="s">
        <v>199</v>
      </c>
      <c r="AU218" s="190" t="s">
        <v>84</v>
      </c>
      <c r="AV218" s="13" t="s">
        <v>82</v>
      </c>
      <c r="AW218" s="13" t="s">
        <v>35</v>
      </c>
      <c r="AX218" s="13" t="s">
        <v>74</v>
      </c>
      <c r="AY218" s="190" t="s">
        <v>138</v>
      </c>
    </row>
    <row r="219" s="14" customFormat="1">
      <c r="A219" s="14"/>
      <c r="B219" s="196"/>
      <c r="C219" s="14"/>
      <c r="D219" s="179" t="s">
        <v>199</v>
      </c>
      <c r="E219" s="197" t="s">
        <v>3</v>
      </c>
      <c r="F219" s="198" t="s">
        <v>886</v>
      </c>
      <c r="G219" s="14"/>
      <c r="H219" s="199">
        <v>62.170000000000002</v>
      </c>
      <c r="I219" s="200"/>
      <c r="J219" s="14"/>
      <c r="K219" s="14"/>
      <c r="L219" s="196"/>
      <c r="M219" s="201"/>
      <c r="N219" s="202"/>
      <c r="O219" s="202"/>
      <c r="P219" s="202"/>
      <c r="Q219" s="202"/>
      <c r="R219" s="202"/>
      <c r="S219" s="202"/>
      <c r="T219" s="20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7" t="s">
        <v>199</v>
      </c>
      <c r="AU219" s="197" t="s">
        <v>84</v>
      </c>
      <c r="AV219" s="14" t="s">
        <v>84</v>
      </c>
      <c r="AW219" s="14" t="s">
        <v>35</v>
      </c>
      <c r="AX219" s="14" t="s">
        <v>74</v>
      </c>
      <c r="AY219" s="197" t="s">
        <v>138</v>
      </c>
    </row>
    <row r="220" s="15" customFormat="1">
      <c r="A220" s="15"/>
      <c r="B220" s="204"/>
      <c r="C220" s="15"/>
      <c r="D220" s="179" t="s">
        <v>199</v>
      </c>
      <c r="E220" s="205" t="s">
        <v>732</v>
      </c>
      <c r="F220" s="206" t="s">
        <v>208</v>
      </c>
      <c r="G220" s="15"/>
      <c r="H220" s="207">
        <v>94.174000000000007</v>
      </c>
      <c r="I220" s="208"/>
      <c r="J220" s="15"/>
      <c r="K220" s="15"/>
      <c r="L220" s="204"/>
      <c r="M220" s="209"/>
      <c r="N220" s="210"/>
      <c r="O220" s="210"/>
      <c r="P220" s="210"/>
      <c r="Q220" s="210"/>
      <c r="R220" s="210"/>
      <c r="S220" s="210"/>
      <c r="T220" s="21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05" t="s">
        <v>199</v>
      </c>
      <c r="AU220" s="205" t="s">
        <v>84</v>
      </c>
      <c r="AV220" s="15" t="s">
        <v>162</v>
      </c>
      <c r="AW220" s="15" t="s">
        <v>35</v>
      </c>
      <c r="AX220" s="15" t="s">
        <v>82</v>
      </c>
      <c r="AY220" s="205" t="s">
        <v>138</v>
      </c>
    </row>
    <row r="221" s="2" customFormat="1">
      <c r="A221" s="39"/>
      <c r="B221" s="165"/>
      <c r="C221" s="166" t="s">
        <v>373</v>
      </c>
      <c r="D221" s="166" t="s">
        <v>141</v>
      </c>
      <c r="E221" s="167" t="s">
        <v>887</v>
      </c>
      <c r="F221" s="168" t="s">
        <v>888</v>
      </c>
      <c r="G221" s="169" t="s">
        <v>168</v>
      </c>
      <c r="H221" s="170">
        <v>86.236000000000004</v>
      </c>
      <c r="I221" s="171"/>
      <c r="J221" s="172">
        <f>ROUND(I221*H221,2)</f>
        <v>0</v>
      </c>
      <c r="K221" s="168" t="s">
        <v>144</v>
      </c>
      <c r="L221" s="40"/>
      <c r="M221" s="173" t="s">
        <v>3</v>
      </c>
      <c r="N221" s="174" t="s">
        <v>45</v>
      </c>
      <c r="O221" s="73"/>
      <c r="P221" s="175">
        <f>O221*H221</f>
        <v>0</v>
      </c>
      <c r="Q221" s="175">
        <v>0.015599999999999999</v>
      </c>
      <c r="R221" s="175">
        <f>Q221*H221</f>
        <v>1.3452816000000001</v>
      </c>
      <c r="S221" s="175">
        <v>0</v>
      </c>
      <c r="T221" s="17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7" t="s">
        <v>162</v>
      </c>
      <c r="AT221" s="177" t="s">
        <v>141</v>
      </c>
      <c r="AU221" s="177" t="s">
        <v>84</v>
      </c>
      <c r="AY221" s="20" t="s">
        <v>138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20" t="s">
        <v>82</v>
      </c>
      <c r="BK221" s="178">
        <f>ROUND(I221*H221,2)</f>
        <v>0</v>
      </c>
      <c r="BL221" s="20" t="s">
        <v>162</v>
      </c>
      <c r="BM221" s="177" t="s">
        <v>889</v>
      </c>
    </row>
    <row r="222" s="2" customFormat="1">
      <c r="A222" s="39"/>
      <c r="B222" s="40"/>
      <c r="C222" s="39"/>
      <c r="D222" s="179" t="s">
        <v>147</v>
      </c>
      <c r="E222" s="39"/>
      <c r="F222" s="180" t="s">
        <v>890</v>
      </c>
      <c r="G222" s="39"/>
      <c r="H222" s="39"/>
      <c r="I222" s="181"/>
      <c r="J222" s="39"/>
      <c r="K222" s="39"/>
      <c r="L222" s="40"/>
      <c r="M222" s="182"/>
      <c r="N222" s="183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147</v>
      </c>
      <c r="AU222" s="20" t="s">
        <v>84</v>
      </c>
    </row>
    <row r="223" s="13" customFormat="1">
      <c r="A223" s="13"/>
      <c r="B223" s="189"/>
      <c r="C223" s="13"/>
      <c r="D223" s="179" t="s">
        <v>199</v>
      </c>
      <c r="E223" s="190" t="s">
        <v>3</v>
      </c>
      <c r="F223" s="191" t="s">
        <v>891</v>
      </c>
      <c r="G223" s="13"/>
      <c r="H223" s="190" t="s">
        <v>3</v>
      </c>
      <c r="I223" s="192"/>
      <c r="J223" s="13"/>
      <c r="K223" s="13"/>
      <c r="L223" s="189"/>
      <c r="M223" s="193"/>
      <c r="N223" s="194"/>
      <c r="O223" s="194"/>
      <c r="P223" s="194"/>
      <c r="Q223" s="194"/>
      <c r="R223" s="194"/>
      <c r="S223" s="194"/>
      <c r="T223" s="19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0" t="s">
        <v>199</v>
      </c>
      <c r="AU223" s="190" t="s">
        <v>84</v>
      </c>
      <c r="AV223" s="13" t="s">
        <v>82</v>
      </c>
      <c r="AW223" s="13" t="s">
        <v>35</v>
      </c>
      <c r="AX223" s="13" t="s">
        <v>74</v>
      </c>
      <c r="AY223" s="190" t="s">
        <v>138</v>
      </c>
    </row>
    <row r="224" s="14" customFormat="1">
      <c r="A224" s="14"/>
      <c r="B224" s="196"/>
      <c r="C224" s="14"/>
      <c r="D224" s="179" t="s">
        <v>199</v>
      </c>
      <c r="E224" s="197" t="s">
        <v>3</v>
      </c>
      <c r="F224" s="198" t="s">
        <v>892</v>
      </c>
      <c r="G224" s="14"/>
      <c r="H224" s="199">
        <v>54.308</v>
      </c>
      <c r="I224" s="200"/>
      <c r="J224" s="14"/>
      <c r="K224" s="14"/>
      <c r="L224" s="196"/>
      <c r="M224" s="201"/>
      <c r="N224" s="202"/>
      <c r="O224" s="202"/>
      <c r="P224" s="202"/>
      <c r="Q224" s="202"/>
      <c r="R224" s="202"/>
      <c r="S224" s="202"/>
      <c r="T224" s="20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7" t="s">
        <v>199</v>
      </c>
      <c r="AU224" s="197" t="s">
        <v>84</v>
      </c>
      <c r="AV224" s="14" t="s">
        <v>84</v>
      </c>
      <c r="AW224" s="14" t="s">
        <v>35</v>
      </c>
      <c r="AX224" s="14" t="s">
        <v>74</v>
      </c>
      <c r="AY224" s="197" t="s">
        <v>138</v>
      </c>
    </row>
    <row r="225" s="14" customFormat="1">
      <c r="A225" s="14"/>
      <c r="B225" s="196"/>
      <c r="C225" s="14"/>
      <c r="D225" s="179" t="s">
        <v>199</v>
      </c>
      <c r="E225" s="197" t="s">
        <v>3</v>
      </c>
      <c r="F225" s="198" t="s">
        <v>893</v>
      </c>
      <c r="G225" s="14"/>
      <c r="H225" s="199">
        <v>3.246</v>
      </c>
      <c r="I225" s="200"/>
      <c r="J225" s="14"/>
      <c r="K225" s="14"/>
      <c r="L225" s="196"/>
      <c r="M225" s="201"/>
      <c r="N225" s="202"/>
      <c r="O225" s="202"/>
      <c r="P225" s="202"/>
      <c r="Q225" s="202"/>
      <c r="R225" s="202"/>
      <c r="S225" s="202"/>
      <c r="T225" s="20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7" t="s">
        <v>199</v>
      </c>
      <c r="AU225" s="197" t="s">
        <v>84</v>
      </c>
      <c r="AV225" s="14" t="s">
        <v>84</v>
      </c>
      <c r="AW225" s="14" t="s">
        <v>35</v>
      </c>
      <c r="AX225" s="14" t="s">
        <v>74</v>
      </c>
      <c r="AY225" s="197" t="s">
        <v>138</v>
      </c>
    </row>
    <row r="226" s="14" customFormat="1">
      <c r="A226" s="14"/>
      <c r="B226" s="196"/>
      <c r="C226" s="14"/>
      <c r="D226" s="179" t="s">
        <v>199</v>
      </c>
      <c r="E226" s="197" t="s">
        <v>3</v>
      </c>
      <c r="F226" s="198" t="s">
        <v>894</v>
      </c>
      <c r="G226" s="14"/>
      <c r="H226" s="199">
        <v>28.681999999999999</v>
      </c>
      <c r="I226" s="200"/>
      <c r="J226" s="14"/>
      <c r="K226" s="14"/>
      <c r="L226" s="196"/>
      <c r="M226" s="201"/>
      <c r="N226" s="202"/>
      <c r="O226" s="202"/>
      <c r="P226" s="202"/>
      <c r="Q226" s="202"/>
      <c r="R226" s="202"/>
      <c r="S226" s="202"/>
      <c r="T226" s="20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7" t="s">
        <v>199</v>
      </c>
      <c r="AU226" s="197" t="s">
        <v>84</v>
      </c>
      <c r="AV226" s="14" t="s">
        <v>84</v>
      </c>
      <c r="AW226" s="14" t="s">
        <v>35</v>
      </c>
      <c r="AX226" s="14" t="s">
        <v>74</v>
      </c>
      <c r="AY226" s="197" t="s">
        <v>138</v>
      </c>
    </row>
    <row r="227" s="15" customFormat="1">
      <c r="A227" s="15"/>
      <c r="B227" s="204"/>
      <c r="C227" s="15"/>
      <c r="D227" s="179" t="s">
        <v>199</v>
      </c>
      <c r="E227" s="205" t="s">
        <v>3</v>
      </c>
      <c r="F227" s="206" t="s">
        <v>208</v>
      </c>
      <c r="G227" s="15"/>
      <c r="H227" s="207">
        <v>86.236000000000004</v>
      </c>
      <c r="I227" s="208"/>
      <c r="J227" s="15"/>
      <c r="K227" s="15"/>
      <c r="L227" s="204"/>
      <c r="M227" s="209"/>
      <c r="N227" s="210"/>
      <c r="O227" s="210"/>
      <c r="P227" s="210"/>
      <c r="Q227" s="210"/>
      <c r="R227" s="210"/>
      <c r="S227" s="210"/>
      <c r="T227" s="21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05" t="s">
        <v>199</v>
      </c>
      <c r="AU227" s="205" t="s">
        <v>84</v>
      </c>
      <c r="AV227" s="15" t="s">
        <v>162</v>
      </c>
      <c r="AW227" s="15" t="s">
        <v>35</v>
      </c>
      <c r="AX227" s="15" t="s">
        <v>82</v>
      </c>
      <c r="AY227" s="205" t="s">
        <v>138</v>
      </c>
    </row>
    <row r="228" s="2" customFormat="1">
      <c r="A228" s="39"/>
      <c r="B228" s="165"/>
      <c r="C228" s="166" t="s">
        <v>379</v>
      </c>
      <c r="D228" s="166" t="s">
        <v>141</v>
      </c>
      <c r="E228" s="167" t="s">
        <v>895</v>
      </c>
      <c r="F228" s="168" t="s">
        <v>896</v>
      </c>
      <c r="G228" s="169" t="s">
        <v>168</v>
      </c>
      <c r="H228" s="170">
        <v>15.974</v>
      </c>
      <c r="I228" s="171"/>
      <c r="J228" s="172">
        <f>ROUND(I228*H228,2)</f>
        <v>0</v>
      </c>
      <c r="K228" s="168" t="s">
        <v>144</v>
      </c>
      <c r="L228" s="40"/>
      <c r="M228" s="173" t="s">
        <v>3</v>
      </c>
      <c r="N228" s="174" t="s">
        <v>45</v>
      </c>
      <c r="O228" s="73"/>
      <c r="P228" s="175">
        <f>O228*H228</f>
        <v>0</v>
      </c>
      <c r="Q228" s="175">
        <v>0.015400000000000001</v>
      </c>
      <c r="R228" s="175">
        <f>Q228*H228</f>
        <v>0.24599960000000001</v>
      </c>
      <c r="S228" s="175">
        <v>0</v>
      </c>
      <c r="T228" s="17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77" t="s">
        <v>162</v>
      </c>
      <c r="AT228" s="177" t="s">
        <v>141</v>
      </c>
      <c r="AU228" s="177" t="s">
        <v>84</v>
      </c>
      <c r="AY228" s="20" t="s">
        <v>138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20" t="s">
        <v>82</v>
      </c>
      <c r="BK228" s="178">
        <f>ROUND(I228*H228,2)</f>
        <v>0</v>
      </c>
      <c r="BL228" s="20" t="s">
        <v>162</v>
      </c>
      <c r="BM228" s="177" t="s">
        <v>897</v>
      </c>
    </row>
    <row r="229" s="13" customFormat="1">
      <c r="A229" s="13"/>
      <c r="B229" s="189"/>
      <c r="C229" s="13"/>
      <c r="D229" s="179" t="s">
        <v>199</v>
      </c>
      <c r="E229" s="190" t="s">
        <v>3</v>
      </c>
      <c r="F229" s="191" t="s">
        <v>898</v>
      </c>
      <c r="G229" s="13"/>
      <c r="H229" s="190" t="s">
        <v>3</v>
      </c>
      <c r="I229" s="192"/>
      <c r="J229" s="13"/>
      <c r="K229" s="13"/>
      <c r="L229" s="189"/>
      <c r="M229" s="193"/>
      <c r="N229" s="194"/>
      <c r="O229" s="194"/>
      <c r="P229" s="194"/>
      <c r="Q229" s="194"/>
      <c r="R229" s="194"/>
      <c r="S229" s="194"/>
      <c r="T229" s="19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199</v>
      </c>
      <c r="AU229" s="190" t="s">
        <v>84</v>
      </c>
      <c r="AV229" s="13" t="s">
        <v>82</v>
      </c>
      <c r="AW229" s="13" t="s">
        <v>35</v>
      </c>
      <c r="AX229" s="13" t="s">
        <v>74</v>
      </c>
      <c r="AY229" s="190" t="s">
        <v>138</v>
      </c>
    </row>
    <row r="230" s="14" customFormat="1">
      <c r="A230" s="14"/>
      <c r="B230" s="196"/>
      <c r="C230" s="14"/>
      <c r="D230" s="179" t="s">
        <v>199</v>
      </c>
      <c r="E230" s="197" t="s">
        <v>3</v>
      </c>
      <c r="F230" s="198" t="s">
        <v>899</v>
      </c>
      <c r="G230" s="14"/>
      <c r="H230" s="199">
        <v>15.974</v>
      </c>
      <c r="I230" s="200"/>
      <c r="J230" s="14"/>
      <c r="K230" s="14"/>
      <c r="L230" s="196"/>
      <c r="M230" s="201"/>
      <c r="N230" s="202"/>
      <c r="O230" s="202"/>
      <c r="P230" s="202"/>
      <c r="Q230" s="202"/>
      <c r="R230" s="202"/>
      <c r="S230" s="202"/>
      <c r="T230" s="20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7" t="s">
        <v>199</v>
      </c>
      <c r="AU230" s="197" t="s">
        <v>84</v>
      </c>
      <c r="AV230" s="14" t="s">
        <v>84</v>
      </c>
      <c r="AW230" s="14" t="s">
        <v>35</v>
      </c>
      <c r="AX230" s="14" t="s">
        <v>74</v>
      </c>
      <c r="AY230" s="197" t="s">
        <v>138</v>
      </c>
    </row>
    <row r="231" s="15" customFormat="1">
      <c r="A231" s="15"/>
      <c r="B231" s="204"/>
      <c r="C231" s="15"/>
      <c r="D231" s="179" t="s">
        <v>199</v>
      </c>
      <c r="E231" s="205" t="s">
        <v>3</v>
      </c>
      <c r="F231" s="206" t="s">
        <v>208</v>
      </c>
      <c r="G231" s="15"/>
      <c r="H231" s="207">
        <v>15.974</v>
      </c>
      <c r="I231" s="208"/>
      <c r="J231" s="15"/>
      <c r="K231" s="15"/>
      <c r="L231" s="204"/>
      <c r="M231" s="209"/>
      <c r="N231" s="210"/>
      <c r="O231" s="210"/>
      <c r="P231" s="210"/>
      <c r="Q231" s="210"/>
      <c r="R231" s="210"/>
      <c r="S231" s="210"/>
      <c r="T231" s="21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05" t="s">
        <v>199</v>
      </c>
      <c r="AU231" s="205" t="s">
        <v>84</v>
      </c>
      <c r="AV231" s="15" t="s">
        <v>162</v>
      </c>
      <c r="AW231" s="15" t="s">
        <v>35</v>
      </c>
      <c r="AX231" s="15" t="s">
        <v>82</v>
      </c>
      <c r="AY231" s="205" t="s">
        <v>138</v>
      </c>
    </row>
    <row r="232" s="2" customFormat="1">
      <c r="A232" s="39"/>
      <c r="B232" s="165"/>
      <c r="C232" s="166" t="s">
        <v>395</v>
      </c>
      <c r="D232" s="166" t="s">
        <v>141</v>
      </c>
      <c r="E232" s="167" t="s">
        <v>900</v>
      </c>
      <c r="F232" s="168" t="s">
        <v>901</v>
      </c>
      <c r="G232" s="169" t="s">
        <v>168</v>
      </c>
      <c r="H232" s="170">
        <v>65.248000000000005</v>
      </c>
      <c r="I232" s="171"/>
      <c r="J232" s="172">
        <f>ROUND(I232*H232,2)</f>
        <v>0</v>
      </c>
      <c r="K232" s="168" t="s">
        <v>144</v>
      </c>
      <c r="L232" s="40"/>
      <c r="M232" s="173" t="s">
        <v>3</v>
      </c>
      <c r="N232" s="174" t="s">
        <v>45</v>
      </c>
      <c r="O232" s="73"/>
      <c r="P232" s="175">
        <f>O232*H232</f>
        <v>0</v>
      </c>
      <c r="Q232" s="175">
        <v>0.018380000000000001</v>
      </c>
      <c r="R232" s="175">
        <f>Q232*H232</f>
        <v>1.19925824</v>
      </c>
      <c r="S232" s="175">
        <v>0</v>
      </c>
      <c r="T232" s="17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77" t="s">
        <v>162</v>
      </c>
      <c r="AT232" s="177" t="s">
        <v>141</v>
      </c>
      <c r="AU232" s="177" t="s">
        <v>84</v>
      </c>
      <c r="AY232" s="20" t="s">
        <v>138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20" t="s">
        <v>82</v>
      </c>
      <c r="BK232" s="178">
        <f>ROUND(I232*H232,2)</f>
        <v>0</v>
      </c>
      <c r="BL232" s="20" t="s">
        <v>162</v>
      </c>
      <c r="BM232" s="177" t="s">
        <v>902</v>
      </c>
    </row>
    <row r="233" s="13" customFormat="1">
      <c r="A233" s="13"/>
      <c r="B233" s="189"/>
      <c r="C233" s="13"/>
      <c r="D233" s="179" t="s">
        <v>199</v>
      </c>
      <c r="E233" s="190" t="s">
        <v>3</v>
      </c>
      <c r="F233" s="191" t="s">
        <v>903</v>
      </c>
      <c r="G233" s="13"/>
      <c r="H233" s="190" t="s">
        <v>3</v>
      </c>
      <c r="I233" s="192"/>
      <c r="J233" s="13"/>
      <c r="K233" s="13"/>
      <c r="L233" s="189"/>
      <c r="M233" s="193"/>
      <c r="N233" s="194"/>
      <c r="O233" s="194"/>
      <c r="P233" s="194"/>
      <c r="Q233" s="194"/>
      <c r="R233" s="194"/>
      <c r="S233" s="194"/>
      <c r="T233" s="19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0" t="s">
        <v>199</v>
      </c>
      <c r="AU233" s="190" t="s">
        <v>84</v>
      </c>
      <c r="AV233" s="13" t="s">
        <v>82</v>
      </c>
      <c r="AW233" s="13" t="s">
        <v>35</v>
      </c>
      <c r="AX233" s="13" t="s">
        <v>74</v>
      </c>
      <c r="AY233" s="190" t="s">
        <v>138</v>
      </c>
    </row>
    <row r="234" s="14" customFormat="1">
      <c r="A234" s="14"/>
      <c r="B234" s="196"/>
      <c r="C234" s="14"/>
      <c r="D234" s="179" t="s">
        <v>199</v>
      </c>
      <c r="E234" s="197" t="s">
        <v>3</v>
      </c>
      <c r="F234" s="198" t="s">
        <v>904</v>
      </c>
      <c r="G234" s="14"/>
      <c r="H234" s="199">
        <v>81.221999999999994</v>
      </c>
      <c r="I234" s="200"/>
      <c r="J234" s="14"/>
      <c r="K234" s="14"/>
      <c r="L234" s="196"/>
      <c r="M234" s="201"/>
      <c r="N234" s="202"/>
      <c r="O234" s="202"/>
      <c r="P234" s="202"/>
      <c r="Q234" s="202"/>
      <c r="R234" s="202"/>
      <c r="S234" s="202"/>
      <c r="T234" s="20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7" t="s">
        <v>199</v>
      </c>
      <c r="AU234" s="197" t="s">
        <v>84</v>
      </c>
      <c r="AV234" s="14" t="s">
        <v>84</v>
      </c>
      <c r="AW234" s="14" t="s">
        <v>35</v>
      </c>
      <c r="AX234" s="14" t="s">
        <v>74</v>
      </c>
      <c r="AY234" s="197" t="s">
        <v>138</v>
      </c>
    </row>
    <row r="235" s="14" customFormat="1">
      <c r="A235" s="14"/>
      <c r="B235" s="196"/>
      <c r="C235" s="14"/>
      <c r="D235" s="179" t="s">
        <v>199</v>
      </c>
      <c r="E235" s="197" t="s">
        <v>3</v>
      </c>
      <c r="F235" s="198" t="s">
        <v>905</v>
      </c>
      <c r="G235" s="14"/>
      <c r="H235" s="199">
        <v>-15.974</v>
      </c>
      <c r="I235" s="200"/>
      <c r="J235" s="14"/>
      <c r="K235" s="14"/>
      <c r="L235" s="196"/>
      <c r="M235" s="201"/>
      <c r="N235" s="202"/>
      <c r="O235" s="202"/>
      <c r="P235" s="202"/>
      <c r="Q235" s="202"/>
      <c r="R235" s="202"/>
      <c r="S235" s="202"/>
      <c r="T235" s="20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7" t="s">
        <v>199</v>
      </c>
      <c r="AU235" s="197" t="s">
        <v>84</v>
      </c>
      <c r="AV235" s="14" t="s">
        <v>84</v>
      </c>
      <c r="AW235" s="14" t="s">
        <v>35</v>
      </c>
      <c r="AX235" s="14" t="s">
        <v>74</v>
      </c>
      <c r="AY235" s="197" t="s">
        <v>138</v>
      </c>
    </row>
    <row r="236" s="15" customFormat="1">
      <c r="A236" s="15"/>
      <c r="B236" s="204"/>
      <c r="C236" s="15"/>
      <c r="D236" s="179" t="s">
        <v>199</v>
      </c>
      <c r="E236" s="205" t="s">
        <v>743</v>
      </c>
      <c r="F236" s="206" t="s">
        <v>208</v>
      </c>
      <c r="G236" s="15"/>
      <c r="H236" s="207">
        <v>65.248000000000005</v>
      </c>
      <c r="I236" s="208"/>
      <c r="J236" s="15"/>
      <c r="K236" s="15"/>
      <c r="L236" s="204"/>
      <c r="M236" s="209"/>
      <c r="N236" s="210"/>
      <c r="O236" s="210"/>
      <c r="P236" s="210"/>
      <c r="Q236" s="210"/>
      <c r="R236" s="210"/>
      <c r="S236" s="210"/>
      <c r="T236" s="21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5" t="s">
        <v>199</v>
      </c>
      <c r="AU236" s="205" t="s">
        <v>84</v>
      </c>
      <c r="AV236" s="15" t="s">
        <v>162</v>
      </c>
      <c r="AW236" s="15" t="s">
        <v>35</v>
      </c>
      <c r="AX236" s="15" t="s">
        <v>82</v>
      </c>
      <c r="AY236" s="205" t="s">
        <v>138</v>
      </c>
    </row>
    <row r="237" s="2" customFormat="1">
      <c r="A237" s="39"/>
      <c r="B237" s="165"/>
      <c r="C237" s="166" t="s">
        <v>402</v>
      </c>
      <c r="D237" s="166" t="s">
        <v>141</v>
      </c>
      <c r="E237" s="167" t="s">
        <v>906</v>
      </c>
      <c r="F237" s="168" t="s">
        <v>907</v>
      </c>
      <c r="G237" s="169" t="s">
        <v>168</v>
      </c>
      <c r="H237" s="170">
        <v>225.34100000000001</v>
      </c>
      <c r="I237" s="171"/>
      <c r="J237" s="172">
        <f>ROUND(I237*H237,2)</f>
        <v>0</v>
      </c>
      <c r="K237" s="168" t="s">
        <v>144</v>
      </c>
      <c r="L237" s="40"/>
      <c r="M237" s="173" t="s">
        <v>3</v>
      </c>
      <c r="N237" s="174" t="s">
        <v>45</v>
      </c>
      <c r="O237" s="73"/>
      <c r="P237" s="175">
        <f>O237*H237</f>
        <v>0</v>
      </c>
      <c r="Q237" s="175">
        <v>0.017000000000000001</v>
      </c>
      <c r="R237" s="175">
        <f>Q237*H237</f>
        <v>3.8307970000000005</v>
      </c>
      <c r="S237" s="175">
        <v>0</v>
      </c>
      <c r="T237" s="17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7" t="s">
        <v>162</v>
      </c>
      <c r="AT237" s="177" t="s">
        <v>141</v>
      </c>
      <c r="AU237" s="177" t="s">
        <v>84</v>
      </c>
      <c r="AY237" s="20" t="s">
        <v>138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20" t="s">
        <v>82</v>
      </c>
      <c r="BK237" s="178">
        <f>ROUND(I237*H237,2)</f>
        <v>0</v>
      </c>
      <c r="BL237" s="20" t="s">
        <v>162</v>
      </c>
      <c r="BM237" s="177" t="s">
        <v>908</v>
      </c>
    </row>
    <row r="238" s="2" customFormat="1">
      <c r="A238" s="39"/>
      <c r="B238" s="40"/>
      <c r="C238" s="39"/>
      <c r="D238" s="179" t="s">
        <v>147</v>
      </c>
      <c r="E238" s="39"/>
      <c r="F238" s="180" t="s">
        <v>909</v>
      </c>
      <c r="G238" s="39"/>
      <c r="H238" s="39"/>
      <c r="I238" s="181"/>
      <c r="J238" s="39"/>
      <c r="K238" s="39"/>
      <c r="L238" s="40"/>
      <c r="M238" s="182"/>
      <c r="N238" s="183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147</v>
      </c>
      <c r="AU238" s="20" t="s">
        <v>84</v>
      </c>
    </row>
    <row r="239" s="13" customFormat="1">
      <c r="A239" s="13"/>
      <c r="B239" s="189"/>
      <c r="C239" s="13"/>
      <c r="D239" s="179" t="s">
        <v>199</v>
      </c>
      <c r="E239" s="190" t="s">
        <v>3</v>
      </c>
      <c r="F239" s="191" t="s">
        <v>384</v>
      </c>
      <c r="G239" s="13"/>
      <c r="H239" s="190" t="s">
        <v>3</v>
      </c>
      <c r="I239" s="192"/>
      <c r="J239" s="13"/>
      <c r="K239" s="13"/>
      <c r="L239" s="189"/>
      <c r="M239" s="193"/>
      <c r="N239" s="194"/>
      <c r="O239" s="194"/>
      <c r="P239" s="194"/>
      <c r="Q239" s="194"/>
      <c r="R239" s="194"/>
      <c r="S239" s="194"/>
      <c r="T239" s="19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0" t="s">
        <v>199</v>
      </c>
      <c r="AU239" s="190" t="s">
        <v>84</v>
      </c>
      <c r="AV239" s="13" t="s">
        <v>82</v>
      </c>
      <c r="AW239" s="13" t="s">
        <v>35</v>
      </c>
      <c r="AX239" s="13" t="s">
        <v>74</v>
      </c>
      <c r="AY239" s="190" t="s">
        <v>138</v>
      </c>
    </row>
    <row r="240" s="14" customFormat="1">
      <c r="A240" s="14"/>
      <c r="B240" s="196"/>
      <c r="C240" s="14"/>
      <c r="D240" s="179" t="s">
        <v>199</v>
      </c>
      <c r="E240" s="197" t="s">
        <v>3</v>
      </c>
      <c r="F240" s="198" t="s">
        <v>910</v>
      </c>
      <c r="G240" s="14"/>
      <c r="H240" s="199">
        <v>16.562000000000001</v>
      </c>
      <c r="I240" s="200"/>
      <c r="J240" s="14"/>
      <c r="K240" s="14"/>
      <c r="L240" s="196"/>
      <c r="M240" s="201"/>
      <c r="N240" s="202"/>
      <c r="O240" s="202"/>
      <c r="P240" s="202"/>
      <c r="Q240" s="202"/>
      <c r="R240" s="202"/>
      <c r="S240" s="202"/>
      <c r="T240" s="20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7" t="s">
        <v>199</v>
      </c>
      <c r="AU240" s="197" t="s">
        <v>84</v>
      </c>
      <c r="AV240" s="14" t="s">
        <v>84</v>
      </c>
      <c r="AW240" s="14" t="s">
        <v>35</v>
      </c>
      <c r="AX240" s="14" t="s">
        <v>74</v>
      </c>
      <c r="AY240" s="197" t="s">
        <v>138</v>
      </c>
    </row>
    <row r="241" s="13" customFormat="1">
      <c r="A241" s="13"/>
      <c r="B241" s="189"/>
      <c r="C241" s="13"/>
      <c r="D241" s="179" t="s">
        <v>199</v>
      </c>
      <c r="E241" s="190" t="s">
        <v>3</v>
      </c>
      <c r="F241" s="191" t="s">
        <v>315</v>
      </c>
      <c r="G241" s="13"/>
      <c r="H241" s="190" t="s">
        <v>3</v>
      </c>
      <c r="I241" s="192"/>
      <c r="J241" s="13"/>
      <c r="K241" s="13"/>
      <c r="L241" s="189"/>
      <c r="M241" s="193"/>
      <c r="N241" s="194"/>
      <c r="O241" s="194"/>
      <c r="P241" s="194"/>
      <c r="Q241" s="194"/>
      <c r="R241" s="194"/>
      <c r="S241" s="194"/>
      <c r="T241" s="19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0" t="s">
        <v>199</v>
      </c>
      <c r="AU241" s="190" t="s">
        <v>84</v>
      </c>
      <c r="AV241" s="13" t="s">
        <v>82</v>
      </c>
      <c r="AW241" s="13" t="s">
        <v>35</v>
      </c>
      <c r="AX241" s="13" t="s">
        <v>74</v>
      </c>
      <c r="AY241" s="190" t="s">
        <v>138</v>
      </c>
    </row>
    <row r="242" s="14" customFormat="1">
      <c r="A242" s="14"/>
      <c r="B242" s="196"/>
      <c r="C242" s="14"/>
      <c r="D242" s="179" t="s">
        <v>199</v>
      </c>
      <c r="E242" s="197" t="s">
        <v>3</v>
      </c>
      <c r="F242" s="198" t="s">
        <v>911</v>
      </c>
      <c r="G242" s="14"/>
      <c r="H242" s="199">
        <v>11.69</v>
      </c>
      <c r="I242" s="200"/>
      <c r="J242" s="14"/>
      <c r="K242" s="14"/>
      <c r="L242" s="196"/>
      <c r="M242" s="201"/>
      <c r="N242" s="202"/>
      <c r="O242" s="202"/>
      <c r="P242" s="202"/>
      <c r="Q242" s="202"/>
      <c r="R242" s="202"/>
      <c r="S242" s="202"/>
      <c r="T242" s="20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7" t="s">
        <v>199</v>
      </c>
      <c r="AU242" s="197" t="s">
        <v>84</v>
      </c>
      <c r="AV242" s="14" t="s">
        <v>84</v>
      </c>
      <c r="AW242" s="14" t="s">
        <v>35</v>
      </c>
      <c r="AX242" s="14" t="s">
        <v>74</v>
      </c>
      <c r="AY242" s="197" t="s">
        <v>138</v>
      </c>
    </row>
    <row r="243" s="14" customFormat="1">
      <c r="A243" s="14"/>
      <c r="B243" s="196"/>
      <c r="C243" s="14"/>
      <c r="D243" s="179" t="s">
        <v>199</v>
      </c>
      <c r="E243" s="197" t="s">
        <v>3</v>
      </c>
      <c r="F243" s="198" t="s">
        <v>912</v>
      </c>
      <c r="G243" s="14"/>
      <c r="H243" s="199">
        <v>7.7480000000000002</v>
      </c>
      <c r="I243" s="200"/>
      <c r="J243" s="14"/>
      <c r="K243" s="14"/>
      <c r="L243" s="196"/>
      <c r="M243" s="201"/>
      <c r="N243" s="202"/>
      <c r="O243" s="202"/>
      <c r="P243" s="202"/>
      <c r="Q243" s="202"/>
      <c r="R243" s="202"/>
      <c r="S243" s="202"/>
      <c r="T243" s="20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7" t="s">
        <v>199</v>
      </c>
      <c r="AU243" s="197" t="s">
        <v>84</v>
      </c>
      <c r="AV243" s="14" t="s">
        <v>84</v>
      </c>
      <c r="AW243" s="14" t="s">
        <v>35</v>
      </c>
      <c r="AX243" s="14" t="s">
        <v>74</v>
      </c>
      <c r="AY243" s="197" t="s">
        <v>138</v>
      </c>
    </row>
    <row r="244" s="13" customFormat="1">
      <c r="A244" s="13"/>
      <c r="B244" s="189"/>
      <c r="C244" s="13"/>
      <c r="D244" s="179" t="s">
        <v>199</v>
      </c>
      <c r="E244" s="190" t="s">
        <v>3</v>
      </c>
      <c r="F244" s="191" t="s">
        <v>913</v>
      </c>
      <c r="G244" s="13"/>
      <c r="H244" s="190" t="s">
        <v>3</v>
      </c>
      <c r="I244" s="192"/>
      <c r="J244" s="13"/>
      <c r="K244" s="13"/>
      <c r="L244" s="189"/>
      <c r="M244" s="193"/>
      <c r="N244" s="194"/>
      <c r="O244" s="194"/>
      <c r="P244" s="194"/>
      <c r="Q244" s="194"/>
      <c r="R244" s="194"/>
      <c r="S244" s="194"/>
      <c r="T244" s="19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0" t="s">
        <v>199</v>
      </c>
      <c r="AU244" s="190" t="s">
        <v>84</v>
      </c>
      <c r="AV244" s="13" t="s">
        <v>82</v>
      </c>
      <c r="AW244" s="13" t="s">
        <v>35</v>
      </c>
      <c r="AX244" s="13" t="s">
        <v>74</v>
      </c>
      <c r="AY244" s="190" t="s">
        <v>138</v>
      </c>
    </row>
    <row r="245" s="14" customFormat="1">
      <c r="A245" s="14"/>
      <c r="B245" s="196"/>
      <c r="C245" s="14"/>
      <c r="D245" s="179" t="s">
        <v>199</v>
      </c>
      <c r="E245" s="197" t="s">
        <v>3</v>
      </c>
      <c r="F245" s="198" t="s">
        <v>914</v>
      </c>
      <c r="G245" s="14"/>
      <c r="H245" s="199">
        <v>27.445</v>
      </c>
      <c r="I245" s="200"/>
      <c r="J245" s="14"/>
      <c r="K245" s="14"/>
      <c r="L245" s="196"/>
      <c r="M245" s="201"/>
      <c r="N245" s="202"/>
      <c r="O245" s="202"/>
      <c r="P245" s="202"/>
      <c r="Q245" s="202"/>
      <c r="R245" s="202"/>
      <c r="S245" s="202"/>
      <c r="T245" s="20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7" t="s">
        <v>199</v>
      </c>
      <c r="AU245" s="197" t="s">
        <v>84</v>
      </c>
      <c r="AV245" s="14" t="s">
        <v>84</v>
      </c>
      <c r="AW245" s="14" t="s">
        <v>35</v>
      </c>
      <c r="AX245" s="14" t="s">
        <v>74</v>
      </c>
      <c r="AY245" s="197" t="s">
        <v>138</v>
      </c>
    </row>
    <row r="246" s="13" customFormat="1">
      <c r="A246" s="13"/>
      <c r="B246" s="189"/>
      <c r="C246" s="13"/>
      <c r="D246" s="179" t="s">
        <v>199</v>
      </c>
      <c r="E246" s="190" t="s">
        <v>3</v>
      </c>
      <c r="F246" s="191" t="s">
        <v>317</v>
      </c>
      <c r="G246" s="13"/>
      <c r="H246" s="190" t="s">
        <v>3</v>
      </c>
      <c r="I246" s="192"/>
      <c r="J246" s="13"/>
      <c r="K246" s="13"/>
      <c r="L246" s="189"/>
      <c r="M246" s="193"/>
      <c r="N246" s="194"/>
      <c r="O246" s="194"/>
      <c r="P246" s="194"/>
      <c r="Q246" s="194"/>
      <c r="R246" s="194"/>
      <c r="S246" s="194"/>
      <c r="T246" s="19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0" t="s">
        <v>199</v>
      </c>
      <c r="AU246" s="190" t="s">
        <v>84</v>
      </c>
      <c r="AV246" s="13" t="s">
        <v>82</v>
      </c>
      <c r="AW246" s="13" t="s">
        <v>35</v>
      </c>
      <c r="AX246" s="13" t="s">
        <v>74</v>
      </c>
      <c r="AY246" s="190" t="s">
        <v>138</v>
      </c>
    </row>
    <row r="247" s="14" customFormat="1">
      <c r="A247" s="14"/>
      <c r="B247" s="196"/>
      <c r="C247" s="14"/>
      <c r="D247" s="179" t="s">
        <v>199</v>
      </c>
      <c r="E247" s="197" t="s">
        <v>3</v>
      </c>
      <c r="F247" s="198" t="s">
        <v>915</v>
      </c>
      <c r="G247" s="14"/>
      <c r="H247" s="199">
        <v>34.845999999999997</v>
      </c>
      <c r="I247" s="200"/>
      <c r="J247" s="14"/>
      <c r="K247" s="14"/>
      <c r="L247" s="196"/>
      <c r="M247" s="201"/>
      <c r="N247" s="202"/>
      <c r="O247" s="202"/>
      <c r="P247" s="202"/>
      <c r="Q247" s="202"/>
      <c r="R247" s="202"/>
      <c r="S247" s="202"/>
      <c r="T247" s="20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7" t="s">
        <v>199</v>
      </c>
      <c r="AU247" s="197" t="s">
        <v>84</v>
      </c>
      <c r="AV247" s="14" t="s">
        <v>84</v>
      </c>
      <c r="AW247" s="14" t="s">
        <v>35</v>
      </c>
      <c r="AX247" s="14" t="s">
        <v>74</v>
      </c>
      <c r="AY247" s="197" t="s">
        <v>138</v>
      </c>
    </row>
    <row r="248" s="13" customFormat="1">
      <c r="A248" s="13"/>
      <c r="B248" s="189"/>
      <c r="C248" s="13"/>
      <c r="D248" s="179" t="s">
        <v>199</v>
      </c>
      <c r="E248" s="190" t="s">
        <v>3</v>
      </c>
      <c r="F248" s="191" t="s">
        <v>387</v>
      </c>
      <c r="G248" s="13"/>
      <c r="H248" s="190" t="s">
        <v>3</v>
      </c>
      <c r="I248" s="192"/>
      <c r="J248" s="13"/>
      <c r="K248" s="13"/>
      <c r="L248" s="189"/>
      <c r="M248" s="193"/>
      <c r="N248" s="194"/>
      <c r="O248" s="194"/>
      <c r="P248" s="194"/>
      <c r="Q248" s="194"/>
      <c r="R248" s="194"/>
      <c r="S248" s="194"/>
      <c r="T248" s="19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0" t="s">
        <v>199</v>
      </c>
      <c r="AU248" s="190" t="s">
        <v>84</v>
      </c>
      <c r="AV248" s="13" t="s">
        <v>82</v>
      </c>
      <c r="AW248" s="13" t="s">
        <v>35</v>
      </c>
      <c r="AX248" s="13" t="s">
        <v>74</v>
      </c>
      <c r="AY248" s="190" t="s">
        <v>138</v>
      </c>
    </row>
    <row r="249" s="14" customFormat="1">
      <c r="A249" s="14"/>
      <c r="B249" s="196"/>
      <c r="C249" s="14"/>
      <c r="D249" s="179" t="s">
        <v>199</v>
      </c>
      <c r="E249" s="197" t="s">
        <v>3</v>
      </c>
      <c r="F249" s="198" t="s">
        <v>916</v>
      </c>
      <c r="G249" s="14"/>
      <c r="H249" s="199">
        <v>34.881</v>
      </c>
      <c r="I249" s="200"/>
      <c r="J249" s="14"/>
      <c r="K249" s="14"/>
      <c r="L249" s="196"/>
      <c r="M249" s="201"/>
      <c r="N249" s="202"/>
      <c r="O249" s="202"/>
      <c r="P249" s="202"/>
      <c r="Q249" s="202"/>
      <c r="R249" s="202"/>
      <c r="S249" s="202"/>
      <c r="T249" s="20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7" t="s">
        <v>199</v>
      </c>
      <c r="AU249" s="197" t="s">
        <v>84</v>
      </c>
      <c r="AV249" s="14" t="s">
        <v>84</v>
      </c>
      <c r="AW249" s="14" t="s">
        <v>35</v>
      </c>
      <c r="AX249" s="14" t="s">
        <v>74</v>
      </c>
      <c r="AY249" s="197" t="s">
        <v>138</v>
      </c>
    </row>
    <row r="250" s="13" customFormat="1">
      <c r="A250" s="13"/>
      <c r="B250" s="189"/>
      <c r="C250" s="13"/>
      <c r="D250" s="179" t="s">
        <v>199</v>
      </c>
      <c r="E250" s="190" t="s">
        <v>3</v>
      </c>
      <c r="F250" s="191" t="s">
        <v>917</v>
      </c>
      <c r="G250" s="13"/>
      <c r="H250" s="190" t="s">
        <v>3</v>
      </c>
      <c r="I250" s="192"/>
      <c r="J250" s="13"/>
      <c r="K250" s="13"/>
      <c r="L250" s="189"/>
      <c r="M250" s="193"/>
      <c r="N250" s="194"/>
      <c r="O250" s="194"/>
      <c r="P250" s="194"/>
      <c r="Q250" s="194"/>
      <c r="R250" s="194"/>
      <c r="S250" s="194"/>
      <c r="T250" s="19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0" t="s">
        <v>199</v>
      </c>
      <c r="AU250" s="190" t="s">
        <v>84</v>
      </c>
      <c r="AV250" s="13" t="s">
        <v>82</v>
      </c>
      <c r="AW250" s="13" t="s">
        <v>35</v>
      </c>
      <c r="AX250" s="13" t="s">
        <v>74</v>
      </c>
      <c r="AY250" s="190" t="s">
        <v>138</v>
      </c>
    </row>
    <row r="251" s="14" customFormat="1">
      <c r="A251" s="14"/>
      <c r="B251" s="196"/>
      <c r="C251" s="14"/>
      <c r="D251" s="179" t="s">
        <v>199</v>
      </c>
      <c r="E251" s="197" t="s">
        <v>3</v>
      </c>
      <c r="F251" s="198" t="s">
        <v>918</v>
      </c>
      <c r="G251" s="14"/>
      <c r="H251" s="199">
        <v>3.5219999999999998</v>
      </c>
      <c r="I251" s="200"/>
      <c r="J251" s="14"/>
      <c r="K251" s="14"/>
      <c r="L251" s="196"/>
      <c r="M251" s="201"/>
      <c r="N251" s="202"/>
      <c r="O251" s="202"/>
      <c r="P251" s="202"/>
      <c r="Q251" s="202"/>
      <c r="R251" s="202"/>
      <c r="S251" s="202"/>
      <c r="T251" s="20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7" t="s">
        <v>199</v>
      </c>
      <c r="AU251" s="197" t="s">
        <v>84</v>
      </c>
      <c r="AV251" s="14" t="s">
        <v>84</v>
      </c>
      <c r="AW251" s="14" t="s">
        <v>35</v>
      </c>
      <c r="AX251" s="14" t="s">
        <v>74</v>
      </c>
      <c r="AY251" s="197" t="s">
        <v>138</v>
      </c>
    </row>
    <row r="252" s="13" customFormat="1">
      <c r="A252" s="13"/>
      <c r="B252" s="189"/>
      <c r="C252" s="13"/>
      <c r="D252" s="179" t="s">
        <v>199</v>
      </c>
      <c r="E252" s="190" t="s">
        <v>3</v>
      </c>
      <c r="F252" s="191" t="s">
        <v>919</v>
      </c>
      <c r="G252" s="13"/>
      <c r="H252" s="190" t="s">
        <v>3</v>
      </c>
      <c r="I252" s="192"/>
      <c r="J252" s="13"/>
      <c r="K252" s="13"/>
      <c r="L252" s="189"/>
      <c r="M252" s="193"/>
      <c r="N252" s="194"/>
      <c r="O252" s="194"/>
      <c r="P252" s="194"/>
      <c r="Q252" s="194"/>
      <c r="R252" s="194"/>
      <c r="S252" s="194"/>
      <c r="T252" s="19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0" t="s">
        <v>199</v>
      </c>
      <c r="AU252" s="190" t="s">
        <v>84</v>
      </c>
      <c r="AV252" s="13" t="s">
        <v>82</v>
      </c>
      <c r="AW252" s="13" t="s">
        <v>35</v>
      </c>
      <c r="AX252" s="13" t="s">
        <v>74</v>
      </c>
      <c r="AY252" s="190" t="s">
        <v>138</v>
      </c>
    </row>
    <row r="253" s="14" customFormat="1">
      <c r="A253" s="14"/>
      <c r="B253" s="196"/>
      <c r="C253" s="14"/>
      <c r="D253" s="179" t="s">
        <v>199</v>
      </c>
      <c r="E253" s="197" t="s">
        <v>3</v>
      </c>
      <c r="F253" s="198" t="s">
        <v>920</v>
      </c>
      <c r="G253" s="14"/>
      <c r="H253" s="199">
        <v>21.661999999999999</v>
      </c>
      <c r="I253" s="200"/>
      <c r="J253" s="14"/>
      <c r="K253" s="14"/>
      <c r="L253" s="196"/>
      <c r="M253" s="201"/>
      <c r="N253" s="202"/>
      <c r="O253" s="202"/>
      <c r="P253" s="202"/>
      <c r="Q253" s="202"/>
      <c r="R253" s="202"/>
      <c r="S253" s="202"/>
      <c r="T253" s="20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7" t="s">
        <v>199</v>
      </c>
      <c r="AU253" s="197" t="s">
        <v>84</v>
      </c>
      <c r="AV253" s="14" t="s">
        <v>84</v>
      </c>
      <c r="AW253" s="14" t="s">
        <v>35</v>
      </c>
      <c r="AX253" s="14" t="s">
        <v>74</v>
      </c>
      <c r="AY253" s="197" t="s">
        <v>138</v>
      </c>
    </row>
    <row r="254" s="13" customFormat="1">
      <c r="A254" s="13"/>
      <c r="B254" s="189"/>
      <c r="C254" s="13"/>
      <c r="D254" s="179" t="s">
        <v>199</v>
      </c>
      <c r="E254" s="190" t="s">
        <v>3</v>
      </c>
      <c r="F254" s="191" t="s">
        <v>921</v>
      </c>
      <c r="G254" s="13"/>
      <c r="H254" s="190" t="s">
        <v>3</v>
      </c>
      <c r="I254" s="192"/>
      <c r="J254" s="13"/>
      <c r="K254" s="13"/>
      <c r="L254" s="189"/>
      <c r="M254" s="193"/>
      <c r="N254" s="194"/>
      <c r="O254" s="194"/>
      <c r="P254" s="194"/>
      <c r="Q254" s="194"/>
      <c r="R254" s="194"/>
      <c r="S254" s="194"/>
      <c r="T254" s="19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0" t="s">
        <v>199</v>
      </c>
      <c r="AU254" s="190" t="s">
        <v>84</v>
      </c>
      <c r="AV254" s="13" t="s">
        <v>82</v>
      </c>
      <c r="AW254" s="13" t="s">
        <v>35</v>
      </c>
      <c r="AX254" s="13" t="s">
        <v>74</v>
      </c>
      <c r="AY254" s="190" t="s">
        <v>138</v>
      </c>
    </row>
    <row r="255" s="14" customFormat="1">
      <c r="A255" s="14"/>
      <c r="B255" s="196"/>
      <c r="C255" s="14"/>
      <c r="D255" s="179" t="s">
        <v>199</v>
      </c>
      <c r="E255" s="197" t="s">
        <v>3</v>
      </c>
      <c r="F255" s="198" t="s">
        <v>922</v>
      </c>
      <c r="G255" s="14"/>
      <c r="H255" s="199">
        <v>14.005000000000001</v>
      </c>
      <c r="I255" s="200"/>
      <c r="J255" s="14"/>
      <c r="K255" s="14"/>
      <c r="L255" s="196"/>
      <c r="M255" s="201"/>
      <c r="N255" s="202"/>
      <c r="O255" s="202"/>
      <c r="P255" s="202"/>
      <c r="Q255" s="202"/>
      <c r="R255" s="202"/>
      <c r="S255" s="202"/>
      <c r="T255" s="20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7" t="s">
        <v>199</v>
      </c>
      <c r="AU255" s="197" t="s">
        <v>84</v>
      </c>
      <c r="AV255" s="14" t="s">
        <v>84</v>
      </c>
      <c r="AW255" s="14" t="s">
        <v>35</v>
      </c>
      <c r="AX255" s="14" t="s">
        <v>74</v>
      </c>
      <c r="AY255" s="197" t="s">
        <v>138</v>
      </c>
    </row>
    <row r="256" s="13" customFormat="1">
      <c r="A256" s="13"/>
      <c r="B256" s="189"/>
      <c r="C256" s="13"/>
      <c r="D256" s="179" t="s">
        <v>199</v>
      </c>
      <c r="E256" s="190" t="s">
        <v>3</v>
      </c>
      <c r="F256" s="191" t="s">
        <v>308</v>
      </c>
      <c r="G256" s="13"/>
      <c r="H256" s="190" t="s">
        <v>3</v>
      </c>
      <c r="I256" s="192"/>
      <c r="J256" s="13"/>
      <c r="K256" s="13"/>
      <c r="L256" s="189"/>
      <c r="M256" s="193"/>
      <c r="N256" s="194"/>
      <c r="O256" s="194"/>
      <c r="P256" s="194"/>
      <c r="Q256" s="194"/>
      <c r="R256" s="194"/>
      <c r="S256" s="194"/>
      <c r="T256" s="19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0" t="s">
        <v>199</v>
      </c>
      <c r="AU256" s="190" t="s">
        <v>84</v>
      </c>
      <c r="AV256" s="13" t="s">
        <v>82</v>
      </c>
      <c r="AW256" s="13" t="s">
        <v>35</v>
      </c>
      <c r="AX256" s="13" t="s">
        <v>74</v>
      </c>
      <c r="AY256" s="190" t="s">
        <v>138</v>
      </c>
    </row>
    <row r="257" s="14" customFormat="1">
      <c r="A257" s="14"/>
      <c r="B257" s="196"/>
      <c r="C257" s="14"/>
      <c r="D257" s="179" t="s">
        <v>199</v>
      </c>
      <c r="E257" s="197" t="s">
        <v>3</v>
      </c>
      <c r="F257" s="198" t="s">
        <v>923</v>
      </c>
      <c r="G257" s="14"/>
      <c r="H257" s="199">
        <v>52.979999999999997</v>
      </c>
      <c r="I257" s="200"/>
      <c r="J257" s="14"/>
      <c r="K257" s="14"/>
      <c r="L257" s="196"/>
      <c r="M257" s="201"/>
      <c r="N257" s="202"/>
      <c r="O257" s="202"/>
      <c r="P257" s="202"/>
      <c r="Q257" s="202"/>
      <c r="R257" s="202"/>
      <c r="S257" s="202"/>
      <c r="T257" s="20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7" t="s">
        <v>199</v>
      </c>
      <c r="AU257" s="197" t="s">
        <v>84</v>
      </c>
      <c r="AV257" s="14" t="s">
        <v>84</v>
      </c>
      <c r="AW257" s="14" t="s">
        <v>35</v>
      </c>
      <c r="AX257" s="14" t="s">
        <v>74</v>
      </c>
      <c r="AY257" s="197" t="s">
        <v>138</v>
      </c>
    </row>
    <row r="258" s="15" customFormat="1">
      <c r="A258" s="15"/>
      <c r="B258" s="204"/>
      <c r="C258" s="15"/>
      <c r="D258" s="179" t="s">
        <v>199</v>
      </c>
      <c r="E258" s="205" t="s">
        <v>729</v>
      </c>
      <c r="F258" s="206" t="s">
        <v>208</v>
      </c>
      <c r="G258" s="15"/>
      <c r="H258" s="207">
        <v>225.34100000000001</v>
      </c>
      <c r="I258" s="208"/>
      <c r="J258" s="15"/>
      <c r="K258" s="15"/>
      <c r="L258" s="204"/>
      <c r="M258" s="209"/>
      <c r="N258" s="210"/>
      <c r="O258" s="210"/>
      <c r="P258" s="210"/>
      <c r="Q258" s="210"/>
      <c r="R258" s="210"/>
      <c r="S258" s="210"/>
      <c r="T258" s="21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05" t="s">
        <v>199</v>
      </c>
      <c r="AU258" s="205" t="s">
        <v>84</v>
      </c>
      <c r="AV258" s="15" t="s">
        <v>162</v>
      </c>
      <c r="AW258" s="15" t="s">
        <v>35</v>
      </c>
      <c r="AX258" s="15" t="s">
        <v>82</v>
      </c>
      <c r="AY258" s="205" t="s">
        <v>138</v>
      </c>
    </row>
    <row r="259" s="2" customFormat="1">
      <c r="A259" s="39"/>
      <c r="B259" s="165"/>
      <c r="C259" s="166" t="s">
        <v>408</v>
      </c>
      <c r="D259" s="166" t="s">
        <v>141</v>
      </c>
      <c r="E259" s="167" t="s">
        <v>924</v>
      </c>
      <c r="F259" s="168" t="s">
        <v>925</v>
      </c>
      <c r="G259" s="169" t="s">
        <v>369</v>
      </c>
      <c r="H259" s="170">
        <v>68.230000000000004</v>
      </c>
      <c r="I259" s="171"/>
      <c r="J259" s="172">
        <f>ROUND(I259*H259,2)</f>
        <v>0</v>
      </c>
      <c r="K259" s="168" t="s">
        <v>144</v>
      </c>
      <c r="L259" s="40"/>
      <c r="M259" s="173" t="s">
        <v>3</v>
      </c>
      <c r="N259" s="174" t="s">
        <v>45</v>
      </c>
      <c r="O259" s="73"/>
      <c r="P259" s="175">
        <f>O259*H259</f>
        <v>0</v>
      </c>
      <c r="Q259" s="175">
        <v>0</v>
      </c>
      <c r="R259" s="175">
        <f>Q259*H259</f>
        <v>0</v>
      </c>
      <c r="S259" s="175">
        <v>0</v>
      </c>
      <c r="T259" s="17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77" t="s">
        <v>162</v>
      </c>
      <c r="AT259" s="177" t="s">
        <v>141</v>
      </c>
      <c r="AU259" s="177" t="s">
        <v>84</v>
      </c>
      <c r="AY259" s="20" t="s">
        <v>138</v>
      </c>
      <c r="BE259" s="178">
        <f>IF(N259="základní",J259,0)</f>
        <v>0</v>
      </c>
      <c r="BF259" s="178">
        <f>IF(N259="snížená",J259,0)</f>
        <v>0</v>
      </c>
      <c r="BG259" s="178">
        <f>IF(N259="zákl. přenesená",J259,0)</f>
        <v>0</v>
      </c>
      <c r="BH259" s="178">
        <f>IF(N259="sníž. přenesená",J259,0)</f>
        <v>0</v>
      </c>
      <c r="BI259" s="178">
        <f>IF(N259="nulová",J259,0)</f>
        <v>0</v>
      </c>
      <c r="BJ259" s="20" t="s">
        <v>82</v>
      </c>
      <c r="BK259" s="178">
        <f>ROUND(I259*H259,2)</f>
        <v>0</v>
      </c>
      <c r="BL259" s="20" t="s">
        <v>162</v>
      </c>
      <c r="BM259" s="177" t="s">
        <v>926</v>
      </c>
    </row>
    <row r="260" s="13" customFormat="1">
      <c r="A260" s="13"/>
      <c r="B260" s="189"/>
      <c r="C260" s="13"/>
      <c r="D260" s="179" t="s">
        <v>199</v>
      </c>
      <c r="E260" s="190" t="s">
        <v>3</v>
      </c>
      <c r="F260" s="191" t="s">
        <v>927</v>
      </c>
      <c r="G260" s="13"/>
      <c r="H260" s="190" t="s">
        <v>3</v>
      </c>
      <c r="I260" s="192"/>
      <c r="J260" s="13"/>
      <c r="K260" s="13"/>
      <c r="L260" s="189"/>
      <c r="M260" s="193"/>
      <c r="N260" s="194"/>
      <c r="O260" s="194"/>
      <c r="P260" s="194"/>
      <c r="Q260" s="194"/>
      <c r="R260" s="194"/>
      <c r="S260" s="194"/>
      <c r="T260" s="19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0" t="s">
        <v>199</v>
      </c>
      <c r="AU260" s="190" t="s">
        <v>84</v>
      </c>
      <c r="AV260" s="13" t="s">
        <v>82</v>
      </c>
      <c r="AW260" s="13" t="s">
        <v>35</v>
      </c>
      <c r="AX260" s="13" t="s">
        <v>74</v>
      </c>
      <c r="AY260" s="190" t="s">
        <v>138</v>
      </c>
    </row>
    <row r="261" s="13" customFormat="1">
      <c r="A261" s="13"/>
      <c r="B261" s="189"/>
      <c r="C261" s="13"/>
      <c r="D261" s="179" t="s">
        <v>199</v>
      </c>
      <c r="E261" s="190" t="s">
        <v>3</v>
      </c>
      <c r="F261" s="191" t="s">
        <v>928</v>
      </c>
      <c r="G261" s="13"/>
      <c r="H261" s="190" t="s">
        <v>3</v>
      </c>
      <c r="I261" s="192"/>
      <c r="J261" s="13"/>
      <c r="K261" s="13"/>
      <c r="L261" s="189"/>
      <c r="M261" s="193"/>
      <c r="N261" s="194"/>
      <c r="O261" s="194"/>
      <c r="P261" s="194"/>
      <c r="Q261" s="194"/>
      <c r="R261" s="194"/>
      <c r="S261" s="194"/>
      <c r="T261" s="19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0" t="s">
        <v>199</v>
      </c>
      <c r="AU261" s="190" t="s">
        <v>84</v>
      </c>
      <c r="AV261" s="13" t="s">
        <v>82</v>
      </c>
      <c r="AW261" s="13" t="s">
        <v>35</v>
      </c>
      <c r="AX261" s="13" t="s">
        <v>74</v>
      </c>
      <c r="AY261" s="190" t="s">
        <v>138</v>
      </c>
    </row>
    <row r="262" s="14" customFormat="1">
      <c r="A262" s="14"/>
      <c r="B262" s="196"/>
      <c r="C262" s="14"/>
      <c r="D262" s="179" t="s">
        <v>199</v>
      </c>
      <c r="E262" s="197" t="s">
        <v>3</v>
      </c>
      <c r="F262" s="198" t="s">
        <v>929</v>
      </c>
      <c r="G262" s="14"/>
      <c r="H262" s="199">
        <v>38.43</v>
      </c>
      <c r="I262" s="200"/>
      <c r="J262" s="14"/>
      <c r="K262" s="14"/>
      <c r="L262" s="196"/>
      <c r="M262" s="201"/>
      <c r="N262" s="202"/>
      <c r="O262" s="202"/>
      <c r="P262" s="202"/>
      <c r="Q262" s="202"/>
      <c r="R262" s="202"/>
      <c r="S262" s="202"/>
      <c r="T262" s="20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7" t="s">
        <v>199</v>
      </c>
      <c r="AU262" s="197" t="s">
        <v>84</v>
      </c>
      <c r="AV262" s="14" t="s">
        <v>84</v>
      </c>
      <c r="AW262" s="14" t="s">
        <v>35</v>
      </c>
      <c r="AX262" s="14" t="s">
        <v>74</v>
      </c>
      <c r="AY262" s="197" t="s">
        <v>138</v>
      </c>
    </row>
    <row r="263" s="13" customFormat="1">
      <c r="A263" s="13"/>
      <c r="B263" s="189"/>
      <c r="C263" s="13"/>
      <c r="D263" s="179" t="s">
        <v>199</v>
      </c>
      <c r="E263" s="190" t="s">
        <v>3</v>
      </c>
      <c r="F263" s="191" t="s">
        <v>930</v>
      </c>
      <c r="G263" s="13"/>
      <c r="H263" s="190" t="s">
        <v>3</v>
      </c>
      <c r="I263" s="192"/>
      <c r="J263" s="13"/>
      <c r="K263" s="13"/>
      <c r="L263" s="189"/>
      <c r="M263" s="193"/>
      <c r="N263" s="194"/>
      <c r="O263" s="194"/>
      <c r="P263" s="194"/>
      <c r="Q263" s="194"/>
      <c r="R263" s="194"/>
      <c r="S263" s="194"/>
      <c r="T263" s="19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0" t="s">
        <v>199</v>
      </c>
      <c r="AU263" s="190" t="s">
        <v>84</v>
      </c>
      <c r="AV263" s="13" t="s">
        <v>82</v>
      </c>
      <c r="AW263" s="13" t="s">
        <v>35</v>
      </c>
      <c r="AX263" s="13" t="s">
        <v>74</v>
      </c>
      <c r="AY263" s="190" t="s">
        <v>138</v>
      </c>
    </row>
    <row r="264" s="14" customFormat="1">
      <c r="A264" s="14"/>
      <c r="B264" s="196"/>
      <c r="C264" s="14"/>
      <c r="D264" s="179" t="s">
        <v>199</v>
      </c>
      <c r="E264" s="197" t="s">
        <v>3</v>
      </c>
      <c r="F264" s="198" t="s">
        <v>931</v>
      </c>
      <c r="G264" s="14"/>
      <c r="H264" s="199">
        <v>29.800000000000001</v>
      </c>
      <c r="I264" s="200"/>
      <c r="J264" s="14"/>
      <c r="K264" s="14"/>
      <c r="L264" s="196"/>
      <c r="M264" s="201"/>
      <c r="N264" s="202"/>
      <c r="O264" s="202"/>
      <c r="P264" s="202"/>
      <c r="Q264" s="202"/>
      <c r="R264" s="202"/>
      <c r="S264" s="202"/>
      <c r="T264" s="20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7" t="s">
        <v>199</v>
      </c>
      <c r="AU264" s="197" t="s">
        <v>84</v>
      </c>
      <c r="AV264" s="14" t="s">
        <v>84</v>
      </c>
      <c r="AW264" s="14" t="s">
        <v>35</v>
      </c>
      <c r="AX264" s="14" t="s">
        <v>74</v>
      </c>
      <c r="AY264" s="197" t="s">
        <v>138</v>
      </c>
    </row>
    <row r="265" s="16" customFormat="1">
      <c r="A265" s="16"/>
      <c r="B265" s="212"/>
      <c r="C265" s="16"/>
      <c r="D265" s="179" t="s">
        <v>199</v>
      </c>
      <c r="E265" s="213" t="s">
        <v>3</v>
      </c>
      <c r="F265" s="214" t="s">
        <v>248</v>
      </c>
      <c r="G265" s="16"/>
      <c r="H265" s="215">
        <v>68.230000000000004</v>
      </c>
      <c r="I265" s="216"/>
      <c r="J265" s="16"/>
      <c r="K265" s="16"/>
      <c r="L265" s="212"/>
      <c r="M265" s="217"/>
      <c r="N265" s="218"/>
      <c r="O265" s="218"/>
      <c r="P265" s="218"/>
      <c r="Q265" s="218"/>
      <c r="R265" s="218"/>
      <c r="S265" s="218"/>
      <c r="T265" s="219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13" t="s">
        <v>199</v>
      </c>
      <c r="AU265" s="213" t="s">
        <v>84</v>
      </c>
      <c r="AV265" s="16" t="s">
        <v>156</v>
      </c>
      <c r="AW265" s="16" t="s">
        <v>35</v>
      </c>
      <c r="AX265" s="16" t="s">
        <v>74</v>
      </c>
      <c r="AY265" s="213" t="s">
        <v>138</v>
      </c>
    </row>
    <row r="266" s="15" customFormat="1">
      <c r="A266" s="15"/>
      <c r="B266" s="204"/>
      <c r="C266" s="15"/>
      <c r="D266" s="179" t="s">
        <v>199</v>
      </c>
      <c r="E266" s="205" t="s">
        <v>3</v>
      </c>
      <c r="F266" s="206" t="s">
        <v>208</v>
      </c>
      <c r="G266" s="15"/>
      <c r="H266" s="207">
        <v>68.230000000000004</v>
      </c>
      <c r="I266" s="208"/>
      <c r="J266" s="15"/>
      <c r="K266" s="15"/>
      <c r="L266" s="204"/>
      <c r="M266" s="209"/>
      <c r="N266" s="210"/>
      <c r="O266" s="210"/>
      <c r="P266" s="210"/>
      <c r="Q266" s="210"/>
      <c r="R266" s="210"/>
      <c r="S266" s="210"/>
      <c r="T266" s="21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05" t="s">
        <v>199</v>
      </c>
      <c r="AU266" s="205" t="s">
        <v>84</v>
      </c>
      <c r="AV266" s="15" t="s">
        <v>162</v>
      </c>
      <c r="AW266" s="15" t="s">
        <v>35</v>
      </c>
      <c r="AX266" s="15" t="s">
        <v>82</v>
      </c>
      <c r="AY266" s="205" t="s">
        <v>138</v>
      </c>
    </row>
    <row r="267" s="2" customFormat="1" ht="16.5" customHeight="1">
      <c r="A267" s="39"/>
      <c r="B267" s="165"/>
      <c r="C267" s="223" t="s">
        <v>416</v>
      </c>
      <c r="D267" s="223" t="s">
        <v>932</v>
      </c>
      <c r="E267" s="224" t="s">
        <v>933</v>
      </c>
      <c r="F267" s="225" t="s">
        <v>934</v>
      </c>
      <c r="G267" s="226" t="s">
        <v>369</v>
      </c>
      <c r="H267" s="227">
        <v>71.641999999999996</v>
      </c>
      <c r="I267" s="228"/>
      <c r="J267" s="229">
        <f>ROUND(I267*H267,2)</f>
        <v>0</v>
      </c>
      <c r="K267" s="225" t="s">
        <v>144</v>
      </c>
      <c r="L267" s="230"/>
      <c r="M267" s="231" t="s">
        <v>3</v>
      </c>
      <c r="N267" s="232" t="s">
        <v>45</v>
      </c>
      <c r="O267" s="73"/>
      <c r="P267" s="175">
        <f>O267*H267</f>
        <v>0</v>
      </c>
      <c r="Q267" s="175">
        <v>0.00010000000000000001</v>
      </c>
      <c r="R267" s="175">
        <f>Q267*H267</f>
        <v>0.0071641999999999999</v>
      </c>
      <c r="S267" s="175">
        <v>0</v>
      </c>
      <c r="T267" s="17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77" t="s">
        <v>236</v>
      </c>
      <c r="AT267" s="177" t="s">
        <v>932</v>
      </c>
      <c r="AU267" s="177" t="s">
        <v>84</v>
      </c>
      <c r="AY267" s="20" t="s">
        <v>138</v>
      </c>
      <c r="BE267" s="178">
        <f>IF(N267="základní",J267,0)</f>
        <v>0</v>
      </c>
      <c r="BF267" s="178">
        <f>IF(N267="snížená",J267,0)</f>
        <v>0</v>
      </c>
      <c r="BG267" s="178">
        <f>IF(N267="zákl. přenesená",J267,0)</f>
        <v>0</v>
      </c>
      <c r="BH267" s="178">
        <f>IF(N267="sníž. přenesená",J267,0)</f>
        <v>0</v>
      </c>
      <c r="BI267" s="178">
        <f>IF(N267="nulová",J267,0)</f>
        <v>0</v>
      </c>
      <c r="BJ267" s="20" t="s">
        <v>82</v>
      </c>
      <c r="BK267" s="178">
        <f>ROUND(I267*H267,2)</f>
        <v>0</v>
      </c>
      <c r="BL267" s="20" t="s">
        <v>162</v>
      </c>
      <c r="BM267" s="177" t="s">
        <v>935</v>
      </c>
    </row>
    <row r="268" s="2" customFormat="1">
      <c r="A268" s="39"/>
      <c r="B268" s="40"/>
      <c r="C268" s="39"/>
      <c r="D268" s="179" t="s">
        <v>147</v>
      </c>
      <c r="E268" s="39"/>
      <c r="F268" s="180" t="s">
        <v>936</v>
      </c>
      <c r="G268" s="39"/>
      <c r="H268" s="39"/>
      <c r="I268" s="181"/>
      <c r="J268" s="39"/>
      <c r="K268" s="39"/>
      <c r="L268" s="40"/>
      <c r="M268" s="182"/>
      <c r="N268" s="183"/>
      <c r="O268" s="73"/>
      <c r="P268" s="73"/>
      <c r="Q268" s="73"/>
      <c r="R268" s="73"/>
      <c r="S268" s="73"/>
      <c r="T268" s="74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20" t="s">
        <v>147</v>
      </c>
      <c r="AU268" s="20" t="s">
        <v>84</v>
      </c>
    </row>
    <row r="269" s="13" customFormat="1">
      <c r="A269" s="13"/>
      <c r="B269" s="189"/>
      <c r="C269" s="13"/>
      <c r="D269" s="179" t="s">
        <v>199</v>
      </c>
      <c r="E269" s="190" t="s">
        <v>3</v>
      </c>
      <c r="F269" s="191" t="s">
        <v>928</v>
      </c>
      <c r="G269" s="13"/>
      <c r="H269" s="190" t="s">
        <v>3</v>
      </c>
      <c r="I269" s="192"/>
      <c r="J269" s="13"/>
      <c r="K269" s="13"/>
      <c r="L269" s="189"/>
      <c r="M269" s="193"/>
      <c r="N269" s="194"/>
      <c r="O269" s="194"/>
      <c r="P269" s="194"/>
      <c r="Q269" s="194"/>
      <c r="R269" s="194"/>
      <c r="S269" s="194"/>
      <c r="T269" s="19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0" t="s">
        <v>199</v>
      </c>
      <c r="AU269" s="190" t="s">
        <v>84</v>
      </c>
      <c r="AV269" s="13" t="s">
        <v>82</v>
      </c>
      <c r="AW269" s="13" t="s">
        <v>35</v>
      </c>
      <c r="AX269" s="13" t="s">
        <v>74</v>
      </c>
      <c r="AY269" s="190" t="s">
        <v>138</v>
      </c>
    </row>
    <row r="270" s="14" customFormat="1">
      <c r="A270" s="14"/>
      <c r="B270" s="196"/>
      <c r="C270" s="14"/>
      <c r="D270" s="179" t="s">
        <v>199</v>
      </c>
      <c r="E270" s="197" t="s">
        <v>3</v>
      </c>
      <c r="F270" s="198" t="s">
        <v>929</v>
      </c>
      <c r="G270" s="14"/>
      <c r="H270" s="199">
        <v>38.43</v>
      </c>
      <c r="I270" s="200"/>
      <c r="J270" s="14"/>
      <c r="K270" s="14"/>
      <c r="L270" s="196"/>
      <c r="M270" s="201"/>
      <c r="N270" s="202"/>
      <c r="O270" s="202"/>
      <c r="P270" s="202"/>
      <c r="Q270" s="202"/>
      <c r="R270" s="202"/>
      <c r="S270" s="202"/>
      <c r="T270" s="20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7" t="s">
        <v>199</v>
      </c>
      <c r="AU270" s="197" t="s">
        <v>84</v>
      </c>
      <c r="AV270" s="14" t="s">
        <v>84</v>
      </c>
      <c r="AW270" s="14" t="s">
        <v>35</v>
      </c>
      <c r="AX270" s="14" t="s">
        <v>74</v>
      </c>
      <c r="AY270" s="197" t="s">
        <v>138</v>
      </c>
    </row>
    <row r="271" s="13" customFormat="1">
      <c r="A271" s="13"/>
      <c r="B271" s="189"/>
      <c r="C271" s="13"/>
      <c r="D271" s="179" t="s">
        <v>199</v>
      </c>
      <c r="E271" s="190" t="s">
        <v>3</v>
      </c>
      <c r="F271" s="191" t="s">
        <v>930</v>
      </c>
      <c r="G271" s="13"/>
      <c r="H271" s="190" t="s">
        <v>3</v>
      </c>
      <c r="I271" s="192"/>
      <c r="J271" s="13"/>
      <c r="K271" s="13"/>
      <c r="L271" s="189"/>
      <c r="M271" s="193"/>
      <c r="N271" s="194"/>
      <c r="O271" s="194"/>
      <c r="P271" s="194"/>
      <c r="Q271" s="194"/>
      <c r="R271" s="194"/>
      <c r="S271" s="194"/>
      <c r="T271" s="19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0" t="s">
        <v>199</v>
      </c>
      <c r="AU271" s="190" t="s">
        <v>84</v>
      </c>
      <c r="AV271" s="13" t="s">
        <v>82</v>
      </c>
      <c r="AW271" s="13" t="s">
        <v>35</v>
      </c>
      <c r="AX271" s="13" t="s">
        <v>74</v>
      </c>
      <c r="AY271" s="190" t="s">
        <v>138</v>
      </c>
    </row>
    <row r="272" s="14" customFormat="1">
      <c r="A272" s="14"/>
      <c r="B272" s="196"/>
      <c r="C272" s="14"/>
      <c r="D272" s="179" t="s">
        <v>199</v>
      </c>
      <c r="E272" s="197" t="s">
        <v>3</v>
      </c>
      <c r="F272" s="198" t="s">
        <v>931</v>
      </c>
      <c r="G272" s="14"/>
      <c r="H272" s="199">
        <v>29.800000000000001</v>
      </c>
      <c r="I272" s="200"/>
      <c r="J272" s="14"/>
      <c r="K272" s="14"/>
      <c r="L272" s="196"/>
      <c r="M272" s="201"/>
      <c r="N272" s="202"/>
      <c r="O272" s="202"/>
      <c r="P272" s="202"/>
      <c r="Q272" s="202"/>
      <c r="R272" s="202"/>
      <c r="S272" s="202"/>
      <c r="T272" s="20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7" t="s">
        <v>199</v>
      </c>
      <c r="AU272" s="197" t="s">
        <v>84</v>
      </c>
      <c r="AV272" s="14" t="s">
        <v>84</v>
      </c>
      <c r="AW272" s="14" t="s">
        <v>35</v>
      </c>
      <c r="AX272" s="14" t="s">
        <v>74</v>
      </c>
      <c r="AY272" s="197" t="s">
        <v>138</v>
      </c>
    </row>
    <row r="273" s="15" customFormat="1">
      <c r="A273" s="15"/>
      <c r="B273" s="204"/>
      <c r="C273" s="15"/>
      <c r="D273" s="179" t="s">
        <v>199</v>
      </c>
      <c r="E273" s="205" t="s">
        <v>3</v>
      </c>
      <c r="F273" s="206" t="s">
        <v>208</v>
      </c>
      <c r="G273" s="15"/>
      <c r="H273" s="207">
        <v>68.230000000000004</v>
      </c>
      <c r="I273" s="208"/>
      <c r="J273" s="15"/>
      <c r="K273" s="15"/>
      <c r="L273" s="204"/>
      <c r="M273" s="209"/>
      <c r="N273" s="210"/>
      <c r="O273" s="210"/>
      <c r="P273" s="210"/>
      <c r="Q273" s="210"/>
      <c r="R273" s="210"/>
      <c r="S273" s="210"/>
      <c r="T273" s="21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05" t="s">
        <v>199</v>
      </c>
      <c r="AU273" s="205" t="s">
        <v>84</v>
      </c>
      <c r="AV273" s="15" t="s">
        <v>162</v>
      </c>
      <c r="AW273" s="15" t="s">
        <v>35</v>
      </c>
      <c r="AX273" s="15" t="s">
        <v>82</v>
      </c>
      <c r="AY273" s="205" t="s">
        <v>138</v>
      </c>
    </row>
    <row r="274" s="14" customFormat="1">
      <c r="A274" s="14"/>
      <c r="B274" s="196"/>
      <c r="C274" s="14"/>
      <c r="D274" s="179" t="s">
        <v>199</v>
      </c>
      <c r="E274" s="14"/>
      <c r="F274" s="198" t="s">
        <v>937</v>
      </c>
      <c r="G274" s="14"/>
      <c r="H274" s="199">
        <v>71.641999999999996</v>
      </c>
      <c r="I274" s="200"/>
      <c r="J274" s="14"/>
      <c r="K274" s="14"/>
      <c r="L274" s="196"/>
      <c r="M274" s="201"/>
      <c r="N274" s="202"/>
      <c r="O274" s="202"/>
      <c r="P274" s="202"/>
      <c r="Q274" s="202"/>
      <c r="R274" s="202"/>
      <c r="S274" s="202"/>
      <c r="T274" s="20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7" t="s">
        <v>199</v>
      </c>
      <c r="AU274" s="197" t="s">
        <v>84</v>
      </c>
      <c r="AV274" s="14" t="s">
        <v>84</v>
      </c>
      <c r="AW274" s="14" t="s">
        <v>4</v>
      </c>
      <c r="AX274" s="14" t="s">
        <v>82</v>
      </c>
      <c r="AY274" s="197" t="s">
        <v>138</v>
      </c>
    </row>
    <row r="275" s="2" customFormat="1" ht="16.5" customHeight="1">
      <c r="A275" s="39"/>
      <c r="B275" s="165"/>
      <c r="C275" s="166" t="s">
        <v>424</v>
      </c>
      <c r="D275" s="166" t="s">
        <v>141</v>
      </c>
      <c r="E275" s="167" t="s">
        <v>938</v>
      </c>
      <c r="F275" s="168" t="s">
        <v>939</v>
      </c>
      <c r="G275" s="169" t="s">
        <v>168</v>
      </c>
      <c r="H275" s="170">
        <v>91.069999999999993</v>
      </c>
      <c r="I275" s="171"/>
      <c r="J275" s="172">
        <f>ROUND(I275*H275,2)</f>
        <v>0</v>
      </c>
      <c r="K275" s="168" t="s">
        <v>144</v>
      </c>
      <c r="L275" s="40"/>
      <c r="M275" s="173" t="s">
        <v>3</v>
      </c>
      <c r="N275" s="174" t="s">
        <v>45</v>
      </c>
      <c r="O275" s="73"/>
      <c r="P275" s="175">
        <f>O275*H275</f>
        <v>0</v>
      </c>
      <c r="Q275" s="175">
        <v>0.11</v>
      </c>
      <c r="R275" s="175">
        <f>Q275*H275</f>
        <v>10.0177</v>
      </c>
      <c r="S275" s="175">
        <v>0</v>
      </c>
      <c r="T275" s="17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77" t="s">
        <v>162</v>
      </c>
      <c r="AT275" s="177" t="s">
        <v>141</v>
      </c>
      <c r="AU275" s="177" t="s">
        <v>84</v>
      </c>
      <c r="AY275" s="20" t="s">
        <v>138</v>
      </c>
      <c r="BE275" s="178">
        <f>IF(N275="základní",J275,0)</f>
        <v>0</v>
      </c>
      <c r="BF275" s="178">
        <f>IF(N275="snížená",J275,0)</f>
        <v>0</v>
      </c>
      <c r="BG275" s="178">
        <f>IF(N275="zákl. přenesená",J275,0)</f>
        <v>0</v>
      </c>
      <c r="BH275" s="178">
        <f>IF(N275="sníž. přenesená",J275,0)</f>
        <v>0</v>
      </c>
      <c r="BI275" s="178">
        <f>IF(N275="nulová",J275,0)</f>
        <v>0</v>
      </c>
      <c r="BJ275" s="20" t="s">
        <v>82</v>
      </c>
      <c r="BK275" s="178">
        <f>ROUND(I275*H275,2)</f>
        <v>0</v>
      </c>
      <c r="BL275" s="20" t="s">
        <v>162</v>
      </c>
      <c r="BM275" s="177" t="s">
        <v>940</v>
      </c>
    </row>
    <row r="276" s="13" customFormat="1">
      <c r="A276" s="13"/>
      <c r="B276" s="189"/>
      <c r="C276" s="13"/>
      <c r="D276" s="179" t="s">
        <v>199</v>
      </c>
      <c r="E276" s="190" t="s">
        <v>3</v>
      </c>
      <c r="F276" s="191" t="s">
        <v>941</v>
      </c>
      <c r="G276" s="13"/>
      <c r="H276" s="190" t="s">
        <v>3</v>
      </c>
      <c r="I276" s="192"/>
      <c r="J276" s="13"/>
      <c r="K276" s="13"/>
      <c r="L276" s="189"/>
      <c r="M276" s="193"/>
      <c r="N276" s="194"/>
      <c r="O276" s="194"/>
      <c r="P276" s="194"/>
      <c r="Q276" s="194"/>
      <c r="R276" s="194"/>
      <c r="S276" s="194"/>
      <c r="T276" s="19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0" t="s">
        <v>199</v>
      </c>
      <c r="AU276" s="190" t="s">
        <v>84</v>
      </c>
      <c r="AV276" s="13" t="s">
        <v>82</v>
      </c>
      <c r="AW276" s="13" t="s">
        <v>35</v>
      </c>
      <c r="AX276" s="13" t="s">
        <v>74</v>
      </c>
      <c r="AY276" s="190" t="s">
        <v>138</v>
      </c>
    </row>
    <row r="277" s="14" customFormat="1">
      <c r="A277" s="14"/>
      <c r="B277" s="196"/>
      <c r="C277" s="14"/>
      <c r="D277" s="179" t="s">
        <v>199</v>
      </c>
      <c r="E277" s="197" t="s">
        <v>3</v>
      </c>
      <c r="F277" s="198" t="s">
        <v>942</v>
      </c>
      <c r="G277" s="14"/>
      <c r="H277" s="199">
        <v>4.4400000000000004</v>
      </c>
      <c r="I277" s="200"/>
      <c r="J277" s="14"/>
      <c r="K277" s="14"/>
      <c r="L277" s="196"/>
      <c r="M277" s="201"/>
      <c r="N277" s="202"/>
      <c r="O277" s="202"/>
      <c r="P277" s="202"/>
      <c r="Q277" s="202"/>
      <c r="R277" s="202"/>
      <c r="S277" s="202"/>
      <c r="T277" s="20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7" t="s">
        <v>199</v>
      </c>
      <c r="AU277" s="197" t="s">
        <v>84</v>
      </c>
      <c r="AV277" s="14" t="s">
        <v>84</v>
      </c>
      <c r="AW277" s="14" t="s">
        <v>35</v>
      </c>
      <c r="AX277" s="14" t="s">
        <v>74</v>
      </c>
      <c r="AY277" s="197" t="s">
        <v>138</v>
      </c>
    </row>
    <row r="278" s="16" customFormat="1">
      <c r="A278" s="16"/>
      <c r="B278" s="212"/>
      <c r="C278" s="16"/>
      <c r="D278" s="179" t="s">
        <v>199</v>
      </c>
      <c r="E278" s="213" t="s">
        <v>707</v>
      </c>
      <c r="F278" s="214" t="s">
        <v>248</v>
      </c>
      <c r="G278" s="16"/>
      <c r="H278" s="215">
        <v>4.4400000000000004</v>
      </c>
      <c r="I278" s="216"/>
      <c r="J278" s="16"/>
      <c r="K278" s="16"/>
      <c r="L278" s="212"/>
      <c r="M278" s="217"/>
      <c r="N278" s="218"/>
      <c r="O278" s="218"/>
      <c r="P278" s="218"/>
      <c r="Q278" s="218"/>
      <c r="R278" s="218"/>
      <c r="S278" s="218"/>
      <c r="T278" s="219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13" t="s">
        <v>199</v>
      </c>
      <c r="AU278" s="213" t="s">
        <v>84</v>
      </c>
      <c r="AV278" s="16" t="s">
        <v>156</v>
      </c>
      <c r="AW278" s="16" t="s">
        <v>35</v>
      </c>
      <c r="AX278" s="16" t="s">
        <v>74</v>
      </c>
      <c r="AY278" s="213" t="s">
        <v>138</v>
      </c>
    </row>
    <row r="279" s="13" customFormat="1">
      <c r="A279" s="13"/>
      <c r="B279" s="189"/>
      <c r="C279" s="13"/>
      <c r="D279" s="179" t="s">
        <v>199</v>
      </c>
      <c r="E279" s="190" t="s">
        <v>3</v>
      </c>
      <c r="F279" s="191" t="s">
        <v>943</v>
      </c>
      <c r="G279" s="13"/>
      <c r="H279" s="190" t="s">
        <v>3</v>
      </c>
      <c r="I279" s="192"/>
      <c r="J279" s="13"/>
      <c r="K279" s="13"/>
      <c r="L279" s="189"/>
      <c r="M279" s="193"/>
      <c r="N279" s="194"/>
      <c r="O279" s="194"/>
      <c r="P279" s="194"/>
      <c r="Q279" s="194"/>
      <c r="R279" s="194"/>
      <c r="S279" s="194"/>
      <c r="T279" s="19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0" t="s">
        <v>199</v>
      </c>
      <c r="AU279" s="190" t="s">
        <v>84</v>
      </c>
      <c r="AV279" s="13" t="s">
        <v>82</v>
      </c>
      <c r="AW279" s="13" t="s">
        <v>35</v>
      </c>
      <c r="AX279" s="13" t="s">
        <v>74</v>
      </c>
      <c r="AY279" s="190" t="s">
        <v>138</v>
      </c>
    </row>
    <row r="280" s="14" customFormat="1">
      <c r="A280" s="14"/>
      <c r="B280" s="196"/>
      <c r="C280" s="14"/>
      <c r="D280" s="179" t="s">
        <v>199</v>
      </c>
      <c r="E280" s="197" t="s">
        <v>3</v>
      </c>
      <c r="F280" s="198" t="s">
        <v>944</v>
      </c>
      <c r="G280" s="14"/>
      <c r="H280" s="199">
        <v>35.890000000000001</v>
      </c>
      <c r="I280" s="200"/>
      <c r="J280" s="14"/>
      <c r="K280" s="14"/>
      <c r="L280" s="196"/>
      <c r="M280" s="201"/>
      <c r="N280" s="202"/>
      <c r="O280" s="202"/>
      <c r="P280" s="202"/>
      <c r="Q280" s="202"/>
      <c r="R280" s="202"/>
      <c r="S280" s="202"/>
      <c r="T280" s="20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7" t="s">
        <v>199</v>
      </c>
      <c r="AU280" s="197" t="s">
        <v>84</v>
      </c>
      <c r="AV280" s="14" t="s">
        <v>84</v>
      </c>
      <c r="AW280" s="14" t="s">
        <v>35</v>
      </c>
      <c r="AX280" s="14" t="s">
        <v>74</v>
      </c>
      <c r="AY280" s="197" t="s">
        <v>138</v>
      </c>
    </row>
    <row r="281" s="16" customFormat="1">
      <c r="A281" s="16"/>
      <c r="B281" s="212"/>
      <c r="C281" s="16"/>
      <c r="D281" s="179" t="s">
        <v>199</v>
      </c>
      <c r="E281" s="213" t="s">
        <v>710</v>
      </c>
      <c r="F281" s="214" t="s">
        <v>248</v>
      </c>
      <c r="G281" s="16"/>
      <c r="H281" s="215">
        <v>35.890000000000001</v>
      </c>
      <c r="I281" s="216"/>
      <c r="J281" s="16"/>
      <c r="K281" s="16"/>
      <c r="L281" s="212"/>
      <c r="M281" s="217"/>
      <c r="N281" s="218"/>
      <c r="O281" s="218"/>
      <c r="P281" s="218"/>
      <c r="Q281" s="218"/>
      <c r="R281" s="218"/>
      <c r="S281" s="218"/>
      <c r="T281" s="219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13" t="s">
        <v>199</v>
      </c>
      <c r="AU281" s="213" t="s">
        <v>84</v>
      </c>
      <c r="AV281" s="16" t="s">
        <v>156</v>
      </c>
      <c r="AW281" s="16" t="s">
        <v>35</v>
      </c>
      <c r="AX281" s="16" t="s">
        <v>74</v>
      </c>
      <c r="AY281" s="213" t="s">
        <v>138</v>
      </c>
    </row>
    <row r="282" s="13" customFormat="1">
      <c r="A282" s="13"/>
      <c r="B282" s="189"/>
      <c r="C282" s="13"/>
      <c r="D282" s="179" t="s">
        <v>199</v>
      </c>
      <c r="E282" s="190" t="s">
        <v>3</v>
      </c>
      <c r="F282" s="191" t="s">
        <v>945</v>
      </c>
      <c r="G282" s="13"/>
      <c r="H282" s="190" t="s">
        <v>3</v>
      </c>
      <c r="I282" s="192"/>
      <c r="J282" s="13"/>
      <c r="K282" s="13"/>
      <c r="L282" s="189"/>
      <c r="M282" s="193"/>
      <c r="N282" s="194"/>
      <c r="O282" s="194"/>
      <c r="P282" s="194"/>
      <c r="Q282" s="194"/>
      <c r="R282" s="194"/>
      <c r="S282" s="194"/>
      <c r="T282" s="19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0" t="s">
        <v>199</v>
      </c>
      <c r="AU282" s="190" t="s">
        <v>84</v>
      </c>
      <c r="AV282" s="13" t="s">
        <v>82</v>
      </c>
      <c r="AW282" s="13" t="s">
        <v>35</v>
      </c>
      <c r="AX282" s="13" t="s">
        <v>74</v>
      </c>
      <c r="AY282" s="190" t="s">
        <v>138</v>
      </c>
    </row>
    <row r="283" s="14" customFormat="1">
      <c r="A283" s="14"/>
      <c r="B283" s="196"/>
      <c r="C283" s="14"/>
      <c r="D283" s="179" t="s">
        <v>199</v>
      </c>
      <c r="E283" s="197" t="s">
        <v>3</v>
      </c>
      <c r="F283" s="198" t="s">
        <v>946</v>
      </c>
      <c r="G283" s="14"/>
      <c r="H283" s="199">
        <v>17.920000000000002</v>
      </c>
      <c r="I283" s="200"/>
      <c r="J283" s="14"/>
      <c r="K283" s="14"/>
      <c r="L283" s="196"/>
      <c r="M283" s="201"/>
      <c r="N283" s="202"/>
      <c r="O283" s="202"/>
      <c r="P283" s="202"/>
      <c r="Q283" s="202"/>
      <c r="R283" s="202"/>
      <c r="S283" s="202"/>
      <c r="T283" s="20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7" t="s">
        <v>199</v>
      </c>
      <c r="AU283" s="197" t="s">
        <v>84</v>
      </c>
      <c r="AV283" s="14" t="s">
        <v>84</v>
      </c>
      <c r="AW283" s="14" t="s">
        <v>35</v>
      </c>
      <c r="AX283" s="14" t="s">
        <v>74</v>
      </c>
      <c r="AY283" s="197" t="s">
        <v>138</v>
      </c>
    </row>
    <row r="284" s="16" customFormat="1">
      <c r="A284" s="16"/>
      <c r="B284" s="212"/>
      <c r="C284" s="16"/>
      <c r="D284" s="179" t="s">
        <v>199</v>
      </c>
      <c r="E284" s="213" t="s">
        <v>746</v>
      </c>
      <c r="F284" s="214" t="s">
        <v>248</v>
      </c>
      <c r="G284" s="16"/>
      <c r="H284" s="215">
        <v>17.920000000000002</v>
      </c>
      <c r="I284" s="216"/>
      <c r="J284" s="16"/>
      <c r="K284" s="16"/>
      <c r="L284" s="212"/>
      <c r="M284" s="217"/>
      <c r="N284" s="218"/>
      <c r="O284" s="218"/>
      <c r="P284" s="218"/>
      <c r="Q284" s="218"/>
      <c r="R284" s="218"/>
      <c r="S284" s="218"/>
      <c r="T284" s="219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13" t="s">
        <v>199</v>
      </c>
      <c r="AU284" s="213" t="s">
        <v>84</v>
      </c>
      <c r="AV284" s="16" t="s">
        <v>156</v>
      </c>
      <c r="AW284" s="16" t="s">
        <v>35</v>
      </c>
      <c r="AX284" s="16" t="s">
        <v>74</v>
      </c>
      <c r="AY284" s="213" t="s">
        <v>138</v>
      </c>
    </row>
    <row r="285" s="13" customFormat="1">
      <c r="A285" s="13"/>
      <c r="B285" s="189"/>
      <c r="C285" s="13"/>
      <c r="D285" s="179" t="s">
        <v>199</v>
      </c>
      <c r="E285" s="190" t="s">
        <v>3</v>
      </c>
      <c r="F285" s="191" t="s">
        <v>947</v>
      </c>
      <c r="G285" s="13"/>
      <c r="H285" s="190" t="s">
        <v>3</v>
      </c>
      <c r="I285" s="192"/>
      <c r="J285" s="13"/>
      <c r="K285" s="13"/>
      <c r="L285" s="189"/>
      <c r="M285" s="193"/>
      <c r="N285" s="194"/>
      <c r="O285" s="194"/>
      <c r="P285" s="194"/>
      <c r="Q285" s="194"/>
      <c r="R285" s="194"/>
      <c r="S285" s="194"/>
      <c r="T285" s="19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0" t="s">
        <v>199</v>
      </c>
      <c r="AU285" s="190" t="s">
        <v>84</v>
      </c>
      <c r="AV285" s="13" t="s">
        <v>82</v>
      </c>
      <c r="AW285" s="13" t="s">
        <v>35</v>
      </c>
      <c r="AX285" s="13" t="s">
        <v>74</v>
      </c>
      <c r="AY285" s="190" t="s">
        <v>138</v>
      </c>
    </row>
    <row r="286" s="14" customFormat="1">
      <c r="A286" s="14"/>
      <c r="B286" s="196"/>
      <c r="C286" s="14"/>
      <c r="D286" s="179" t="s">
        <v>199</v>
      </c>
      <c r="E286" s="197" t="s">
        <v>3</v>
      </c>
      <c r="F286" s="198" t="s">
        <v>948</v>
      </c>
      <c r="G286" s="14"/>
      <c r="H286" s="199">
        <v>9.1600000000000001</v>
      </c>
      <c r="I286" s="200"/>
      <c r="J286" s="14"/>
      <c r="K286" s="14"/>
      <c r="L286" s="196"/>
      <c r="M286" s="201"/>
      <c r="N286" s="202"/>
      <c r="O286" s="202"/>
      <c r="P286" s="202"/>
      <c r="Q286" s="202"/>
      <c r="R286" s="202"/>
      <c r="S286" s="202"/>
      <c r="T286" s="20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7" t="s">
        <v>199</v>
      </c>
      <c r="AU286" s="197" t="s">
        <v>84</v>
      </c>
      <c r="AV286" s="14" t="s">
        <v>84</v>
      </c>
      <c r="AW286" s="14" t="s">
        <v>35</v>
      </c>
      <c r="AX286" s="14" t="s">
        <v>74</v>
      </c>
      <c r="AY286" s="197" t="s">
        <v>138</v>
      </c>
    </row>
    <row r="287" s="16" customFormat="1">
      <c r="A287" s="16"/>
      <c r="B287" s="212"/>
      <c r="C287" s="16"/>
      <c r="D287" s="179" t="s">
        <v>199</v>
      </c>
      <c r="E287" s="213" t="s">
        <v>713</v>
      </c>
      <c r="F287" s="214" t="s">
        <v>248</v>
      </c>
      <c r="G287" s="16"/>
      <c r="H287" s="215">
        <v>9.1600000000000001</v>
      </c>
      <c r="I287" s="216"/>
      <c r="J287" s="16"/>
      <c r="K287" s="16"/>
      <c r="L287" s="212"/>
      <c r="M287" s="217"/>
      <c r="N287" s="218"/>
      <c r="O287" s="218"/>
      <c r="P287" s="218"/>
      <c r="Q287" s="218"/>
      <c r="R287" s="218"/>
      <c r="S287" s="218"/>
      <c r="T287" s="219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13" t="s">
        <v>199</v>
      </c>
      <c r="AU287" s="213" t="s">
        <v>84</v>
      </c>
      <c r="AV287" s="16" t="s">
        <v>156</v>
      </c>
      <c r="AW287" s="16" t="s">
        <v>35</v>
      </c>
      <c r="AX287" s="16" t="s">
        <v>74</v>
      </c>
      <c r="AY287" s="213" t="s">
        <v>138</v>
      </c>
    </row>
    <row r="288" s="13" customFormat="1">
      <c r="A288" s="13"/>
      <c r="B288" s="189"/>
      <c r="C288" s="13"/>
      <c r="D288" s="179" t="s">
        <v>199</v>
      </c>
      <c r="E288" s="190" t="s">
        <v>3</v>
      </c>
      <c r="F288" s="191" t="s">
        <v>949</v>
      </c>
      <c r="G288" s="13"/>
      <c r="H288" s="190" t="s">
        <v>3</v>
      </c>
      <c r="I288" s="192"/>
      <c r="J288" s="13"/>
      <c r="K288" s="13"/>
      <c r="L288" s="189"/>
      <c r="M288" s="193"/>
      <c r="N288" s="194"/>
      <c r="O288" s="194"/>
      <c r="P288" s="194"/>
      <c r="Q288" s="194"/>
      <c r="R288" s="194"/>
      <c r="S288" s="194"/>
      <c r="T288" s="19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0" t="s">
        <v>199</v>
      </c>
      <c r="AU288" s="190" t="s">
        <v>84</v>
      </c>
      <c r="AV288" s="13" t="s">
        <v>82</v>
      </c>
      <c r="AW288" s="13" t="s">
        <v>35</v>
      </c>
      <c r="AX288" s="13" t="s">
        <v>74</v>
      </c>
      <c r="AY288" s="190" t="s">
        <v>138</v>
      </c>
    </row>
    <row r="289" s="14" customFormat="1">
      <c r="A289" s="14"/>
      <c r="B289" s="196"/>
      <c r="C289" s="14"/>
      <c r="D289" s="179" t="s">
        <v>199</v>
      </c>
      <c r="E289" s="197" t="s">
        <v>3</v>
      </c>
      <c r="F289" s="198" t="s">
        <v>950</v>
      </c>
      <c r="G289" s="14"/>
      <c r="H289" s="199">
        <v>9.5199999999999996</v>
      </c>
      <c r="I289" s="200"/>
      <c r="J289" s="14"/>
      <c r="K289" s="14"/>
      <c r="L289" s="196"/>
      <c r="M289" s="201"/>
      <c r="N289" s="202"/>
      <c r="O289" s="202"/>
      <c r="P289" s="202"/>
      <c r="Q289" s="202"/>
      <c r="R289" s="202"/>
      <c r="S289" s="202"/>
      <c r="T289" s="20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7" t="s">
        <v>199</v>
      </c>
      <c r="AU289" s="197" t="s">
        <v>84</v>
      </c>
      <c r="AV289" s="14" t="s">
        <v>84</v>
      </c>
      <c r="AW289" s="14" t="s">
        <v>35</v>
      </c>
      <c r="AX289" s="14" t="s">
        <v>74</v>
      </c>
      <c r="AY289" s="197" t="s">
        <v>138</v>
      </c>
    </row>
    <row r="290" s="16" customFormat="1">
      <c r="A290" s="16"/>
      <c r="B290" s="212"/>
      <c r="C290" s="16"/>
      <c r="D290" s="179" t="s">
        <v>199</v>
      </c>
      <c r="E290" s="213" t="s">
        <v>716</v>
      </c>
      <c r="F290" s="214" t="s">
        <v>248</v>
      </c>
      <c r="G290" s="16"/>
      <c r="H290" s="215">
        <v>9.5199999999999996</v>
      </c>
      <c r="I290" s="216"/>
      <c r="J290" s="16"/>
      <c r="K290" s="16"/>
      <c r="L290" s="212"/>
      <c r="M290" s="217"/>
      <c r="N290" s="218"/>
      <c r="O290" s="218"/>
      <c r="P290" s="218"/>
      <c r="Q290" s="218"/>
      <c r="R290" s="218"/>
      <c r="S290" s="218"/>
      <c r="T290" s="219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13" t="s">
        <v>199</v>
      </c>
      <c r="AU290" s="213" t="s">
        <v>84</v>
      </c>
      <c r="AV290" s="16" t="s">
        <v>156</v>
      </c>
      <c r="AW290" s="16" t="s">
        <v>35</v>
      </c>
      <c r="AX290" s="16" t="s">
        <v>74</v>
      </c>
      <c r="AY290" s="213" t="s">
        <v>138</v>
      </c>
    </row>
    <row r="291" s="13" customFormat="1">
      <c r="A291" s="13"/>
      <c r="B291" s="189"/>
      <c r="C291" s="13"/>
      <c r="D291" s="179" t="s">
        <v>199</v>
      </c>
      <c r="E291" s="190" t="s">
        <v>3</v>
      </c>
      <c r="F291" s="191" t="s">
        <v>951</v>
      </c>
      <c r="G291" s="13"/>
      <c r="H291" s="190" t="s">
        <v>3</v>
      </c>
      <c r="I291" s="192"/>
      <c r="J291" s="13"/>
      <c r="K291" s="13"/>
      <c r="L291" s="189"/>
      <c r="M291" s="193"/>
      <c r="N291" s="194"/>
      <c r="O291" s="194"/>
      <c r="P291" s="194"/>
      <c r="Q291" s="194"/>
      <c r="R291" s="194"/>
      <c r="S291" s="194"/>
      <c r="T291" s="19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0" t="s">
        <v>199</v>
      </c>
      <c r="AU291" s="190" t="s">
        <v>84</v>
      </c>
      <c r="AV291" s="13" t="s">
        <v>82</v>
      </c>
      <c r="AW291" s="13" t="s">
        <v>35</v>
      </c>
      <c r="AX291" s="13" t="s">
        <v>74</v>
      </c>
      <c r="AY291" s="190" t="s">
        <v>138</v>
      </c>
    </row>
    <row r="292" s="14" customFormat="1">
      <c r="A292" s="14"/>
      <c r="B292" s="196"/>
      <c r="C292" s="14"/>
      <c r="D292" s="179" t="s">
        <v>199</v>
      </c>
      <c r="E292" s="197" t="s">
        <v>3</v>
      </c>
      <c r="F292" s="198" t="s">
        <v>952</v>
      </c>
      <c r="G292" s="14"/>
      <c r="H292" s="199">
        <v>7.1299999999999999</v>
      </c>
      <c r="I292" s="200"/>
      <c r="J292" s="14"/>
      <c r="K292" s="14"/>
      <c r="L292" s="196"/>
      <c r="M292" s="201"/>
      <c r="N292" s="202"/>
      <c r="O292" s="202"/>
      <c r="P292" s="202"/>
      <c r="Q292" s="202"/>
      <c r="R292" s="202"/>
      <c r="S292" s="202"/>
      <c r="T292" s="20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7" t="s">
        <v>199</v>
      </c>
      <c r="AU292" s="197" t="s">
        <v>84</v>
      </c>
      <c r="AV292" s="14" t="s">
        <v>84</v>
      </c>
      <c r="AW292" s="14" t="s">
        <v>35</v>
      </c>
      <c r="AX292" s="14" t="s">
        <v>74</v>
      </c>
      <c r="AY292" s="197" t="s">
        <v>138</v>
      </c>
    </row>
    <row r="293" s="16" customFormat="1">
      <c r="A293" s="16"/>
      <c r="B293" s="212"/>
      <c r="C293" s="16"/>
      <c r="D293" s="179" t="s">
        <v>199</v>
      </c>
      <c r="E293" s="213" t="s">
        <v>720</v>
      </c>
      <c r="F293" s="214" t="s">
        <v>248</v>
      </c>
      <c r="G293" s="16"/>
      <c r="H293" s="215">
        <v>7.1299999999999999</v>
      </c>
      <c r="I293" s="216"/>
      <c r="J293" s="16"/>
      <c r="K293" s="16"/>
      <c r="L293" s="212"/>
      <c r="M293" s="217"/>
      <c r="N293" s="218"/>
      <c r="O293" s="218"/>
      <c r="P293" s="218"/>
      <c r="Q293" s="218"/>
      <c r="R293" s="218"/>
      <c r="S293" s="218"/>
      <c r="T293" s="219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13" t="s">
        <v>199</v>
      </c>
      <c r="AU293" s="213" t="s">
        <v>84</v>
      </c>
      <c r="AV293" s="16" t="s">
        <v>156</v>
      </c>
      <c r="AW293" s="16" t="s">
        <v>35</v>
      </c>
      <c r="AX293" s="16" t="s">
        <v>74</v>
      </c>
      <c r="AY293" s="213" t="s">
        <v>138</v>
      </c>
    </row>
    <row r="294" s="13" customFormat="1">
      <c r="A294" s="13"/>
      <c r="B294" s="189"/>
      <c r="C294" s="13"/>
      <c r="D294" s="179" t="s">
        <v>199</v>
      </c>
      <c r="E294" s="190" t="s">
        <v>3</v>
      </c>
      <c r="F294" s="191" t="s">
        <v>953</v>
      </c>
      <c r="G294" s="13"/>
      <c r="H294" s="190" t="s">
        <v>3</v>
      </c>
      <c r="I294" s="192"/>
      <c r="J294" s="13"/>
      <c r="K294" s="13"/>
      <c r="L294" s="189"/>
      <c r="M294" s="193"/>
      <c r="N294" s="194"/>
      <c r="O294" s="194"/>
      <c r="P294" s="194"/>
      <c r="Q294" s="194"/>
      <c r="R294" s="194"/>
      <c r="S294" s="194"/>
      <c r="T294" s="19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0" t="s">
        <v>199</v>
      </c>
      <c r="AU294" s="190" t="s">
        <v>84</v>
      </c>
      <c r="AV294" s="13" t="s">
        <v>82</v>
      </c>
      <c r="AW294" s="13" t="s">
        <v>35</v>
      </c>
      <c r="AX294" s="13" t="s">
        <v>74</v>
      </c>
      <c r="AY294" s="190" t="s">
        <v>138</v>
      </c>
    </row>
    <row r="295" s="14" customFormat="1">
      <c r="A295" s="14"/>
      <c r="B295" s="196"/>
      <c r="C295" s="14"/>
      <c r="D295" s="179" t="s">
        <v>199</v>
      </c>
      <c r="E295" s="197" t="s">
        <v>3</v>
      </c>
      <c r="F295" s="198" t="s">
        <v>954</v>
      </c>
      <c r="G295" s="14"/>
      <c r="H295" s="199">
        <v>7.0099999999999998</v>
      </c>
      <c r="I295" s="200"/>
      <c r="J295" s="14"/>
      <c r="K295" s="14"/>
      <c r="L295" s="196"/>
      <c r="M295" s="201"/>
      <c r="N295" s="202"/>
      <c r="O295" s="202"/>
      <c r="P295" s="202"/>
      <c r="Q295" s="202"/>
      <c r="R295" s="202"/>
      <c r="S295" s="202"/>
      <c r="T295" s="20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7" t="s">
        <v>199</v>
      </c>
      <c r="AU295" s="197" t="s">
        <v>84</v>
      </c>
      <c r="AV295" s="14" t="s">
        <v>84</v>
      </c>
      <c r="AW295" s="14" t="s">
        <v>35</v>
      </c>
      <c r="AX295" s="14" t="s">
        <v>74</v>
      </c>
      <c r="AY295" s="197" t="s">
        <v>138</v>
      </c>
    </row>
    <row r="296" s="16" customFormat="1">
      <c r="A296" s="16"/>
      <c r="B296" s="212"/>
      <c r="C296" s="16"/>
      <c r="D296" s="179" t="s">
        <v>199</v>
      </c>
      <c r="E296" s="213" t="s">
        <v>723</v>
      </c>
      <c r="F296" s="214" t="s">
        <v>248</v>
      </c>
      <c r="G296" s="16"/>
      <c r="H296" s="215">
        <v>7.0099999999999998</v>
      </c>
      <c r="I296" s="216"/>
      <c r="J296" s="16"/>
      <c r="K296" s="16"/>
      <c r="L296" s="212"/>
      <c r="M296" s="217"/>
      <c r="N296" s="218"/>
      <c r="O296" s="218"/>
      <c r="P296" s="218"/>
      <c r="Q296" s="218"/>
      <c r="R296" s="218"/>
      <c r="S296" s="218"/>
      <c r="T296" s="219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13" t="s">
        <v>199</v>
      </c>
      <c r="AU296" s="213" t="s">
        <v>84</v>
      </c>
      <c r="AV296" s="16" t="s">
        <v>156</v>
      </c>
      <c r="AW296" s="16" t="s">
        <v>35</v>
      </c>
      <c r="AX296" s="16" t="s">
        <v>74</v>
      </c>
      <c r="AY296" s="213" t="s">
        <v>138</v>
      </c>
    </row>
    <row r="297" s="15" customFormat="1">
      <c r="A297" s="15"/>
      <c r="B297" s="204"/>
      <c r="C297" s="15"/>
      <c r="D297" s="179" t="s">
        <v>199</v>
      </c>
      <c r="E297" s="205" t="s">
        <v>3</v>
      </c>
      <c r="F297" s="206" t="s">
        <v>208</v>
      </c>
      <c r="G297" s="15"/>
      <c r="H297" s="207">
        <v>91.069999999999993</v>
      </c>
      <c r="I297" s="208"/>
      <c r="J297" s="15"/>
      <c r="K297" s="15"/>
      <c r="L297" s="204"/>
      <c r="M297" s="209"/>
      <c r="N297" s="210"/>
      <c r="O297" s="210"/>
      <c r="P297" s="210"/>
      <c r="Q297" s="210"/>
      <c r="R297" s="210"/>
      <c r="S297" s="210"/>
      <c r="T297" s="21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05" t="s">
        <v>199</v>
      </c>
      <c r="AU297" s="205" t="s">
        <v>84</v>
      </c>
      <c r="AV297" s="15" t="s">
        <v>162</v>
      </c>
      <c r="AW297" s="15" t="s">
        <v>35</v>
      </c>
      <c r="AX297" s="15" t="s">
        <v>82</v>
      </c>
      <c r="AY297" s="205" t="s">
        <v>138</v>
      </c>
    </row>
    <row r="298" s="2" customFormat="1">
      <c r="A298" s="39"/>
      <c r="B298" s="165"/>
      <c r="C298" s="166" t="s">
        <v>429</v>
      </c>
      <c r="D298" s="166" t="s">
        <v>141</v>
      </c>
      <c r="E298" s="167" t="s">
        <v>955</v>
      </c>
      <c r="F298" s="168" t="s">
        <v>956</v>
      </c>
      <c r="G298" s="169" t="s">
        <v>168</v>
      </c>
      <c r="H298" s="170">
        <v>253.87000000000001</v>
      </c>
      <c r="I298" s="171"/>
      <c r="J298" s="172">
        <f>ROUND(I298*H298,2)</f>
        <v>0</v>
      </c>
      <c r="K298" s="168" t="s">
        <v>144</v>
      </c>
      <c r="L298" s="40"/>
      <c r="M298" s="173" t="s">
        <v>3</v>
      </c>
      <c r="N298" s="174" t="s">
        <v>45</v>
      </c>
      <c r="O298" s="73"/>
      <c r="P298" s="175">
        <f>O298*H298</f>
        <v>0</v>
      </c>
      <c r="Q298" s="175">
        <v>0.010999999999999999</v>
      </c>
      <c r="R298" s="175">
        <f>Q298*H298</f>
        <v>2.79257</v>
      </c>
      <c r="S298" s="175">
        <v>0</v>
      </c>
      <c r="T298" s="17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177" t="s">
        <v>162</v>
      </c>
      <c r="AT298" s="177" t="s">
        <v>141</v>
      </c>
      <c r="AU298" s="177" t="s">
        <v>84</v>
      </c>
      <c r="AY298" s="20" t="s">
        <v>138</v>
      </c>
      <c r="BE298" s="178">
        <f>IF(N298="základní",J298,0)</f>
        <v>0</v>
      </c>
      <c r="BF298" s="178">
        <f>IF(N298="snížená",J298,0)</f>
        <v>0</v>
      </c>
      <c r="BG298" s="178">
        <f>IF(N298="zákl. přenesená",J298,0)</f>
        <v>0</v>
      </c>
      <c r="BH298" s="178">
        <f>IF(N298="sníž. přenesená",J298,0)</f>
        <v>0</v>
      </c>
      <c r="BI298" s="178">
        <f>IF(N298="nulová",J298,0)</f>
        <v>0</v>
      </c>
      <c r="BJ298" s="20" t="s">
        <v>82</v>
      </c>
      <c r="BK298" s="178">
        <f>ROUND(I298*H298,2)</f>
        <v>0</v>
      </c>
      <c r="BL298" s="20" t="s">
        <v>162</v>
      </c>
      <c r="BM298" s="177" t="s">
        <v>957</v>
      </c>
    </row>
    <row r="299" s="13" customFormat="1">
      <c r="A299" s="13"/>
      <c r="B299" s="189"/>
      <c r="C299" s="13"/>
      <c r="D299" s="179" t="s">
        <v>199</v>
      </c>
      <c r="E299" s="190" t="s">
        <v>3</v>
      </c>
      <c r="F299" s="191" t="s">
        <v>958</v>
      </c>
      <c r="G299" s="13"/>
      <c r="H299" s="190" t="s">
        <v>3</v>
      </c>
      <c r="I299" s="192"/>
      <c r="J299" s="13"/>
      <c r="K299" s="13"/>
      <c r="L299" s="189"/>
      <c r="M299" s="193"/>
      <c r="N299" s="194"/>
      <c r="O299" s="194"/>
      <c r="P299" s="194"/>
      <c r="Q299" s="194"/>
      <c r="R299" s="194"/>
      <c r="S299" s="194"/>
      <c r="T299" s="19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0" t="s">
        <v>199</v>
      </c>
      <c r="AU299" s="190" t="s">
        <v>84</v>
      </c>
      <c r="AV299" s="13" t="s">
        <v>82</v>
      </c>
      <c r="AW299" s="13" t="s">
        <v>35</v>
      </c>
      <c r="AX299" s="13" t="s">
        <v>74</v>
      </c>
      <c r="AY299" s="190" t="s">
        <v>138</v>
      </c>
    </row>
    <row r="300" s="14" customFormat="1">
      <c r="A300" s="14"/>
      <c r="B300" s="196"/>
      <c r="C300" s="14"/>
      <c r="D300" s="179" t="s">
        <v>199</v>
      </c>
      <c r="E300" s="197" t="s">
        <v>3</v>
      </c>
      <c r="F300" s="198" t="s">
        <v>959</v>
      </c>
      <c r="G300" s="14"/>
      <c r="H300" s="199">
        <v>38.530000000000001</v>
      </c>
      <c r="I300" s="200"/>
      <c r="J300" s="14"/>
      <c r="K300" s="14"/>
      <c r="L300" s="196"/>
      <c r="M300" s="201"/>
      <c r="N300" s="202"/>
      <c r="O300" s="202"/>
      <c r="P300" s="202"/>
      <c r="Q300" s="202"/>
      <c r="R300" s="202"/>
      <c r="S300" s="202"/>
      <c r="T300" s="20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7" t="s">
        <v>199</v>
      </c>
      <c r="AU300" s="197" t="s">
        <v>84</v>
      </c>
      <c r="AV300" s="14" t="s">
        <v>84</v>
      </c>
      <c r="AW300" s="14" t="s">
        <v>35</v>
      </c>
      <c r="AX300" s="14" t="s">
        <v>74</v>
      </c>
      <c r="AY300" s="197" t="s">
        <v>138</v>
      </c>
    </row>
    <row r="301" s="13" customFormat="1">
      <c r="A301" s="13"/>
      <c r="B301" s="189"/>
      <c r="C301" s="13"/>
      <c r="D301" s="179" t="s">
        <v>199</v>
      </c>
      <c r="E301" s="190" t="s">
        <v>3</v>
      </c>
      <c r="F301" s="191" t="s">
        <v>960</v>
      </c>
      <c r="G301" s="13"/>
      <c r="H301" s="190" t="s">
        <v>3</v>
      </c>
      <c r="I301" s="192"/>
      <c r="J301" s="13"/>
      <c r="K301" s="13"/>
      <c r="L301" s="189"/>
      <c r="M301" s="193"/>
      <c r="N301" s="194"/>
      <c r="O301" s="194"/>
      <c r="P301" s="194"/>
      <c r="Q301" s="194"/>
      <c r="R301" s="194"/>
      <c r="S301" s="194"/>
      <c r="T301" s="19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0" t="s">
        <v>199</v>
      </c>
      <c r="AU301" s="190" t="s">
        <v>84</v>
      </c>
      <c r="AV301" s="13" t="s">
        <v>82</v>
      </c>
      <c r="AW301" s="13" t="s">
        <v>35</v>
      </c>
      <c r="AX301" s="13" t="s">
        <v>74</v>
      </c>
      <c r="AY301" s="190" t="s">
        <v>138</v>
      </c>
    </row>
    <row r="302" s="14" customFormat="1">
      <c r="A302" s="14"/>
      <c r="B302" s="196"/>
      <c r="C302" s="14"/>
      <c r="D302" s="179" t="s">
        <v>199</v>
      </c>
      <c r="E302" s="197" t="s">
        <v>3</v>
      </c>
      <c r="F302" s="198" t="s">
        <v>961</v>
      </c>
      <c r="G302" s="14"/>
      <c r="H302" s="199">
        <v>215.34</v>
      </c>
      <c r="I302" s="200"/>
      <c r="J302" s="14"/>
      <c r="K302" s="14"/>
      <c r="L302" s="196"/>
      <c r="M302" s="201"/>
      <c r="N302" s="202"/>
      <c r="O302" s="202"/>
      <c r="P302" s="202"/>
      <c r="Q302" s="202"/>
      <c r="R302" s="202"/>
      <c r="S302" s="202"/>
      <c r="T302" s="20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7" t="s">
        <v>199</v>
      </c>
      <c r="AU302" s="197" t="s">
        <v>84</v>
      </c>
      <c r="AV302" s="14" t="s">
        <v>84</v>
      </c>
      <c r="AW302" s="14" t="s">
        <v>35</v>
      </c>
      <c r="AX302" s="14" t="s">
        <v>74</v>
      </c>
      <c r="AY302" s="197" t="s">
        <v>138</v>
      </c>
    </row>
    <row r="303" s="15" customFormat="1">
      <c r="A303" s="15"/>
      <c r="B303" s="204"/>
      <c r="C303" s="15"/>
      <c r="D303" s="179" t="s">
        <v>199</v>
      </c>
      <c r="E303" s="205" t="s">
        <v>3</v>
      </c>
      <c r="F303" s="206" t="s">
        <v>208</v>
      </c>
      <c r="G303" s="15"/>
      <c r="H303" s="207">
        <v>253.87000000000001</v>
      </c>
      <c r="I303" s="208"/>
      <c r="J303" s="15"/>
      <c r="K303" s="15"/>
      <c r="L303" s="204"/>
      <c r="M303" s="209"/>
      <c r="N303" s="210"/>
      <c r="O303" s="210"/>
      <c r="P303" s="210"/>
      <c r="Q303" s="210"/>
      <c r="R303" s="210"/>
      <c r="S303" s="210"/>
      <c r="T303" s="21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05" t="s">
        <v>199</v>
      </c>
      <c r="AU303" s="205" t="s">
        <v>84</v>
      </c>
      <c r="AV303" s="15" t="s">
        <v>162</v>
      </c>
      <c r="AW303" s="15" t="s">
        <v>35</v>
      </c>
      <c r="AX303" s="15" t="s">
        <v>82</v>
      </c>
      <c r="AY303" s="205" t="s">
        <v>138</v>
      </c>
    </row>
    <row r="304" s="2" customFormat="1" ht="16.5" customHeight="1">
      <c r="A304" s="39"/>
      <c r="B304" s="165"/>
      <c r="C304" s="166" t="s">
        <v>435</v>
      </c>
      <c r="D304" s="166" t="s">
        <v>141</v>
      </c>
      <c r="E304" s="167" t="s">
        <v>962</v>
      </c>
      <c r="F304" s="168" t="s">
        <v>963</v>
      </c>
      <c r="G304" s="169" t="s">
        <v>168</v>
      </c>
      <c r="H304" s="170">
        <v>3.6669999999999998</v>
      </c>
      <c r="I304" s="171"/>
      <c r="J304" s="172">
        <f>ROUND(I304*H304,2)</f>
        <v>0</v>
      </c>
      <c r="K304" s="168" t="s">
        <v>144</v>
      </c>
      <c r="L304" s="40"/>
      <c r="M304" s="173" t="s">
        <v>3</v>
      </c>
      <c r="N304" s="174" t="s">
        <v>45</v>
      </c>
      <c r="O304" s="73"/>
      <c r="P304" s="175">
        <f>O304*H304</f>
        <v>0</v>
      </c>
      <c r="Q304" s="175">
        <v>0.054649999999999997</v>
      </c>
      <c r="R304" s="175">
        <f>Q304*H304</f>
        <v>0.20040154999999998</v>
      </c>
      <c r="S304" s="175">
        <v>0</v>
      </c>
      <c r="T304" s="17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77" t="s">
        <v>162</v>
      </c>
      <c r="AT304" s="177" t="s">
        <v>141</v>
      </c>
      <c r="AU304" s="177" t="s">
        <v>84</v>
      </c>
      <c r="AY304" s="20" t="s">
        <v>138</v>
      </c>
      <c r="BE304" s="178">
        <f>IF(N304="základní",J304,0)</f>
        <v>0</v>
      </c>
      <c r="BF304" s="178">
        <f>IF(N304="snížená",J304,0)</f>
        <v>0</v>
      </c>
      <c r="BG304" s="178">
        <f>IF(N304="zákl. přenesená",J304,0)</f>
        <v>0</v>
      </c>
      <c r="BH304" s="178">
        <f>IF(N304="sníž. přenesená",J304,0)</f>
        <v>0</v>
      </c>
      <c r="BI304" s="178">
        <f>IF(N304="nulová",J304,0)</f>
        <v>0</v>
      </c>
      <c r="BJ304" s="20" t="s">
        <v>82</v>
      </c>
      <c r="BK304" s="178">
        <f>ROUND(I304*H304,2)</f>
        <v>0</v>
      </c>
      <c r="BL304" s="20" t="s">
        <v>162</v>
      </c>
      <c r="BM304" s="177" t="s">
        <v>964</v>
      </c>
    </row>
    <row r="305" s="13" customFormat="1">
      <c r="A305" s="13"/>
      <c r="B305" s="189"/>
      <c r="C305" s="13"/>
      <c r="D305" s="179" t="s">
        <v>199</v>
      </c>
      <c r="E305" s="190" t="s">
        <v>3</v>
      </c>
      <c r="F305" s="191" t="s">
        <v>965</v>
      </c>
      <c r="G305" s="13"/>
      <c r="H305" s="190" t="s">
        <v>3</v>
      </c>
      <c r="I305" s="192"/>
      <c r="J305" s="13"/>
      <c r="K305" s="13"/>
      <c r="L305" s="189"/>
      <c r="M305" s="193"/>
      <c r="N305" s="194"/>
      <c r="O305" s="194"/>
      <c r="P305" s="194"/>
      <c r="Q305" s="194"/>
      <c r="R305" s="194"/>
      <c r="S305" s="194"/>
      <c r="T305" s="19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0" t="s">
        <v>199</v>
      </c>
      <c r="AU305" s="190" t="s">
        <v>84</v>
      </c>
      <c r="AV305" s="13" t="s">
        <v>82</v>
      </c>
      <c r="AW305" s="13" t="s">
        <v>35</v>
      </c>
      <c r="AX305" s="13" t="s">
        <v>74</v>
      </c>
      <c r="AY305" s="190" t="s">
        <v>138</v>
      </c>
    </row>
    <row r="306" s="14" customFormat="1">
      <c r="A306" s="14"/>
      <c r="B306" s="196"/>
      <c r="C306" s="14"/>
      <c r="D306" s="179" t="s">
        <v>199</v>
      </c>
      <c r="E306" s="197" t="s">
        <v>3</v>
      </c>
      <c r="F306" s="198" t="s">
        <v>966</v>
      </c>
      <c r="G306" s="14"/>
      <c r="H306" s="199">
        <v>2.2109999999999999</v>
      </c>
      <c r="I306" s="200"/>
      <c r="J306" s="14"/>
      <c r="K306" s="14"/>
      <c r="L306" s="196"/>
      <c r="M306" s="201"/>
      <c r="N306" s="202"/>
      <c r="O306" s="202"/>
      <c r="P306" s="202"/>
      <c r="Q306" s="202"/>
      <c r="R306" s="202"/>
      <c r="S306" s="202"/>
      <c r="T306" s="20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7" t="s">
        <v>199</v>
      </c>
      <c r="AU306" s="197" t="s">
        <v>84</v>
      </c>
      <c r="AV306" s="14" t="s">
        <v>84</v>
      </c>
      <c r="AW306" s="14" t="s">
        <v>35</v>
      </c>
      <c r="AX306" s="14" t="s">
        <v>74</v>
      </c>
      <c r="AY306" s="197" t="s">
        <v>138</v>
      </c>
    </row>
    <row r="307" s="14" customFormat="1">
      <c r="A307" s="14"/>
      <c r="B307" s="196"/>
      <c r="C307" s="14"/>
      <c r="D307" s="179" t="s">
        <v>199</v>
      </c>
      <c r="E307" s="197" t="s">
        <v>3</v>
      </c>
      <c r="F307" s="198" t="s">
        <v>967</v>
      </c>
      <c r="G307" s="14"/>
      <c r="H307" s="199">
        <v>1.456</v>
      </c>
      <c r="I307" s="200"/>
      <c r="J307" s="14"/>
      <c r="K307" s="14"/>
      <c r="L307" s="196"/>
      <c r="M307" s="201"/>
      <c r="N307" s="202"/>
      <c r="O307" s="202"/>
      <c r="P307" s="202"/>
      <c r="Q307" s="202"/>
      <c r="R307" s="202"/>
      <c r="S307" s="202"/>
      <c r="T307" s="20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7" t="s">
        <v>199</v>
      </c>
      <c r="AU307" s="197" t="s">
        <v>84</v>
      </c>
      <c r="AV307" s="14" t="s">
        <v>84</v>
      </c>
      <c r="AW307" s="14" t="s">
        <v>35</v>
      </c>
      <c r="AX307" s="14" t="s">
        <v>74</v>
      </c>
      <c r="AY307" s="197" t="s">
        <v>138</v>
      </c>
    </row>
    <row r="308" s="15" customFormat="1">
      <c r="A308" s="15"/>
      <c r="B308" s="204"/>
      <c r="C308" s="15"/>
      <c r="D308" s="179" t="s">
        <v>199</v>
      </c>
      <c r="E308" s="205" t="s">
        <v>3</v>
      </c>
      <c r="F308" s="206" t="s">
        <v>208</v>
      </c>
      <c r="G308" s="15"/>
      <c r="H308" s="207">
        <v>3.6669999999999998</v>
      </c>
      <c r="I308" s="208"/>
      <c r="J308" s="15"/>
      <c r="K308" s="15"/>
      <c r="L308" s="204"/>
      <c r="M308" s="209"/>
      <c r="N308" s="210"/>
      <c r="O308" s="210"/>
      <c r="P308" s="210"/>
      <c r="Q308" s="210"/>
      <c r="R308" s="210"/>
      <c r="S308" s="210"/>
      <c r="T308" s="21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05" t="s">
        <v>199</v>
      </c>
      <c r="AU308" s="205" t="s">
        <v>84</v>
      </c>
      <c r="AV308" s="15" t="s">
        <v>162</v>
      </c>
      <c r="AW308" s="15" t="s">
        <v>35</v>
      </c>
      <c r="AX308" s="15" t="s">
        <v>82</v>
      </c>
      <c r="AY308" s="205" t="s">
        <v>138</v>
      </c>
    </row>
    <row r="309" s="2" customFormat="1" ht="16.5" customHeight="1">
      <c r="A309" s="39"/>
      <c r="B309" s="165"/>
      <c r="C309" s="166" t="s">
        <v>442</v>
      </c>
      <c r="D309" s="166" t="s">
        <v>141</v>
      </c>
      <c r="E309" s="167" t="s">
        <v>968</v>
      </c>
      <c r="F309" s="168" t="s">
        <v>969</v>
      </c>
      <c r="G309" s="169" t="s">
        <v>168</v>
      </c>
      <c r="H309" s="170">
        <v>88.730000000000004</v>
      </c>
      <c r="I309" s="171"/>
      <c r="J309" s="172">
        <f>ROUND(I309*H309,2)</f>
        <v>0</v>
      </c>
      <c r="K309" s="168" t="s">
        <v>144</v>
      </c>
      <c r="L309" s="40"/>
      <c r="M309" s="173" t="s">
        <v>3</v>
      </c>
      <c r="N309" s="174" t="s">
        <v>45</v>
      </c>
      <c r="O309" s="73"/>
      <c r="P309" s="175">
        <f>O309*H309</f>
        <v>0</v>
      </c>
      <c r="Q309" s="175">
        <v>0.00033</v>
      </c>
      <c r="R309" s="175">
        <f>Q309*H309</f>
        <v>0.029280900000000002</v>
      </c>
      <c r="S309" s="175">
        <v>0</v>
      </c>
      <c r="T309" s="17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77" t="s">
        <v>162</v>
      </c>
      <c r="AT309" s="177" t="s">
        <v>141</v>
      </c>
      <c r="AU309" s="177" t="s">
        <v>84</v>
      </c>
      <c r="AY309" s="20" t="s">
        <v>138</v>
      </c>
      <c r="BE309" s="178">
        <f>IF(N309="základní",J309,0)</f>
        <v>0</v>
      </c>
      <c r="BF309" s="178">
        <f>IF(N309="snížená",J309,0)</f>
        <v>0</v>
      </c>
      <c r="BG309" s="178">
        <f>IF(N309="zákl. přenesená",J309,0)</f>
        <v>0</v>
      </c>
      <c r="BH309" s="178">
        <f>IF(N309="sníž. přenesená",J309,0)</f>
        <v>0</v>
      </c>
      <c r="BI309" s="178">
        <f>IF(N309="nulová",J309,0)</f>
        <v>0</v>
      </c>
      <c r="BJ309" s="20" t="s">
        <v>82</v>
      </c>
      <c r="BK309" s="178">
        <f>ROUND(I309*H309,2)</f>
        <v>0</v>
      </c>
      <c r="BL309" s="20" t="s">
        <v>162</v>
      </c>
      <c r="BM309" s="177" t="s">
        <v>970</v>
      </c>
    </row>
    <row r="310" s="13" customFormat="1">
      <c r="A310" s="13"/>
      <c r="B310" s="189"/>
      <c r="C310" s="13"/>
      <c r="D310" s="179" t="s">
        <v>199</v>
      </c>
      <c r="E310" s="190" t="s">
        <v>3</v>
      </c>
      <c r="F310" s="191" t="s">
        <v>971</v>
      </c>
      <c r="G310" s="13"/>
      <c r="H310" s="190" t="s">
        <v>3</v>
      </c>
      <c r="I310" s="192"/>
      <c r="J310" s="13"/>
      <c r="K310" s="13"/>
      <c r="L310" s="189"/>
      <c r="M310" s="193"/>
      <c r="N310" s="194"/>
      <c r="O310" s="194"/>
      <c r="P310" s="194"/>
      <c r="Q310" s="194"/>
      <c r="R310" s="194"/>
      <c r="S310" s="194"/>
      <c r="T310" s="19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0" t="s">
        <v>199</v>
      </c>
      <c r="AU310" s="190" t="s">
        <v>84</v>
      </c>
      <c r="AV310" s="13" t="s">
        <v>82</v>
      </c>
      <c r="AW310" s="13" t="s">
        <v>35</v>
      </c>
      <c r="AX310" s="13" t="s">
        <v>74</v>
      </c>
      <c r="AY310" s="190" t="s">
        <v>138</v>
      </c>
    </row>
    <row r="311" s="14" customFormat="1">
      <c r="A311" s="14"/>
      <c r="B311" s="196"/>
      <c r="C311" s="14"/>
      <c r="D311" s="179" t="s">
        <v>199</v>
      </c>
      <c r="E311" s="197" t="s">
        <v>3</v>
      </c>
      <c r="F311" s="198" t="s">
        <v>972</v>
      </c>
      <c r="G311" s="14"/>
      <c r="H311" s="199">
        <v>88.730000000000004</v>
      </c>
      <c r="I311" s="200"/>
      <c r="J311" s="14"/>
      <c r="K311" s="14"/>
      <c r="L311" s="196"/>
      <c r="M311" s="201"/>
      <c r="N311" s="202"/>
      <c r="O311" s="202"/>
      <c r="P311" s="202"/>
      <c r="Q311" s="202"/>
      <c r="R311" s="202"/>
      <c r="S311" s="202"/>
      <c r="T311" s="20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7" t="s">
        <v>199</v>
      </c>
      <c r="AU311" s="197" t="s">
        <v>84</v>
      </c>
      <c r="AV311" s="14" t="s">
        <v>84</v>
      </c>
      <c r="AW311" s="14" t="s">
        <v>35</v>
      </c>
      <c r="AX311" s="14" t="s">
        <v>74</v>
      </c>
      <c r="AY311" s="197" t="s">
        <v>138</v>
      </c>
    </row>
    <row r="312" s="15" customFormat="1">
      <c r="A312" s="15"/>
      <c r="B312" s="204"/>
      <c r="C312" s="15"/>
      <c r="D312" s="179" t="s">
        <v>199</v>
      </c>
      <c r="E312" s="205" t="s">
        <v>3</v>
      </c>
      <c r="F312" s="206" t="s">
        <v>208</v>
      </c>
      <c r="G312" s="15"/>
      <c r="H312" s="207">
        <v>88.730000000000004</v>
      </c>
      <c r="I312" s="208"/>
      <c r="J312" s="15"/>
      <c r="K312" s="15"/>
      <c r="L312" s="204"/>
      <c r="M312" s="209"/>
      <c r="N312" s="210"/>
      <c r="O312" s="210"/>
      <c r="P312" s="210"/>
      <c r="Q312" s="210"/>
      <c r="R312" s="210"/>
      <c r="S312" s="210"/>
      <c r="T312" s="21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05" t="s">
        <v>199</v>
      </c>
      <c r="AU312" s="205" t="s">
        <v>84</v>
      </c>
      <c r="AV312" s="15" t="s">
        <v>162</v>
      </c>
      <c r="AW312" s="15" t="s">
        <v>35</v>
      </c>
      <c r="AX312" s="15" t="s">
        <v>82</v>
      </c>
      <c r="AY312" s="205" t="s">
        <v>138</v>
      </c>
    </row>
    <row r="313" s="2" customFormat="1">
      <c r="A313" s="39"/>
      <c r="B313" s="165"/>
      <c r="C313" s="166" t="s">
        <v>450</v>
      </c>
      <c r="D313" s="166" t="s">
        <v>141</v>
      </c>
      <c r="E313" s="167" t="s">
        <v>973</v>
      </c>
      <c r="F313" s="168" t="s">
        <v>974</v>
      </c>
      <c r="G313" s="169" t="s">
        <v>211</v>
      </c>
      <c r="H313" s="170">
        <v>7</v>
      </c>
      <c r="I313" s="171"/>
      <c r="J313" s="172">
        <f>ROUND(I313*H313,2)</f>
        <v>0</v>
      </c>
      <c r="K313" s="168" t="s">
        <v>144</v>
      </c>
      <c r="L313" s="40"/>
      <c r="M313" s="173" t="s">
        <v>3</v>
      </c>
      <c r="N313" s="174" t="s">
        <v>45</v>
      </c>
      <c r="O313" s="73"/>
      <c r="P313" s="175">
        <f>O313*H313</f>
        <v>0</v>
      </c>
      <c r="Q313" s="175">
        <v>0.00048000000000000001</v>
      </c>
      <c r="R313" s="175">
        <f>Q313*H313</f>
        <v>0.0033600000000000001</v>
      </c>
      <c r="S313" s="175">
        <v>0</v>
      </c>
      <c r="T313" s="17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177" t="s">
        <v>162</v>
      </c>
      <c r="AT313" s="177" t="s">
        <v>141</v>
      </c>
      <c r="AU313" s="177" t="s">
        <v>84</v>
      </c>
      <c r="AY313" s="20" t="s">
        <v>138</v>
      </c>
      <c r="BE313" s="178">
        <f>IF(N313="základní",J313,0)</f>
        <v>0</v>
      </c>
      <c r="BF313" s="178">
        <f>IF(N313="snížená",J313,0)</f>
        <v>0</v>
      </c>
      <c r="BG313" s="178">
        <f>IF(N313="zákl. přenesená",J313,0)</f>
        <v>0</v>
      </c>
      <c r="BH313" s="178">
        <f>IF(N313="sníž. přenesená",J313,0)</f>
        <v>0</v>
      </c>
      <c r="BI313" s="178">
        <f>IF(N313="nulová",J313,0)</f>
        <v>0</v>
      </c>
      <c r="BJ313" s="20" t="s">
        <v>82</v>
      </c>
      <c r="BK313" s="178">
        <f>ROUND(I313*H313,2)</f>
        <v>0</v>
      </c>
      <c r="BL313" s="20" t="s">
        <v>162</v>
      </c>
      <c r="BM313" s="177" t="s">
        <v>975</v>
      </c>
    </row>
    <row r="314" s="13" customFormat="1">
      <c r="A314" s="13"/>
      <c r="B314" s="189"/>
      <c r="C314" s="13"/>
      <c r="D314" s="179" t="s">
        <v>199</v>
      </c>
      <c r="E314" s="190" t="s">
        <v>3</v>
      </c>
      <c r="F314" s="191" t="s">
        <v>976</v>
      </c>
      <c r="G314" s="13"/>
      <c r="H314" s="190" t="s">
        <v>3</v>
      </c>
      <c r="I314" s="192"/>
      <c r="J314" s="13"/>
      <c r="K314" s="13"/>
      <c r="L314" s="189"/>
      <c r="M314" s="193"/>
      <c r="N314" s="194"/>
      <c r="O314" s="194"/>
      <c r="P314" s="194"/>
      <c r="Q314" s="194"/>
      <c r="R314" s="194"/>
      <c r="S314" s="194"/>
      <c r="T314" s="19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0" t="s">
        <v>199</v>
      </c>
      <c r="AU314" s="190" t="s">
        <v>84</v>
      </c>
      <c r="AV314" s="13" t="s">
        <v>82</v>
      </c>
      <c r="AW314" s="13" t="s">
        <v>35</v>
      </c>
      <c r="AX314" s="13" t="s">
        <v>74</v>
      </c>
      <c r="AY314" s="190" t="s">
        <v>138</v>
      </c>
    </row>
    <row r="315" s="14" customFormat="1">
      <c r="A315" s="14"/>
      <c r="B315" s="196"/>
      <c r="C315" s="14"/>
      <c r="D315" s="179" t="s">
        <v>199</v>
      </c>
      <c r="E315" s="197" t="s">
        <v>3</v>
      </c>
      <c r="F315" s="198" t="s">
        <v>977</v>
      </c>
      <c r="G315" s="14"/>
      <c r="H315" s="199">
        <v>7</v>
      </c>
      <c r="I315" s="200"/>
      <c r="J315" s="14"/>
      <c r="K315" s="14"/>
      <c r="L315" s="196"/>
      <c r="M315" s="201"/>
      <c r="N315" s="202"/>
      <c r="O315" s="202"/>
      <c r="P315" s="202"/>
      <c r="Q315" s="202"/>
      <c r="R315" s="202"/>
      <c r="S315" s="202"/>
      <c r="T315" s="20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7" t="s">
        <v>199</v>
      </c>
      <c r="AU315" s="197" t="s">
        <v>84</v>
      </c>
      <c r="AV315" s="14" t="s">
        <v>84</v>
      </c>
      <c r="AW315" s="14" t="s">
        <v>35</v>
      </c>
      <c r="AX315" s="14" t="s">
        <v>74</v>
      </c>
      <c r="AY315" s="197" t="s">
        <v>138</v>
      </c>
    </row>
    <row r="316" s="15" customFormat="1">
      <c r="A316" s="15"/>
      <c r="B316" s="204"/>
      <c r="C316" s="15"/>
      <c r="D316" s="179" t="s">
        <v>199</v>
      </c>
      <c r="E316" s="205" t="s">
        <v>3</v>
      </c>
      <c r="F316" s="206" t="s">
        <v>208</v>
      </c>
      <c r="G316" s="15"/>
      <c r="H316" s="207">
        <v>7</v>
      </c>
      <c r="I316" s="208"/>
      <c r="J316" s="15"/>
      <c r="K316" s="15"/>
      <c r="L316" s="204"/>
      <c r="M316" s="209"/>
      <c r="N316" s="210"/>
      <c r="O316" s="210"/>
      <c r="P316" s="210"/>
      <c r="Q316" s="210"/>
      <c r="R316" s="210"/>
      <c r="S316" s="210"/>
      <c r="T316" s="21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05" t="s">
        <v>199</v>
      </c>
      <c r="AU316" s="205" t="s">
        <v>84</v>
      </c>
      <c r="AV316" s="15" t="s">
        <v>162</v>
      </c>
      <c r="AW316" s="15" t="s">
        <v>35</v>
      </c>
      <c r="AX316" s="15" t="s">
        <v>82</v>
      </c>
      <c r="AY316" s="205" t="s">
        <v>138</v>
      </c>
    </row>
    <row r="317" s="2" customFormat="1" ht="16.5" customHeight="1">
      <c r="A317" s="39"/>
      <c r="B317" s="165"/>
      <c r="C317" s="223" t="s">
        <v>456</v>
      </c>
      <c r="D317" s="223" t="s">
        <v>932</v>
      </c>
      <c r="E317" s="224" t="s">
        <v>978</v>
      </c>
      <c r="F317" s="225" t="s">
        <v>979</v>
      </c>
      <c r="G317" s="226" t="s">
        <v>211</v>
      </c>
      <c r="H317" s="227">
        <v>3</v>
      </c>
      <c r="I317" s="228"/>
      <c r="J317" s="229">
        <f>ROUND(I317*H317,2)</f>
        <v>0</v>
      </c>
      <c r="K317" s="225" t="s">
        <v>144</v>
      </c>
      <c r="L317" s="230"/>
      <c r="M317" s="231" t="s">
        <v>3</v>
      </c>
      <c r="N317" s="232" t="s">
        <v>45</v>
      </c>
      <c r="O317" s="73"/>
      <c r="P317" s="175">
        <f>O317*H317</f>
        <v>0</v>
      </c>
      <c r="Q317" s="175">
        <v>0.014890000000000001</v>
      </c>
      <c r="R317" s="175">
        <f>Q317*H317</f>
        <v>0.044670000000000001</v>
      </c>
      <c r="S317" s="175">
        <v>0</v>
      </c>
      <c r="T317" s="17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77" t="s">
        <v>236</v>
      </c>
      <c r="AT317" s="177" t="s">
        <v>932</v>
      </c>
      <c r="AU317" s="177" t="s">
        <v>84</v>
      </c>
      <c r="AY317" s="20" t="s">
        <v>138</v>
      </c>
      <c r="BE317" s="178">
        <f>IF(N317="základní",J317,0)</f>
        <v>0</v>
      </c>
      <c r="BF317" s="178">
        <f>IF(N317="snížená",J317,0)</f>
        <v>0</v>
      </c>
      <c r="BG317" s="178">
        <f>IF(N317="zákl. přenesená",J317,0)</f>
        <v>0</v>
      </c>
      <c r="BH317" s="178">
        <f>IF(N317="sníž. přenesená",J317,0)</f>
        <v>0</v>
      </c>
      <c r="BI317" s="178">
        <f>IF(N317="nulová",J317,0)</f>
        <v>0</v>
      </c>
      <c r="BJ317" s="20" t="s">
        <v>82</v>
      </c>
      <c r="BK317" s="178">
        <f>ROUND(I317*H317,2)</f>
        <v>0</v>
      </c>
      <c r="BL317" s="20" t="s">
        <v>162</v>
      </c>
      <c r="BM317" s="177" t="s">
        <v>980</v>
      </c>
    </row>
    <row r="318" s="2" customFormat="1">
      <c r="A318" s="39"/>
      <c r="B318" s="40"/>
      <c r="C318" s="39"/>
      <c r="D318" s="179" t="s">
        <v>147</v>
      </c>
      <c r="E318" s="39"/>
      <c r="F318" s="180" t="s">
        <v>981</v>
      </c>
      <c r="G318" s="39"/>
      <c r="H318" s="39"/>
      <c r="I318" s="181"/>
      <c r="J318" s="39"/>
      <c r="K318" s="39"/>
      <c r="L318" s="40"/>
      <c r="M318" s="182"/>
      <c r="N318" s="183"/>
      <c r="O318" s="73"/>
      <c r="P318" s="73"/>
      <c r="Q318" s="73"/>
      <c r="R318" s="73"/>
      <c r="S318" s="73"/>
      <c r="T318" s="74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20" t="s">
        <v>147</v>
      </c>
      <c r="AU318" s="20" t="s">
        <v>84</v>
      </c>
    </row>
    <row r="319" s="13" customFormat="1">
      <c r="A319" s="13"/>
      <c r="B319" s="189"/>
      <c r="C319" s="13"/>
      <c r="D319" s="179" t="s">
        <v>199</v>
      </c>
      <c r="E319" s="190" t="s">
        <v>3</v>
      </c>
      <c r="F319" s="191" t="s">
        <v>982</v>
      </c>
      <c r="G319" s="13"/>
      <c r="H319" s="190" t="s">
        <v>3</v>
      </c>
      <c r="I319" s="192"/>
      <c r="J319" s="13"/>
      <c r="K319" s="13"/>
      <c r="L319" s="189"/>
      <c r="M319" s="193"/>
      <c r="N319" s="194"/>
      <c r="O319" s="194"/>
      <c r="P319" s="194"/>
      <c r="Q319" s="194"/>
      <c r="R319" s="194"/>
      <c r="S319" s="194"/>
      <c r="T319" s="19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0" t="s">
        <v>199</v>
      </c>
      <c r="AU319" s="190" t="s">
        <v>84</v>
      </c>
      <c r="AV319" s="13" t="s">
        <v>82</v>
      </c>
      <c r="AW319" s="13" t="s">
        <v>35</v>
      </c>
      <c r="AX319" s="13" t="s">
        <v>74</v>
      </c>
      <c r="AY319" s="190" t="s">
        <v>138</v>
      </c>
    </row>
    <row r="320" s="14" customFormat="1">
      <c r="A320" s="14"/>
      <c r="B320" s="196"/>
      <c r="C320" s="14"/>
      <c r="D320" s="179" t="s">
        <v>199</v>
      </c>
      <c r="E320" s="197" t="s">
        <v>3</v>
      </c>
      <c r="F320" s="198" t="s">
        <v>646</v>
      </c>
      <c r="G320" s="14"/>
      <c r="H320" s="199">
        <v>3</v>
      </c>
      <c r="I320" s="200"/>
      <c r="J320" s="14"/>
      <c r="K320" s="14"/>
      <c r="L320" s="196"/>
      <c r="M320" s="201"/>
      <c r="N320" s="202"/>
      <c r="O320" s="202"/>
      <c r="P320" s="202"/>
      <c r="Q320" s="202"/>
      <c r="R320" s="202"/>
      <c r="S320" s="202"/>
      <c r="T320" s="20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7" t="s">
        <v>199</v>
      </c>
      <c r="AU320" s="197" t="s">
        <v>84</v>
      </c>
      <c r="AV320" s="14" t="s">
        <v>84</v>
      </c>
      <c r="AW320" s="14" t="s">
        <v>35</v>
      </c>
      <c r="AX320" s="14" t="s">
        <v>74</v>
      </c>
      <c r="AY320" s="197" t="s">
        <v>138</v>
      </c>
    </row>
    <row r="321" s="15" customFormat="1">
      <c r="A321" s="15"/>
      <c r="B321" s="204"/>
      <c r="C321" s="15"/>
      <c r="D321" s="179" t="s">
        <v>199</v>
      </c>
      <c r="E321" s="205" t="s">
        <v>3</v>
      </c>
      <c r="F321" s="206" t="s">
        <v>208</v>
      </c>
      <c r="G321" s="15"/>
      <c r="H321" s="207">
        <v>3</v>
      </c>
      <c r="I321" s="208"/>
      <c r="J321" s="15"/>
      <c r="K321" s="15"/>
      <c r="L321" s="204"/>
      <c r="M321" s="209"/>
      <c r="N321" s="210"/>
      <c r="O321" s="210"/>
      <c r="P321" s="210"/>
      <c r="Q321" s="210"/>
      <c r="R321" s="210"/>
      <c r="S321" s="210"/>
      <c r="T321" s="21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05" t="s">
        <v>199</v>
      </c>
      <c r="AU321" s="205" t="s">
        <v>84</v>
      </c>
      <c r="AV321" s="15" t="s">
        <v>162</v>
      </c>
      <c r="AW321" s="15" t="s">
        <v>35</v>
      </c>
      <c r="AX321" s="15" t="s">
        <v>82</v>
      </c>
      <c r="AY321" s="205" t="s">
        <v>138</v>
      </c>
    </row>
    <row r="322" s="2" customFormat="1" ht="16.5" customHeight="1">
      <c r="A322" s="39"/>
      <c r="B322" s="165"/>
      <c r="C322" s="223" t="s">
        <v>462</v>
      </c>
      <c r="D322" s="223" t="s">
        <v>932</v>
      </c>
      <c r="E322" s="224" t="s">
        <v>983</v>
      </c>
      <c r="F322" s="225" t="s">
        <v>984</v>
      </c>
      <c r="G322" s="226" t="s">
        <v>211</v>
      </c>
      <c r="H322" s="227">
        <v>4</v>
      </c>
      <c r="I322" s="228"/>
      <c r="J322" s="229">
        <f>ROUND(I322*H322,2)</f>
        <v>0</v>
      </c>
      <c r="K322" s="225" t="s">
        <v>144</v>
      </c>
      <c r="L322" s="230"/>
      <c r="M322" s="231" t="s">
        <v>3</v>
      </c>
      <c r="N322" s="232" t="s">
        <v>45</v>
      </c>
      <c r="O322" s="73"/>
      <c r="P322" s="175">
        <f>O322*H322</f>
        <v>0</v>
      </c>
      <c r="Q322" s="175">
        <v>0.01521</v>
      </c>
      <c r="R322" s="175">
        <f>Q322*H322</f>
        <v>0.060839999999999998</v>
      </c>
      <c r="S322" s="175">
        <v>0</v>
      </c>
      <c r="T322" s="17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177" t="s">
        <v>236</v>
      </c>
      <c r="AT322" s="177" t="s">
        <v>932</v>
      </c>
      <c r="AU322" s="177" t="s">
        <v>84</v>
      </c>
      <c r="AY322" s="20" t="s">
        <v>138</v>
      </c>
      <c r="BE322" s="178">
        <f>IF(N322="základní",J322,0)</f>
        <v>0</v>
      </c>
      <c r="BF322" s="178">
        <f>IF(N322="snížená",J322,0)</f>
        <v>0</v>
      </c>
      <c r="BG322" s="178">
        <f>IF(N322="zákl. přenesená",J322,0)</f>
        <v>0</v>
      </c>
      <c r="BH322" s="178">
        <f>IF(N322="sníž. přenesená",J322,0)</f>
        <v>0</v>
      </c>
      <c r="BI322" s="178">
        <f>IF(N322="nulová",J322,0)</f>
        <v>0</v>
      </c>
      <c r="BJ322" s="20" t="s">
        <v>82</v>
      </c>
      <c r="BK322" s="178">
        <f>ROUND(I322*H322,2)</f>
        <v>0</v>
      </c>
      <c r="BL322" s="20" t="s">
        <v>162</v>
      </c>
      <c r="BM322" s="177" t="s">
        <v>985</v>
      </c>
    </row>
    <row r="323" s="2" customFormat="1">
      <c r="A323" s="39"/>
      <c r="B323" s="40"/>
      <c r="C323" s="39"/>
      <c r="D323" s="179" t="s">
        <v>147</v>
      </c>
      <c r="E323" s="39"/>
      <c r="F323" s="180" t="s">
        <v>981</v>
      </c>
      <c r="G323" s="39"/>
      <c r="H323" s="39"/>
      <c r="I323" s="181"/>
      <c r="J323" s="39"/>
      <c r="K323" s="39"/>
      <c r="L323" s="40"/>
      <c r="M323" s="182"/>
      <c r="N323" s="183"/>
      <c r="O323" s="73"/>
      <c r="P323" s="73"/>
      <c r="Q323" s="73"/>
      <c r="R323" s="73"/>
      <c r="S323" s="73"/>
      <c r="T323" s="74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20" t="s">
        <v>147</v>
      </c>
      <c r="AU323" s="20" t="s">
        <v>84</v>
      </c>
    </row>
    <row r="324" s="13" customFormat="1">
      <c r="A324" s="13"/>
      <c r="B324" s="189"/>
      <c r="C324" s="13"/>
      <c r="D324" s="179" t="s">
        <v>199</v>
      </c>
      <c r="E324" s="190" t="s">
        <v>3</v>
      </c>
      <c r="F324" s="191" t="s">
        <v>986</v>
      </c>
      <c r="G324" s="13"/>
      <c r="H324" s="190" t="s">
        <v>3</v>
      </c>
      <c r="I324" s="192"/>
      <c r="J324" s="13"/>
      <c r="K324" s="13"/>
      <c r="L324" s="189"/>
      <c r="M324" s="193"/>
      <c r="N324" s="194"/>
      <c r="O324" s="194"/>
      <c r="P324" s="194"/>
      <c r="Q324" s="194"/>
      <c r="R324" s="194"/>
      <c r="S324" s="194"/>
      <c r="T324" s="19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0" t="s">
        <v>199</v>
      </c>
      <c r="AU324" s="190" t="s">
        <v>84</v>
      </c>
      <c r="AV324" s="13" t="s">
        <v>82</v>
      </c>
      <c r="AW324" s="13" t="s">
        <v>35</v>
      </c>
      <c r="AX324" s="13" t="s">
        <v>74</v>
      </c>
      <c r="AY324" s="190" t="s">
        <v>138</v>
      </c>
    </row>
    <row r="325" s="14" customFormat="1">
      <c r="A325" s="14"/>
      <c r="B325" s="196"/>
      <c r="C325" s="14"/>
      <c r="D325" s="179" t="s">
        <v>199</v>
      </c>
      <c r="E325" s="197" t="s">
        <v>3</v>
      </c>
      <c r="F325" s="198" t="s">
        <v>987</v>
      </c>
      <c r="G325" s="14"/>
      <c r="H325" s="199">
        <v>4</v>
      </c>
      <c r="I325" s="200"/>
      <c r="J325" s="14"/>
      <c r="K325" s="14"/>
      <c r="L325" s="196"/>
      <c r="M325" s="201"/>
      <c r="N325" s="202"/>
      <c r="O325" s="202"/>
      <c r="P325" s="202"/>
      <c r="Q325" s="202"/>
      <c r="R325" s="202"/>
      <c r="S325" s="202"/>
      <c r="T325" s="20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7" t="s">
        <v>199</v>
      </c>
      <c r="AU325" s="197" t="s">
        <v>84</v>
      </c>
      <c r="AV325" s="14" t="s">
        <v>84</v>
      </c>
      <c r="AW325" s="14" t="s">
        <v>35</v>
      </c>
      <c r="AX325" s="14" t="s">
        <v>74</v>
      </c>
      <c r="AY325" s="197" t="s">
        <v>138</v>
      </c>
    </row>
    <row r="326" s="15" customFormat="1">
      <c r="A326" s="15"/>
      <c r="B326" s="204"/>
      <c r="C326" s="15"/>
      <c r="D326" s="179" t="s">
        <v>199</v>
      </c>
      <c r="E326" s="205" t="s">
        <v>3</v>
      </c>
      <c r="F326" s="206" t="s">
        <v>208</v>
      </c>
      <c r="G326" s="15"/>
      <c r="H326" s="207">
        <v>4</v>
      </c>
      <c r="I326" s="208"/>
      <c r="J326" s="15"/>
      <c r="K326" s="15"/>
      <c r="L326" s="204"/>
      <c r="M326" s="209"/>
      <c r="N326" s="210"/>
      <c r="O326" s="210"/>
      <c r="P326" s="210"/>
      <c r="Q326" s="210"/>
      <c r="R326" s="210"/>
      <c r="S326" s="210"/>
      <c r="T326" s="21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05" t="s">
        <v>199</v>
      </c>
      <c r="AU326" s="205" t="s">
        <v>84</v>
      </c>
      <c r="AV326" s="15" t="s">
        <v>162</v>
      </c>
      <c r="AW326" s="15" t="s">
        <v>35</v>
      </c>
      <c r="AX326" s="15" t="s">
        <v>82</v>
      </c>
      <c r="AY326" s="205" t="s">
        <v>138</v>
      </c>
    </row>
    <row r="327" s="12" customFormat="1" ht="22.8" customHeight="1">
      <c r="A327" s="12"/>
      <c r="B327" s="152"/>
      <c r="C327" s="12"/>
      <c r="D327" s="153" t="s">
        <v>73</v>
      </c>
      <c r="E327" s="163" t="s">
        <v>241</v>
      </c>
      <c r="F327" s="163" t="s">
        <v>301</v>
      </c>
      <c r="G327" s="12"/>
      <c r="H327" s="12"/>
      <c r="I327" s="155"/>
      <c r="J327" s="164">
        <f>BK327</f>
        <v>0</v>
      </c>
      <c r="K327" s="12"/>
      <c r="L327" s="152"/>
      <c r="M327" s="157"/>
      <c r="N327" s="158"/>
      <c r="O327" s="158"/>
      <c r="P327" s="159">
        <f>SUM(P328:P362)</f>
        <v>0</v>
      </c>
      <c r="Q327" s="158"/>
      <c r="R327" s="159">
        <f>SUM(R328:R362)</f>
        <v>0.040734499999999993</v>
      </c>
      <c r="S327" s="158"/>
      <c r="T327" s="160">
        <f>SUM(T328:T362)</f>
        <v>3.058354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53" t="s">
        <v>82</v>
      </c>
      <c r="AT327" s="161" t="s">
        <v>73</v>
      </c>
      <c r="AU327" s="161" t="s">
        <v>82</v>
      </c>
      <c r="AY327" s="153" t="s">
        <v>138</v>
      </c>
      <c r="BK327" s="162">
        <f>SUM(BK328:BK362)</f>
        <v>0</v>
      </c>
    </row>
    <row r="328" s="2" customFormat="1">
      <c r="A328" s="39"/>
      <c r="B328" s="165"/>
      <c r="C328" s="166" t="s">
        <v>468</v>
      </c>
      <c r="D328" s="166" t="s">
        <v>141</v>
      </c>
      <c r="E328" s="167" t="s">
        <v>988</v>
      </c>
      <c r="F328" s="168" t="s">
        <v>989</v>
      </c>
      <c r="G328" s="169" t="s">
        <v>168</v>
      </c>
      <c r="H328" s="170">
        <v>253.56999999999999</v>
      </c>
      <c r="I328" s="171"/>
      <c r="J328" s="172">
        <f>ROUND(I328*H328,2)</f>
        <v>0</v>
      </c>
      <c r="K328" s="168" t="s">
        <v>144</v>
      </c>
      <c r="L328" s="40"/>
      <c r="M328" s="173" t="s">
        <v>3</v>
      </c>
      <c r="N328" s="174" t="s">
        <v>45</v>
      </c>
      <c r="O328" s="73"/>
      <c r="P328" s="175">
        <f>O328*H328</f>
        <v>0</v>
      </c>
      <c r="Q328" s="175">
        <v>0.00012999999999999999</v>
      </c>
      <c r="R328" s="175">
        <f>Q328*H328</f>
        <v>0.032964099999999996</v>
      </c>
      <c r="S328" s="175">
        <v>0</v>
      </c>
      <c r="T328" s="17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177" t="s">
        <v>162</v>
      </c>
      <c r="AT328" s="177" t="s">
        <v>141</v>
      </c>
      <c r="AU328" s="177" t="s">
        <v>84</v>
      </c>
      <c r="AY328" s="20" t="s">
        <v>138</v>
      </c>
      <c r="BE328" s="178">
        <f>IF(N328="základní",J328,0)</f>
        <v>0</v>
      </c>
      <c r="BF328" s="178">
        <f>IF(N328="snížená",J328,0)</f>
        <v>0</v>
      </c>
      <c r="BG328" s="178">
        <f>IF(N328="zákl. přenesená",J328,0)</f>
        <v>0</v>
      </c>
      <c r="BH328" s="178">
        <f>IF(N328="sníž. přenesená",J328,0)</f>
        <v>0</v>
      </c>
      <c r="BI328" s="178">
        <f>IF(N328="nulová",J328,0)</f>
        <v>0</v>
      </c>
      <c r="BJ328" s="20" t="s">
        <v>82</v>
      </c>
      <c r="BK328" s="178">
        <f>ROUND(I328*H328,2)</f>
        <v>0</v>
      </c>
      <c r="BL328" s="20" t="s">
        <v>162</v>
      </c>
      <c r="BM328" s="177" t="s">
        <v>990</v>
      </c>
    </row>
    <row r="329" s="2" customFormat="1">
      <c r="A329" s="39"/>
      <c r="B329" s="40"/>
      <c r="C329" s="39"/>
      <c r="D329" s="179" t="s">
        <v>147</v>
      </c>
      <c r="E329" s="39"/>
      <c r="F329" s="180" t="s">
        <v>991</v>
      </c>
      <c r="G329" s="39"/>
      <c r="H329" s="39"/>
      <c r="I329" s="181"/>
      <c r="J329" s="39"/>
      <c r="K329" s="39"/>
      <c r="L329" s="40"/>
      <c r="M329" s="182"/>
      <c r="N329" s="183"/>
      <c r="O329" s="73"/>
      <c r="P329" s="73"/>
      <c r="Q329" s="73"/>
      <c r="R329" s="73"/>
      <c r="S329" s="73"/>
      <c r="T329" s="74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20" t="s">
        <v>147</v>
      </c>
      <c r="AU329" s="20" t="s">
        <v>84</v>
      </c>
    </row>
    <row r="330" s="14" customFormat="1">
      <c r="A330" s="14"/>
      <c r="B330" s="196"/>
      <c r="C330" s="14"/>
      <c r="D330" s="179" t="s">
        <v>199</v>
      </c>
      <c r="E330" s="197" t="s">
        <v>3</v>
      </c>
      <c r="F330" s="198" t="s">
        <v>992</v>
      </c>
      <c r="G330" s="14"/>
      <c r="H330" s="199">
        <v>19.710000000000001</v>
      </c>
      <c r="I330" s="200"/>
      <c r="J330" s="14"/>
      <c r="K330" s="14"/>
      <c r="L330" s="196"/>
      <c r="M330" s="201"/>
      <c r="N330" s="202"/>
      <c r="O330" s="202"/>
      <c r="P330" s="202"/>
      <c r="Q330" s="202"/>
      <c r="R330" s="202"/>
      <c r="S330" s="202"/>
      <c r="T330" s="20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7" t="s">
        <v>199</v>
      </c>
      <c r="AU330" s="197" t="s">
        <v>84</v>
      </c>
      <c r="AV330" s="14" t="s">
        <v>84</v>
      </c>
      <c r="AW330" s="14" t="s">
        <v>35</v>
      </c>
      <c r="AX330" s="14" t="s">
        <v>74</v>
      </c>
      <c r="AY330" s="197" t="s">
        <v>138</v>
      </c>
    </row>
    <row r="331" s="14" customFormat="1">
      <c r="A331" s="14"/>
      <c r="B331" s="196"/>
      <c r="C331" s="14"/>
      <c r="D331" s="179" t="s">
        <v>199</v>
      </c>
      <c r="E331" s="197" t="s">
        <v>3</v>
      </c>
      <c r="F331" s="198" t="s">
        <v>993</v>
      </c>
      <c r="G331" s="14"/>
      <c r="H331" s="199">
        <v>202.72999999999999</v>
      </c>
      <c r="I331" s="200"/>
      <c r="J331" s="14"/>
      <c r="K331" s="14"/>
      <c r="L331" s="196"/>
      <c r="M331" s="201"/>
      <c r="N331" s="202"/>
      <c r="O331" s="202"/>
      <c r="P331" s="202"/>
      <c r="Q331" s="202"/>
      <c r="R331" s="202"/>
      <c r="S331" s="202"/>
      <c r="T331" s="20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7" t="s">
        <v>199</v>
      </c>
      <c r="AU331" s="197" t="s">
        <v>84</v>
      </c>
      <c r="AV331" s="14" t="s">
        <v>84</v>
      </c>
      <c r="AW331" s="14" t="s">
        <v>35</v>
      </c>
      <c r="AX331" s="14" t="s">
        <v>74</v>
      </c>
      <c r="AY331" s="197" t="s">
        <v>138</v>
      </c>
    </row>
    <row r="332" s="14" customFormat="1">
      <c r="A332" s="14"/>
      <c r="B332" s="196"/>
      <c r="C332" s="14"/>
      <c r="D332" s="179" t="s">
        <v>199</v>
      </c>
      <c r="E332" s="197" t="s">
        <v>3</v>
      </c>
      <c r="F332" s="198" t="s">
        <v>994</v>
      </c>
      <c r="G332" s="14"/>
      <c r="H332" s="199">
        <v>31.129999999999999</v>
      </c>
      <c r="I332" s="200"/>
      <c r="J332" s="14"/>
      <c r="K332" s="14"/>
      <c r="L332" s="196"/>
      <c r="M332" s="201"/>
      <c r="N332" s="202"/>
      <c r="O332" s="202"/>
      <c r="P332" s="202"/>
      <c r="Q332" s="202"/>
      <c r="R332" s="202"/>
      <c r="S332" s="202"/>
      <c r="T332" s="20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7" t="s">
        <v>199</v>
      </c>
      <c r="AU332" s="197" t="s">
        <v>84</v>
      </c>
      <c r="AV332" s="14" t="s">
        <v>84</v>
      </c>
      <c r="AW332" s="14" t="s">
        <v>35</v>
      </c>
      <c r="AX332" s="14" t="s">
        <v>74</v>
      </c>
      <c r="AY332" s="197" t="s">
        <v>138</v>
      </c>
    </row>
    <row r="333" s="15" customFormat="1">
      <c r="A333" s="15"/>
      <c r="B333" s="204"/>
      <c r="C333" s="15"/>
      <c r="D333" s="179" t="s">
        <v>199</v>
      </c>
      <c r="E333" s="205" t="s">
        <v>3</v>
      </c>
      <c r="F333" s="206" t="s">
        <v>208</v>
      </c>
      <c r="G333" s="15"/>
      <c r="H333" s="207">
        <v>253.56999999999999</v>
      </c>
      <c r="I333" s="208"/>
      <c r="J333" s="15"/>
      <c r="K333" s="15"/>
      <c r="L333" s="204"/>
      <c r="M333" s="209"/>
      <c r="N333" s="210"/>
      <c r="O333" s="210"/>
      <c r="P333" s="210"/>
      <c r="Q333" s="210"/>
      <c r="R333" s="210"/>
      <c r="S333" s="210"/>
      <c r="T333" s="21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05" t="s">
        <v>199</v>
      </c>
      <c r="AU333" s="205" t="s">
        <v>84</v>
      </c>
      <c r="AV333" s="15" t="s">
        <v>162</v>
      </c>
      <c r="AW333" s="15" t="s">
        <v>35</v>
      </c>
      <c r="AX333" s="15" t="s">
        <v>82</v>
      </c>
      <c r="AY333" s="205" t="s">
        <v>138</v>
      </c>
    </row>
    <row r="334" s="2" customFormat="1">
      <c r="A334" s="39"/>
      <c r="B334" s="165"/>
      <c r="C334" s="166" t="s">
        <v>474</v>
      </c>
      <c r="D334" s="166" t="s">
        <v>141</v>
      </c>
      <c r="E334" s="167" t="s">
        <v>995</v>
      </c>
      <c r="F334" s="168" t="s">
        <v>996</v>
      </c>
      <c r="G334" s="169" t="s">
        <v>168</v>
      </c>
      <c r="H334" s="170">
        <v>194.25999999999999</v>
      </c>
      <c r="I334" s="171"/>
      <c r="J334" s="172">
        <f>ROUND(I334*H334,2)</f>
        <v>0</v>
      </c>
      <c r="K334" s="168" t="s">
        <v>144</v>
      </c>
      <c r="L334" s="40"/>
      <c r="M334" s="173" t="s">
        <v>3</v>
      </c>
      <c r="N334" s="174" t="s">
        <v>45</v>
      </c>
      <c r="O334" s="73"/>
      <c r="P334" s="175">
        <f>O334*H334</f>
        <v>0</v>
      </c>
      <c r="Q334" s="175">
        <v>4.0000000000000003E-05</v>
      </c>
      <c r="R334" s="175">
        <f>Q334*H334</f>
        <v>0.0077704000000000002</v>
      </c>
      <c r="S334" s="175">
        <v>0</v>
      </c>
      <c r="T334" s="17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177" t="s">
        <v>162</v>
      </c>
      <c r="AT334" s="177" t="s">
        <v>141</v>
      </c>
      <c r="AU334" s="177" t="s">
        <v>84</v>
      </c>
      <c r="AY334" s="20" t="s">
        <v>138</v>
      </c>
      <c r="BE334" s="178">
        <f>IF(N334="základní",J334,0)</f>
        <v>0</v>
      </c>
      <c r="BF334" s="178">
        <f>IF(N334="snížená",J334,0)</f>
        <v>0</v>
      </c>
      <c r="BG334" s="178">
        <f>IF(N334="zákl. přenesená",J334,0)</f>
        <v>0</v>
      </c>
      <c r="BH334" s="178">
        <f>IF(N334="sníž. přenesená",J334,0)</f>
        <v>0</v>
      </c>
      <c r="BI334" s="178">
        <f>IF(N334="nulová",J334,0)</f>
        <v>0</v>
      </c>
      <c r="BJ334" s="20" t="s">
        <v>82</v>
      </c>
      <c r="BK334" s="178">
        <f>ROUND(I334*H334,2)</f>
        <v>0</v>
      </c>
      <c r="BL334" s="20" t="s">
        <v>162</v>
      </c>
      <c r="BM334" s="177" t="s">
        <v>997</v>
      </c>
    </row>
    <row r="335" s="14" customFormat="1">
      <c r="A335" s="14"/>
      <c r="B335" s="196"/>
      <c r="C335" s="14"/>
      <c r="D335" s="179" t="s">
        <v>199</v>
      </c>
      <c r="E335" s="197" t="s">
        <v>3</v>
      </c>
      <c r="F335" s="198" t="s">
        <v>998</v>
      </c>
      <c r="G335" s="14"/>
      <c r="H335" s="199">
        <v>194.25999999999999</v>
      </c>
      <c r="I335" s="200"/>
      <c r="J335" s="14"/>
      <c r="K335" s="14"/>
      <c r="L335" s="196"/>
      <c r="M335" s="201"/>
      <c r="N335" s="202"/>
      <c r="O335" s="202"/>
      <c r="P335" s="202"/>
      <c r="Q335" s="202"/>
      <c r="R335" s="202"/>
      <c r="S335" s="202"/>
      <c r="T335" s="20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7" t="s">
        <v>199</v>
      </c>
      <c r="AU335" s="197" t="s">
        <v>84</v>
      </c>
      <c r="AV335" s="14" t="s">
        <v>84</v>
      </c>
      <c r="AW335" s="14" t="s">
        <v>35</v>
      </c>
      <c r="AX335" s="14" t="s">
        <v>74</v>
      </c>
      <c r="AY335" s="197" t="s">
        <v>138</v>
      </c>
    </row>
    <row r="336" s="15" customFormat="1">
      <c r="A336" s="15"/>
      <c r="B336" s="204"/>
      <c r="C336" s="15"/>
      <c r="D336" s="179" t="s">
        <v>199</v>
      </c>
      <c r="E336" s="205" t="s">
        <v>3</v>
      </c>
      <c r="F336" s="206" t="s">
        <v>208</v>
      </c>
      <c r="G336" s="15"/>
      <c r="H336" s="207">
        <v>194.25999999999999</v>
      </c>
      <c r="I336" s="208"/>
      <c r="J336" s="15"/>
      <c r="K336" s="15"/>
      <c r="L336" s="204"/>
      <c r="M336" s="209"/>
      <c r="N336" s="210"/>
      <c r="O336" s="210"/>
      <c r="P336" s="210"/>
      <c r="Q336" s="210"/>
      <c r="R336" s="210"/>
      <c r="S336" s="210"/>
      <c r="T336" s="21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05" t="s">
        <v>199</v>
      </c>
      <c r="AU336" s="205" t="s">
        <v>84</v>
      </c>
      <c r="AV336" s="15" t="s">
        <v>162</v>
      </c>
      <c r="AW336" s="15" t="s">
        <v>35</v>
      </c>
      <c r="AX336" s="15" t="s">
        <v>82</v>
      </c>
      <c r="AY336" s="205" t="s">
        <v>138</v>
      </c>
    </row>
    <row r="337" s="2" customFormat="1" ht="16.5" customHeight="1">
      <c r="A337" s="39"/>
      <c r="B337" s="165"/>
      <c r="C337" s="166" t="s">
        <v>480</v>
      </c>
      <c r="D337" s="166" t="s">
        <v>141</v>
      </c>
      <c r="E337" s="167" t="s">
        <v>999</v>
      </c>
      <c r="F337" s="168" t="s">
        <v>1000</v>
      </c>
      <c r="G337" s="169" t="s">
        <v>172</v>
      </c>
      <c r="H337" s="170">
        <v>6.1909999999999998</v>
      </c>
      <c r="I337" s="171"/>
      <c r="J337" s="172">
        <f>ROUND(I337*H337,2)</f>
        <v>0</v>
      </c>
      <c r="K337" s="168" t="s">
        <v>144</v>
      </c>
      <c r="L337" s="40"/>
      <c r="M337" s="173" t="s">
        <v>3</v>
      </c>
      <c r="N337" s="174" t="s">
        <v>45</v>
      </c>
      <c r="O337" s="73"/>
      <c r="P337" s="175">
        <f>O337*H337</f>
        <v>0</v>
      </c>
      <c r="Q337" s="175">
        <v>0</v>
      </c>
      <c r="R337" s="175">
        <f>Q337*H337</f>
        <v>0</v>
      </c>
      <c r="S337" s="175">
        <v>0.49399999999999999</v>
      </c>
      <c r="T337" s="176">
        <f>S337*H337</f>
        <v>3.058354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177" t="s">
        <v>162</v>
      </c>
      <c r="AT337" s="177" t="s">
        <v>141</v>
      </c>
      <c r="AU337" s="177" t="s">
        <v>84</v>
      </c>
      <c r="AY337" s="20" t="s">
        <v>138</v>
      </c>
      <c r="BE337" s="178">
        <f>IF(N337="základní",J337,0)</f>
        <v>0</v>
      </c>
      <c r="BF337" s="178">
        <f>IF(N337="snížená",J337,0)</f>
        <v>0</v>
      </c>
      <c r="BG337" s="178">
        <f>IF(N337="zákl. přenesená",J337,0)</f>
        <v>0</v>
      </c>
      <c r="BH337" s="178">
        <f>IF(N337="sníž. přenesená",J337,0)</f>
        <v>0</v>
      </c>
      <c r="BI337" s="178">
        <f>IF(N337="nulová",J337,0)</f>
        <v>0</v>
      </c>
      <c r="BJ337" s="20" t="s">
        <v>82</v>
      </c>
      <c r="BK337" s="178">
        <f>ROUND(I337*H337,2)</f>
        <v>0</v>
      </c>
      <c r="BL337" s="20" t="s">
        <v>162</v>
      </c>
      <c r="BM337" s="177" t="s">
        <v>1001</v>
      </c>
    </row>
    <row r="338" s="13" customFormat="1">
      <c r="A338" s="13"/>
      <c r="B338" s="189"/>
      <c r="C338" s="13"/>
      <c r="D338" s="179" t="s">
        <v>199</v>
      </c>
      <c r="E338" s="190" t="s">
        <v>3</v>
      </c>
      <c r="F338" s="191" t="s">
        <v>1002</v>
      </c>
      <c r="G338" s="13"/>
      <c r="H338" s="190" t="s">
        <v>3</v>
      </c>
      <c r="I338" s="192"/>
      <c r="J338" s="13"/>
      <c r="K338" s="13"/>
      <c r="L338" s="189"/>
      <c r="M338" s="193"/>
      <c r="N338" s="194"/>
      <c r="O338" s="194"/>
      <c r="P338" s="194"/>
      <c r="Q338" s="194"/>
      <c r="R338" s="194"/>
      <c r="S338" s="194"/>
      <c r="T338" s="19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0" t="s">
        <v>199</v>
      </c>
      <c r="AU338" s="190" t="s">
        <v>84</v>
      </c>
      <c r="AV338" s="13" t="s">
        <v>82</v>
      </c>
      <c r="AW338" s="13" t="s">
        <v>35</v>
      </c>
      <c r="AX338" s="13" t="s">
        <v>74</v>
      </c>
      <c r="AY338" s="190" t="s">
        <v>138</v>
      </c>
    </row>
    <row r="339" s="13" customFormat="1">
      <c r="A339" s="13"/>
      <c r="B339" s="189"/>
      <c r="C339" s="13"/>
      <c r="D339" s="179" t="s">
        <v>199</v>
      </c>
      <c r="E339" s="190" t="s">
        <v>3</v>
      </c>
      <c r="F339" s="191" t="s">
        <v>384</v>
      </c>
      <c r="G339" s="13"/>
      <c r="H339" s="190" t="s">
        <v>3</v>
      </c>
      <c r="I339" s="192"/>
      <c r="J339" s="13"/>
      <c r="K339" s="13"/>
      <c r="L339" s="189"/>
      <c r="M339" s="193"/>
      <c r="N339" s="194"/>
      <c r="O339" s="194"/>
      <c r="P339" s="194"/>
      <c r="Q339" s="194"/>
      <c r="R339" s="194"/>
      <c r="S339" s="194"/>
      <c r="T339" s="19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0" t="s">
        <v>199</v>
      </c>
      <c r="AU339" s="190" t="s">
        <v>84</v>
      </c>
      <c r="AV339" s="13" t="s">
        <v>82</v>
      </c>
      <c r="AW339" s="13" t="s">
        <v>35</v>
      </c>
      <c r="AX339" s="13" t="s">
        <v>74</v>
      </c>
      <c r="AY339" s="190" t="s">
        <v>138</v>
      </c>
    </row>
    <row r="340" s="14" customFormat="1">
      <c r="A340" s="14"/>
      <c r="B340" s="196"/>
      <c r="C340" s="14"/>
      <c r="D340" s="179" t="s">
        <v>199</v>
      </c>
      <c r="E340" s="197" t="s">
        <v>3</v>
      </c>
      <c r="F340" s="198" t="s">
        <v>812</v>
      </c>
      <c r="G340" s="14"/>
      <c r="H340" s="199">
        <v>0.32800000000000001</v>
      </c>
      <c r="I340" s="200"/>
      <c r="J340" s="14"/>
      <c r="K340" s="14"/>
      <c r="L340" s="196"/>
      <c r="M340" s="201"/>
      <c r="N340" s="202"/>
      <c r="O340" s="202"/>
      <c r="P340" s="202"/>
      <c r="Q340" s="202"/>
      <c r="R340" s="202"/>
      <c r="S340" s="202"/>
      <c r="T340" s="20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97" t="s">
        <v>199</v>
      </c>
      <c r="AU340" s="197" t="s">
        <v>84</v>
      </c>
      <c r="AV340" s="14" t="s">
        <v>84</v>
      </c>
      <c r="AW340" s="14" t="s">
        <v>35</v>
      </c>
      <c r="AX340" s="14" t="s">
        <v>74</v>
      </c>
      <c r="AY340" s="197" t="s">
        <v>138</v>
      </c>
    </row>
    <row r="341" s="14" customFormat="1">
      <c r="A341" s="14"/>
      <c r="B341" s="196"/>
      <c r="C341" s="14"/>
      <c r="D341" s="179" t="s">
        <v>199</v>
      </c>
      <c r="E341" s="197" t="s">
        <v>3</v>
      </c>
      <c r="F341" s="198" t="s">
        <v>813</v>
      </c>
      <c r="G341" s="14"/>
      <c r="H341" s="199">
        <v>0.60799999999999998</v>
      </c>
      <c r="I341" s="200"/>
      <c r="J341" s="14"/>
      <c r="K341" s="14"/>
      <c r="L341" s="196"/>
      <c r="M341" s="201"/>
      <c r="N341" s="202"/>
      <c r="O341" s="202"/>
      <c r="P341" s="202"/>
      <c r="Q341" s="202"/>
      <c r="R341" s="202"/>
      <c r="S341" s="202"/>
      <c r="T341" s="20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7" t="s">
        <v>199</v>
      </c>
      <c r="AU341" s="197" t="s">
        <v>84</v>
      </c>
      <c r="AV341" s="14" t="s">
        <v>84</v>
      </c>
      <c r="AW341" s="14" t="s">
        <v>35</v>
      </c>
      <c r="AX341" s="14" t="s">
        <v>74</v>
      </c>
      <c r="AY341" s="197" t="s">
        <v>138</v>
      </c>
    </row>
    <row r="342" s="13" customFormat="1">
      <c r="A342" s="13"/>
      <c r="B342" s="189"/>
      <c r="C342" s="13"/>
      <c r="D342" s="179" t="s">
        <v>199</v>
      </c>
      <c r="E342" s="190" t="s">
        <v>3</v>
      </c>
      <c r="F342" s="191" t="s">
        <v>387</v>
      </c>
      <c r="G342" s="13"/>
      <c r="H342" s="190" t="s">
        <v>3</v>
      </c>
      <c r="I342" s="192"/>
      <c r="J342" s="13"/>
      <c r="K342" s="13"/>
      <c r="L342" s="189"/>
      <c r="M342" s="193"/>
      <c r="N342" s="194"/>
      <c r="O342" s="194"/>
      <c r="P342" s="194"/>
      <c r="Q342" s="194"/>
      <c r="R342" s="194"/>
      <c r="S342" s="194"/>
      <c r="T342" s="19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0" t="s">
        <v>199</v>
      </c>
      <c r="AU342" s="190" t="s">
        <v>84</v>
      </c>
      <c r="AV342" s="13" t="s">
        <v>82</v>
      </c>
      <c r="AW342" s="13" t="s">
        <v>35</v>
      </c>
      <c r="AX342" s="13" t="s">
        <v>74</v>
      </c>
      <c r="AY342" s="190" t="s">
        <v>138</v>
      </c>
    </row>
    <row r="343" s="14" customFormat="1">
      <c r="A343" s="14"/>
      <c r="B343" s="196"/>
      <c r="C343" s="14"/>
      <c r="D343" s="179" t="s">
        <v>199</v>
      </c>
      <c r="E343" s="197" t="s">
        <v>3</v>
      </c>
      <c r="F343" s="198" t="s">
        <v>814</v>
      </c>
      <c r="G343" s="14"/>
      <c r="H343" s="199">
        <v>0.54900000000000004</v>
      </c>
      <c r="I343" s="200"/>
      <c r="J343" s="14"/>
      <c r="K343" s="14"/>
      <c r="L343" s="196"/>
      <c r="M343" s="201"/>
      <c r="N343" s="202"/>
      <c r="O343" s="202"/>
      <c r="P343" s="202"/>
      <c r="Q343" s="202"/>
      <c r="R343" s="202"/>
      <c r="S343" s="202"/>
      <c r="T343" s="20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7" t="s">
        <v>199</v>
      </c>
      <c r="AU343" s="197" t="s">
        <v>84</v>
      </c>
      <c r="AV343" s="14" t="s">
        <v>84</v>
      </c>
      <c r="AW343" s="14" t="s">
        <v>35</v>
      </c>
      <c r="AX343" s="14" t="s">
        <v>74</v>
      </c>
      <c r="AY343" s="197" t="s">
        <v>138</v>
      </c>
    </row>
    <row r="344" s="14" customFormat="1">
      <c r="A344" s="14"/>
      <c r="B344" s="196"/>
      <c r="C344" s="14"/>
      <c r="D344" s="179" t="s">
        <v>199</v>
      </c>
      <c r="E344" s="197" t="s">
        <v>3</v>
      </c>
      <c r="F344" s="198" t="s">
        <v>815</v>
      </c>
      <c r="G344" s="14"/>
      <c r="H344" s="199">
        <v>1.4550000000000001</v>
      </c>
      <c r="I344" s="200"/>
      <c r="J344" s="14"/>
      <c r="K344" s="14"/>
      <c r="L344" s="196"/>
      <c r="M344" s="201"/>
      <c r="N344" s="202"/>
      <c r="O344" s="202"/>
      <c r="P344" s="202"/>
      <c r="Q344" s="202"/>
      <c r="R344" s="202"/>
      <c r="S344" s="202"/>
      <c r="T344" s="20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97" t="s">
        <v>199</v>
      </c>
      <c r="AU344" s="197" t="s">
        <v>84</v>
      </c>
      <c r="AV344" s="14" t="s">
        <v>84</v>
      </c>
      <c r="AW344" s="14" t="s">
        <v>35</v>
      </c>
      <c r="AX344" s="14" t="s">
        <v>74</v>
      </c>
      <c r="AY344" s="197" t="s">
        <v>138</v>
      </c>
    </row>
    <row r="345" s="13" customFormat="1">
      <c r="A345" s="13"/>
      <c r="B345" s="189"/>
      <c r="C345" s="13"/>
      <c r="D345" s="179" t="s">
        <v>199</v>
      </c>
      <c r="E345" s="190" t="s">
        <v>3</v>
      </c>
      <c r="F345" s="191" t="s">
        <v>816</v>
      </c>
      <c r="G345" s="13"/>
      <c r="H345" s="190" t="s">
        <v>3</v>
      </c>
      <c r="I345" s="192"/>
      <c r="J345" s="13"/>
      <c r="K345" s="13"/>
      <c r="L345" s="189"/>
      <c r="M345" s="193"/>
      <c r="N345" s="194"/>
      <c r="O345" s="194"/>
      <c r="P345" s="194"/>
      <c r="Q345" s="194"/>
      <c r="R345" s="194"/>
      <c r="S345" s="194"/>
      <c r="T345" s="19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0" t="s">
        <v>199</v>
      </c>
      <c r="AU345" s="190" t="s">
        <v>84</v>
      </c>
      <c r="AV345" s="13" t="s">
        <v>82</v>
      </c>
      <c r="AW345" s="13" t="s">
        <v>35</v>
      </c>
      <c r="AX345" s="13" t="s">
        <v>74</v>
      </c>
      <c r="AY345" s="190" t="s">
        <v>138</v>
      </c>
    </row>
    <row r="346" s="14" customFormat="1">
      <c r="A346" s="14"/>
      <c r="B346" s="196"/>
      <c r="C346" s="14"/>
      <c r="D346" s="179" t="s">
        <v>199</v>
      </c>
      <c r="E346" s="197" t="s">
        <v>3</v>
      </c>
      <c r="F346" s="198" t="s">
        <v>817</v>
      </c>
      <c r="G346" s="14"/>
      <c r="H346" s="199">
        <v>1.1279999999999999</v>
      </c>
      <c r="I346" s="200"/>
      <c r="J346" s="14"/>
      <c r="K346" s="14"/>
      <c r="L346" s="196"/>
      <c r="M346" s="201"/>
      <c r="N346" s="202"/>
      <c r="O346" s="202"/>
      <c r="P346" s="202"/>
      <c r="Q346" s="202"/>
      <c r="R346" s="202"/>
      <c r="S346" s="202"/>
      <c r="T346" s="20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7" t="s">
        <v>199</v>
      </c>
      <c r="AU346" s="197" t="s">
        <v>84</v>
      </c>
      <c r="AV346" s="14" t="s">
        <v>84</v>
      </c>
      <c r="AW346" s="14" t="s">
        <v>35</v>
      </c>
      <c r="AX346" s="14" t="s">
        <v>74</v>
      </c>
      <c r="AY346" s="197" t="s">
        <v>138</v>
      </c>
    </row>
    <row r="347" s="13" customFormat="1">
      <c r="A347" s="13"/>
      <c r="B347" s="189"/>
      <c r="C347" s="13"/>
      <c r="D347" s="179" t="s">
        <v>199</v>
      </c>
      <c r="E347" s="190" t="s">
        <v>3</v>
      </c>
      <c r="F347" s="191" t="s">
        <v>308</v>
      </c>
      <c r="G347" s="13"/>
      <c r="H347" s="190" t="s">
        <v>3</v>
      </c>
      <c r="I347" s="192"/>
      <c r="J347" s="13"/>
      <c r="K347" s="13"/>
      <c r="L347" s="189"/>
      <c r="M347" s="193"/>
      <c r="N347" s="194"/>
      <c r="O347" s="194"/>
      <c r="P347" s="194"/>
      <c r="Q347" s="194"/>
      <c r="R347" s="194"/>
      <c r="S347" s="194"/>
      <c r="T347" s="19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0" t="s">
        <v>199</v>
      </c>
      <c r="AU347" s="190" t="s">
        <v>84</v>
      </c>
      <c r="AV347" s="13" t="s">
        <v>82</v>
      </c>
      <c r="AW347" s="13" t="s">
        <v>35</v>
      </c>
      <c r="AX347" s="13" t="s">
        <v>74</v>
      </c>
      <c r="AY347" s="190" t="s">
        <v>138</v>
      </c>
    </row>
    <row r="348" s="14" customFormat="1">
      <c r="A348" s="14"/>
      <c r="B348" s="196"/>
      <c r="C348" s="14"/>
      <c r="D348" s="179" t="s">
        <v>199</v>
      </c>
      <c r="E348" s="197" t="s">
        <v>3</v>
      </c>
      <c r="F348" s="198" t="s">
        <v>818</v>
      </c>
      <c r="G348" s="14"/>
      <c r="H348" s="199">
        <v>0.89000000000000001</v>
      </c>
      <c r="I348" s="200"/>
      <c r="J348" s="14"/>
      <c r="K348" s="14"/>
      <c r="L348" s="196"/>
      <c r="M348" s="201"/>
      <c r="N348" s="202"/>
      <c r="O348" s="202"/>
      <c r="P348" s="202"/>
      <c r="Q348" s="202"/>
      <c r="R348" s="202"/>
      <c r="S348" s="202"/>
      <c r="T348" s="20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7" t="s">
        <v>199</v>
      </c>
      <c r="AU348" s="197" t="s">
        <v>84</v>
      </c>
      <c r="AV348" s="14" t="s">
        <v>84</v>
      </c>
      <c r="AW348" s="14" t="s">
        <v>35</v>
      </c>
      <c r="AX348" s="14" t="s">
        <v>74</v>
      </c>
      <c r="AY348" s="197" t="s">
        <v>138</v>
      </c>
    </row>
    <row r="349" s="16" customFormat="1">
      <c r="A349" s="16"/>
      <c r="B349" s="212"/>
      <c r="C349" s="16"/>
      <c r="D349" s="179" t="s">
        <v>199</v>
      </c>
      <c r="E349" s="213" t="s">
        <v>3</v>
      </c>
      <c r="F349" s="214" t="s">
        <v>248</v>
      </c>
      <c r="G349" s="16"/>
      <c r="H349" s="215">
        <v>4.9580000000000002</v>
      </c>
      <c r="I349" s="216"/>
      <c r="J349" s="16"/>
      <c r="K349" s="16"/>
      <c r="L349" s="212"/>
      <c r="M349" s="217"/>
      <c r="N349" s="218"/>
      <c r="O349" s="218"/>
      <c r="P349" s="218"/>
      <c r="Q349" s="218"/>
      <c r="R349" s="218"/>
      <c r="S349" s="218"/>
      <c r="T349" s="219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13" t="s">
        <v>199</v>
      </c>
      <c r="AU349" s="213" t="s">
        <v>84</v>
      </c>
      <c r="AV349" s="16" t="s">
        <v>156</v>
      </c>
      <c r="AW349" s="16" t="s">
        <v>35</v>
      </c>
      <c r="AX349" s="16" t="s">
        <v>74</v>
      </c>
      <c r="AY349" s="213" t="s">
        <v>138</v>
      </c>
    </row>
    <row r="350" s="13" customFormat="1">
      <c r="A350" s="13"/>
      <c r="B350" s="189"/>
      <c r="C350" s="13"/>
      <c r="D350" s="179" t="s">
        <v>199</v>
      </c>
      <c r="E350" s="190" t="s">
        <v>3</v>
      </c>
      <c r="F350" s="191" t="s">
        <v>824</v>
      </c>
      <c r="G350" s="13"/>
      <c r="H350" s="190" t="s">
        <v>3</v>
      </c>
      <c r="I350" s="192"/>
      <c r="J350" s="13"/>
      <c r="K350" s="13"/>
      <c r="L350" s="189"/>
      <c r="M350" s="193"/>
      <c r="N350" s="194"/>
      <c r="O350" s="194"/>
      <c r="P350" s="194"/>
      <c r="Q350" s="194"/>
      <c r="R350" s="194"/>
      <c r="S350" s="194"/>
      <c r="T350" s="19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0" t="s">
        <v>199</v>
      </c>
      <c r="AU350" s="190" t="s">
        <v>84</v>
      </c>
      <c r="AV350" s="13" t="s">
        <v>82</v>
      </c>
      <c r="AW350" s="13" t="s">
        <v>35</v>
      </c>
      <c r="AX350" s="13" t="s">
        <v>74</v>
      </c>
      <c r="AY350" s="190" t="s">
        <v>138</v>
      </c>
    </row>
    <row r="351" s="14" customFormat="1">
      <c r="A351" s="14"/>
      <c r="B351" s="196"/>
      <c r="C351" s="14"/>
      <c r="D351" s="179" t="s">
        <v>199</v>
      </c>
      <c r="E351" s="197" t="s">
        <v>3</v>
      </c>
      <c r="F351" s="198" t="s">
        <v>825</v>
      </c>
      <c r="G351" s="14"/>
      <c r="H351" s="199">
        <v>0.67300000000000004</v>
      </c>
      <c r="I351" s="200"/>
      <c r="J351" s="14"/>
      <c r="K351" s="14"/>
      <c r="L351" s="196"/>
      <c r="M351" s="201"/>
      <c r="N351" s="202"/>
      <c r="O351" s="202"/>
      <c r="P351" s="202"/>
      <c r="Q351" s="202"/>
      <c r="R351" s="202"/>
      <c r="S351" s="202"/>
      <c r="T351" s="20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7" t="s">
        <v>199</v>
      </c>
      <c r="AU351" s="197" t="s">
        <v>84</v>
      </c>
      <c r="AV351" s="14" t="s">
        <v>84</v>
      </c>
      <c r="AW351" s="14" t="s">
        <v>35</v>
      </c>
      <c r="AX351" s="14" t="s">
        <v>74</v>
      </c>
      <c r="AY351" s="197" t="s">
        <v>138</v>
      </c>
    </row>
    <row r="352" s="14" customFormat="1">
      <c r="A352" s="14"/>
      <c r="B352" s="196"/>
      <c r="C352" s="14"/>
      <c r="D352" s="179" t="s">
        <v>199</v>
      </c>
      <c r="E352" s="197" t="s">
        <v>3</v>
      </c>
      <c r="F352" s="198" t="s">
        <v>826</v>
      </c>
      <c r="G352" s="14"/>
      <c r="H352" s="199">
        <v>0.10199999999999999</v>
      </c>
      <c r="I352" s="200"/>
      <c r="J352" s="14"/>
      <c r="K352" s="14"/>
      <c r="L352" s="196"/>
      <c r="M352" s="201"/>
      <c r="N352" s="202"/>
      <c r="O352" s="202"/>
      <c r="P352" s="202"/>
      <c r="Q352" s="202"/>
      <c r="R352" s="202"/>
      <c r="S352" s="202"/>
      <c r="T352" s="20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7" t="s">
        <v>199</v>
      </c>
      <c r="AU352" s="197" t="s">
        <v>84</v>
      </c>
      <c r="AV352" s="14" t="s">
        <v>84</v>
      </c>
      <c r="AW352" s="14" t="s">
        <v>35</v>
      </c>
      <c r="AX352" s="14" t="s">
        <v>74</v>
      </c>
      <c r="AY352" s="197" t="s">
        <v>138</v>
      </c>
    </row>
    <row r="353" s="16" customFormat="1">
      <c r="A353" s="16"/>
      <c r="B353" s="212"/>
      <c r="C353" s="16"/>
      <c r="D353" s="179" t="s">
        <v>199</v>
      </c>
      <c r="E353" s="213" t="s">
        <v>3</v>
      </c>
      <c r="F353" s="214" t="s">
        <v>248</v>
      </c>
      <c r="G353" s="16"/>
      <c r="H353" s="215">
        <v>0.77500000000000002</v>
      </c>
      <c r="I353" s="216"/>
      <c r="J353" s="16"/>
      <c r="K353" s="16"/>
      <c r="L353" s="212"/>
      <c r="M353" s="217"/>
      <c r="N353" s="218"/>
      <c r="O353" s="218"/>
      <c r="P353" s="218"/>
      <c r="Q353" s="218"/>
      <c r="R353" s="218"/>
      <c r="S353" s="218"/>
      <c r="T353" s="219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13" t="s">
        <v>199</v>
      </c>
      <c r="AU353" s="213" t="s">
        <v>84</v>
      </c>
      <c r="AV353" s="16" t="s">
        <v>156</v>
      </c>
      <c r="AW353" s="16" t="s">
        <v>35</v>
      </c>
      <c r="AX353" s="16" t="s">
        <v>74</v>
      </c>
      <c r="AY353" s="213" t="s">
        <v>138</v>
      </c>
    </row>
    <row r="354" s="13" customFormat="1">
      <c r="A354" s="13"/>
      <c r="B354" s="189"/>
      <c r="C354" s="13"/>
      <c r="D354" s="179" t="s">
        <v>199</v>
      </c>
      <c r="E354" s="190" t="s">
        <v>3</v>
      </c>
      <c r="F354" s="191" t="s">
        <v>827</v>
      </c>
      <c r="G354" s="13"/>
      <c r="H354" s="190" t="s">
        <v>3</v>
      </c>
      <c r="I354" s="192"/>
      <c r="J354" s="13"/>
      <c r="K354" s="13"/>
      <c r="L354" s="189"/>
      <c r="M354" s="193"/>
      <c r="N354" s="194"/>
      <c r="O354" s="194"/>
      <c r="P354" s="194"/>
      <c r="Q354" s="194"/>
      <c r="R354" s="194"/>
      <c r="S354" s="194"/>
      <c r="T354" s="19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0" t="s">
        <v>199</v>
      </c>
      <c r="AU354" s="190" t="s">
        <v>84</v>
      </c>
      <c r="AV354" s="13" t="s">
        <v>82</v>
      </c>
      <c r="AW354" s="13" t="s">
        <v>35</v>
      </c>
      <c r="AX354" s="13" t="s">
        <v>74</v>
      </c>
      <c r="AY354" s="190" t="s">
        <v>138</v>
      </c>
    </row>
    <row r="355" s="14" customFormat="1">
      <c r="A355" s="14"/>
      <c r="B355" s="196"/>
      <c r="C355" s="14"/>
      <c r="D355" s="179" t="s">
        <v>199</v>
      </c>
      <c r="E355" s="197" t="s">
        <v>3</v>
      </c>
      <c r="F355" s="198" t="s">
        <v>828</v>
      </c>
      <c r="G355" s="14"/>
      <c r="H355" s="199">
        <v>0.28799999999999998</v>
      </c>
      <c r="I355" s="200"/>
      <c r="J355" s="14"/>
      <c r="K355" s="14"/>
      <c r="L355" s="196"/>
      <c r="M355" s="201"/>
      <c r="N355" s="202"/>
      <c r="O355" s="202"/>
      <c r="P355" s="202"/>
      <c r="Q355" s="202"/>
      <c r="R355" s="202"/>
      <c r="S355" s="202"/>
      <c r="T355" s="20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7" t="s">
        <v>199</v>
      </c>
      <c r="AU355" s="197" t="s">
        <v>84</v>
      </c>
      <c r="AV355" s="14" t="s">
        <v>84</v>
      </c>
      <c r="AW355" s="14" t="s">
        <v>35</v>
      </c>
      <c r="AX355" s="14" t="s">
        <v>74</v>
      </c>
      <c r="AY355" s="197" t="s">
        <v>138</v>
      </c>
    </row>
    <row r="356" s="16" customFormat="1">
      <c r="A356" s="16"/>
      <c r="B356" s="212"/>
      <c r="C356" s="16"/>
      <c r="D356" s="179" t="s">
        <v>199</v>
      </c>
      <c r="E356" s="213" t="s">
        <v>3</v>
      </c>
      <c r="F356" s="214" t="s">
        <v>248</v>
      </c>
      <c r="G356" s="16"/>
      <c r="H356" s="215">
        <v>0.28799999999999998</v>
      </c>
      <c r="I356" s="216"/>
      <c r="J356" s="16"/>
      <c r="K356" s="16"/>
      <c r="L356" s="212"/>
      <c r="M356" s="217"/>
      <c r="N356" s="218"/>
      <c r="O356" s="218"/>
      <c r="P356" s="218"/>
      <c r="Q356" s="218"/>
      <c r="R356" s="218"/>
      <c r="S356" s="218"/>
      <c r="T356" s="219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13" t="s">
        <v>199</v>
      </c>
      <c r="AU356" s="213" t="s">
        <v>84</v>
      </c>
      <c r="AV356" s="16" t="s">
        <v>156</v>
      </c>
      <c r="AW356" s="16" t="s">
        <v>35</v>
      </c>
      <c r="AX356" s="16" t="s">
        <v>74</v>
      </c>
      <c r="AY356" s="213" t="s">
        <v>138</v>
      </c>
    </row>
    <row r="357" s="13" customFormat="1">
      <c r="A357" s="13"/>
      <c r="B357" s="189"/>
      <c r="C357" s="13"/>
      <c r="D357" s="179" t="s">
        <v>199</v>
      </c>
      <c r="E357" s="190" t="s">
        <v>3</v>
      </c>
      <c r="F357" s="191" t="s">
        <v>1003</v>
      </c>
      <c r="G357" s="13"/>
      <c r="H357" s="190" t="s">
        <v>3</v>
      </c>
      <c r="I357" s="192"/>
      <c r="J357" s="13"/>
      <c r="K357" s="13"/>
      <c r="L357" s="189"/>
      <c r="M357" s="193"/>
      <c r="N357" s="194"/>
      <c r="O357" s="194"/>
      <c r="P357" s="194"/>
      <c r="Q357" s="194"/>
      <c r="R357" s="194"/>
      <c r="S357" s="194"/>
      <c r="T357" s="19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0" t="s">
        <v>199</v>
      </c>
      <c r="AU357" s="190" t="s">
        <v>84</v>
      </c>
      <c r="AV357" s="13" t="s">
        <v>82</v>
      </c>
      <c r="AW357" s="13" t="s">
        <v>35</v>
      </c>
      <c r="AX357" s="13" t="s">
        <v>74</v>
      </c>
      <c r="AY357" s="190" t="s">
        <v>138</v>
      </c>
    </row>
    <row r="358" s="14" customFormat="1">
      <c r="A358" s="14"/>
      <c r="B358" s="196"/>
      <c r="C358" s="14"/>
      <c r="D358" s="179" t="s">
        <v>199</v>
      </c>
      <c r="E358" s="197" t="s">
        <v>3</v>
      </c>
      <c r="F358" s="198" t="s">
        <v>820</v>
      </c>
      <c r="G358" s="14"/>
      <c r="H358" s="199">
        <v>0.17000000000000001</v>
      </c>
      <c r="I358" s="200"/>
      <c r="J358" s="14"/>
      <c r="K358" s="14"/>
      <c r="L358" s="196"/>
      <c r="M358" s="201"/>
      <c r="N358" s="202"/>
      <c r="O358" s="202"/>
      <c r="P358" s="202"/>
      <c r="Q358" s="202"/>
      <c r="R358" s="202"/>
      <c r="S358" s="202"/>
      <c r="T358" s="20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7" t="s">
        <v>199</v>
      </c>
      <c r="AU358" s="197" t="s">
        <v>84</v>
      </c>
      <c r="AV358" s="14" t="s">
        <v>84</v>
      </c>
      <c r="AW358" s="14" t="s">
        <v>35</v>
      </c>
      <c r="AX358" s="14" t="s">
        <v>74</v>
      </c>
      <c r="AY358" s="197" t="s">
        <v>138</v>
      </c>
    </row>
    <row r="359" s="16" customFormat="1">
      <c r="A359" s="16"/>
      <c r="B359" s="212"/>
      <c r="C359" s="16"/>
      <c r="D359" s="179" t="s">
        <v>199</v>
      </c>
      <c r="E359" s="213" t="s">
        <v>3</v>
      </c>
      <c r="F359" s="214" t="s">
        <v>248</v>
      </c>
      <c r="G359" s="16"/>
      <c r="H359" s="215">
        <v>0.17000000000000001</v>
      </c>
      <c r="I359" s="216"/>
      <c r="J359" s="16"/>
      <c r="K359" s="16"/>
      <c r="L359" s="212"/>
      <c r="M359" s="217"/>
      <c r="N359" s="218"/>
      <c r="O359" s="218"/>
      <c r="P359" s="218"/>
      <c r="Q359" s="218"/>
      <c r="R359" s="218"/>
      <c r="S359" s="218"/>
      <c r="T359" s="219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13" t="s">
        <v>199</v>
      </c>
      <c r="AU359" s="213" t="s">
        <v>84</v>
      </c>
      <c r="AV359" s="16" t="s">
        <v>156</v>
      </c>
      <c r="AW359" s="16" t="s">
        <v>35</v>
      </c>
      <c r="AX359" s="16" t="s">
        <v>74</v>
      </c>
      <c r="AY359" s="213" t="s">
        <v>138</v>
      </c>
    </row>
    <row r="360" s="15" customFormat="1">
      <c r="A360" s="15"/>
      <c r="B360" s="204"/>
      <c r="C360" s="15"/>
      <c r="D360" s="179" t="s">
        <v>199</v>
      </c>
      <c r="E360" s="205" t="s">
        <v>3</v>
      </c>
      <c r="F360" s="206" t="s">
        <v>208</v>
      </c>
      <c r="G360" s="15"/>
      <c r="H360" s="207">
        <v>6.1909999999999998</v>
      </c>
      <c r="I360" s="208"/>
      <c r="J360" s="15"/>
      <c r="K360" s="15"/>
      <c r="L360" s="204"/>
      <c r="M360" s="209"/>
      <c r="N360" s="210"/>
      <c r="O360" s="210"/>
      <c r="P360" s="210"/>
      <c r="Q360" s="210"/>
      <c r="R360" s="210"/>
      <c r="S360" s="210"/>
      <c r="T360" s="21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05" t="s">
        <v>199</v>
      </c>
      <c r="AU360" s="205" t="s">
        <v>84</v>
      </c>
      <c r="AV360" s="15" t="s">
        <v>162</v>
      </c>
      <c r="AW360" s="15" t="s">
        <v>35</v>
      </c>
      <c r="AX360" s="15" t="s">
        <v>82</v>
      </c>
      <c r="AY360" s="205" t="s">
        <v>138</v>
      </c>
    </row>
    <row r="361" s="2" customFormat="1" ht="16.5" customHeight="1">
      <c r="A361" s="39"/>
      <c r="B361" s="165"/>
      <c r="C361" s="166" t="s">
        <v>488</v>
      </c>
      <c r="D361" s="166" t="s">
        <v>141</v>
      </c>
      <c r="E361" s="167" t="s">
        <v>1004</v>
      </c>
      <c r="F361" s="168" t="s">
        <v>1005</v>
      </c>
      <c r="G361" s="169" t="s">
        <v>211</v>
      </c>
      <c r="H361" s="170">
        <v>1</v>
      </c>
      <c r="I361" s="171"/>
      <c r="J361" s="172">
        <f>ROUND(I361*H361,2)</f>
        <v>0</v>
      </c>
      <c r="K361" s="168" t="s">
        <v>3</v>
      </c>
      <c r="L361" s="40"/>
      <c r="M361" s="173" t="s">
        <v>3</v>
      </c>
      <c r="N361" s="174" t="s">
        <v>45</v>
      </c>
      <c r="O361" s="73"/>
      <c r="P361" s="175">
        <f>O361*H361</f>
        <v>0</v>
      </c>
      <c r="Q361" s="175">
        <v>0</v>
      </c>
      <c r="R361" s="175">
        <f>Q361*H361</f>
        <v>0</v>
      </c>
      <c r="S361" s="175">
        <v>0</v>
      </c>
      <c r="T361" s="17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177" t="s">
        <v>162</v>
      </c>
      <c r="AT361" s="177" t="s">
        <v>141</v>
      </c>
      <c r="AU361" s="177" t="s">
        <v>84</v>
      </c>
      <c r="AY361" s="20" t="s">
        <v>138</v>
      </c>
      <c r="BE361" s="178">
        <f>IF(N361="základní",J361,0)</f>
        <v>0</v>
      </c>
      <c r="BF361" s="178">
        <f>IF(N361="snížená",J361,0)</f>
        <v>0</v>
      </c>
      <c r="BG361" s="178">
        <f>IF(N361="zákl. přenesená",J361,0)</f>
        <v>0</v>
      </c>
      <c r="BH361" s="178">
        <f>IF(N361="sníž. přenesená",J361,0)</f>
        <v>0</v>
      </c>
      <c r="BI361" s="178">
        <f>IF(N361="nulová",J361,0)</f>
        <v>0</v>
      </c>
      <c r="BJ361" s="20" t="s">
        <v>82</v>
      </c>
      <c r="BK361" s="178">
        <f>ROUND(I361*H361,2)</f>
        <v>0</v>
      </c>
      <c r="BL361" s="20" t="s">
        <v>162</v>
      </c>
      <c r="BM361" s="177" t="s">
        <v>1006</v>
      </c>
    </row>
    <row r="362" s="2" customFormat="1">
      <c r="A362" s="39"/>
      <c r="B362" s="40"/>
      <c r="C362" s="39"/>
      <c r="D362" s="179" t="s">
        <v>147</v>
      </c>
      <c r="E362" s="39"/>
      <c r="F362" s="180" t="s">
        <v>1007</v>
      </c>
      <c r="G362" s="39"/>
      <c r="H362" s="39"/>
      <c r="I362" s="181"/>
      <c r="J362" s="39"/>
      <c r="K362" s="39"/>
      <c r="L362" s="40"/>
      <c r="M362" s="182"/>
      <c r="N362" s="183"/>
      <c r="O362" s="73"/>
      <c r="P362" s="73"/>
      <c r="Q362" s="73"/>
      <c r="R362" s="73"/>
      <c r="S362" s="73"/>
      <c r="T362" s="74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20" t="s">
        <v>147</v>
      </c>
      <c r="AU362" s="20" t="s">
        <v>84</v>
      </c>
    </row>
    <row r="363" s="12" customFormat="1" ht="22.8" customHeight="1">
      <c r="A363" s="12"/>
      <c r="B363" s="152"/>
      <c r="C363" s="12"/>
      <c r="D363" s="153" t="s">
        <v>73</v>
      </c>
      <c r="E363" s="163" t="s">
        <v>503</v>
      </c>
      <c r="F363" s="163" t="s">
        <v>504</v>
      </c>
      <c r="G363" s="12"/>
      <c r="H363" s="12"/>
      <c r="I363" s="155"/>
      <c r="J363" s="164">
        <f>BK363</f>
        <v>0</v>
      </c>
      <c r="K363" s="12"/>
      <c r="L363" s="152"/>
      <c r="M363" s="157"/>
      <c r="N363" s="158"/>
      <c r="O363" s="158"/>
      <c r="P363" s="159">
        <f>SUM(P364:P369)</f>
        <v>0</v>
      </c>
      <c r="Q363" s="158"/>
      <c r="R363" s="159">
        <f>SUM(R364:R369)</f>
        <v>0</v>
      </c>
      <c r="S363" s="158"/>
      <c r="T363" s="160">
        <f>SUM(T364:T369)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53" t="s">
        <v>82</v>
      </c>
      <c r="AT363" s="161" t="s">
        <v>73</v>
      </c>
      <c r="AU363" s="161" t="s">
        <v>82</v>
      </c>
      <c r="AY363" s="153" t="s">
        <v>138</v>
      </c>
      <c r="BK363" s="162">
        <f>SUM(BK364:BK369)</f>
        <v>0</v>
      </c>
    </row>
    <row r="364" s="2" customFormat="1">
      <c r="A364" s="39"/>
      <c r="B364" s="165"/>
      <c r="C364" s="166" t="s">
        <v>497</v>
      </c>
      <c r="D364" s="166" t="s">
        <v>141</v>
      </c>
      <c r="E364" s="167" t="s">
        <v>506</v>
      </c>
      <c r="F364" s="168" t="s">
        <v>507</v>
      </c>
      <c r="G364" s="169" t="s">
        <v>231</v>
      </c>
      <c r="H364" s="170">
        <v>3.0579999999999998</v>
      </c>
      <c r="I364" s="171"/>
      <c r="J364" s="172">
        <f>ROUND(I364*H364,2)</f>
        <v>0</v>
      </c>
      <c r="K364" s="168" t="s">
        <v>144</v>
      </c>
      <c r="L364" s="40"/>
      <c r="M364" s="173" t="s">
        <v>3</v>
      </c>
      <c r="N364" s="174" t="s">
        <v>45</v>
      </c>
      <c r="O364" s="73"/>
      <c r="P364" s="175">
        <f>O364*H364</f>
        <v>0</v>
      </c>
      <c r="Q364" s="175">
        <v>0</v>
      </c>
      <c r="R364" s="175">
        <f>Q364*H364</f>
        <v>0</v>
      </c>
      <c r="S364" s="175">
        <v>0</v>
      </c>
      <c r="T364" s="17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177" t="s">
        <v>162</v>
      </c>
      <c r="AT364" s="177" t="s">
        <v>141</v>
      </c>
      <c r="AU364" s="177" t="s">
        <v>84</v>
      </c>
      <c r="AY364" s="20" t="s">
        <v>138</v>
      </c>
      <c r="BE364" s="178">
        <f>IF(N364="základní",J364,0)</f>
        <v>0</v>
      </c>
      <c r="BF364" s="178">
        <f>IF(N364="snížená",J364,0)</f>
        <v>0</v>
      </c>
      <c r="BG364" s="178">
        <f>IF(N364="zákl. přenesená",J364,0)</f>
        <v>0</v>
      </c>
      <c r="BH364" s="178">
        <f>IF(N364="sníž. přenesená",J364,0)</f>
        <v>0</v>
      </c>
      <c r="BI364" s="178">
        <f>IF(N364="nulová",J364,0)</f>
        <v>0</v>
      </c>
      <c r="BJ364" s="20" t="s">
        <v>82</v>
      </c>
      <c r="BK364" s="178">
        <f>ROUND(I364*H364,2)</f>
        <v>0</v>
      </c>
      <c r="BL364" s="20" t="s">
        <v>162</v>
      </c>
      <c r="BM364" s="177" t="s">
        <v>1008</v>
      </c>
    </row>
    <row r="365" s="2" customFormat="1" ht="21.75" customHeight="1">
      <c r="A365" s="39"/>
      <c r="B365" s="165"/>
      <c r="C365" s="166" t="s">
        <v>505</v>
      </c>
      <c r="D365" s="166" t="s">
        <v>141</v>
      </c>
      <c r="E365" s="167" t="s">
        <v>510</v>
      </c>
      <c r="F365" s="168" t="s">
        <v>511</v>
      </c>
      <c r="G365" s="169" t="s">
        <v>231</v>
      </c>
      <c r="H365" s="170">
        <v>3.0579999999999998</v>
      </c>
      <c r="I365" s="171"/>
      <c r="J365" s="172">
        <f>ROUND(I365*H365,2)</f>
        <v>0</v>
      </c>
      <c r="K365" s="168" t="s">
        <v>144</v>
      </c>
      <c r="L365" s="40"/>
      <c r="M365" s="173" t="s">
        <v>3</v>
      </c>
      <c r="N365" s="174" t="s">
        <v>45</v>
      </c>
      <c r="O365" s="73"/>
      <c r="P365" s="175">
        <f>O365*H365</f>
        <v>0</v>
      </c>
      <c r="Q365" s="175">
        <v>0</v>
      </c>
      <c r="R365" s="175">
        <f>Q365*H365</f>
        <v>0</v>
      </c>
      <c r="S365" s="175">
        <v>0</v>
      </c>
      <c r="T365" s="17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177" t="s">
        <v>162</v>
      </c>
      <c r="AT365" s="177" t="s">
        <v>141</v>
      </c>
      <c r="AU365" s="177" t="s">
        <v>84</v>
      </c>
      <c r="AY365" s="20" t="s">
        <v>138</v>
      </c>
      <c r="BE365" s="178">
        <f>IF(N365="základní",J365,0)</f>
        <v>0</v>
      </c>
      <c r="BF365" s="178">
        <f>IF(N365="snížená",J365,0)</f>
        <v>0</v>
      </c>
      <c r="BG365" s="178">
        <f>IF(N365="zákl. přenesená",J365,0)</f>
        <v>0</v>
      </c>
      <c r="BH365" s="178">
        <f>IF(N365="sníž. přenesená",J365,0)</f>
        <v>0</v>
      </c>
      <c r="BI365" s="178">
        <f>IF(N365="nulová",J365,0)</f>
        <v>0</v>
      </c>
      <c r="BJ365" s="20" t="s">
        <v>82</v>
      </c>
      <c r="BK365" s="178">
        <f>ROUND(I365*H365,2)</f>
        <v>0</v>
      </c>
      <c r="BL365" s="20" t="s">
        <v>162</v>
      </c>
      <c r="BM365" s="177" t="s">
        <v>1009</v>
      </c>
    </row>
    <row r="366" s="2" customFormat="1">
      <c r="A366" s="39"/>
      <c r="B366" s="165"/>
      <c r="C366" s="166" t="s">
        <v>509</v>
      </c>
      <c r="D366" s="166" t="s">
        <v>141</v>
      </c>
      <c r="E366" s="167" t="s">
        <v>514</v>
      </c>
      <c r="F366" s="168" t="s">
        <v>515</v>
      </c>
      <c r="G366" s="169" t="s">
        <v>231</v>
      </c>
      <c r="H366" s="170">
        <v>67.275999999999996</v>
      </c>
      <c r="I366" s="171"/>
      <c r="J366" s="172">
        <f>ROUND(I366*H366,2)</f>
        <v>0</v>
      </c>
      <c r="K366" s="168" t="s">
        <v>144</v>
      </c>
      <c r="L366" s="40"/>
      <c r="M366" s="173" t="s">
        <v>3</v>
      </c>
      <c r="N366" s="174" t="s">
        <v>45</v>
      </c>
      <c r="O366" s="73"/>
      <c r="P366" s="175">
        <f>O366*H366</f>
        <v>0</v>
      </c>
      <c r="Q366" s="175">
        <v>0</v>
      </c>
      <c r="R366" s="175">
        <f>Q366*H366</f>
        <v>0</v>
      </c>
      <c r="S366" s="175">
        <v>0</v>
      </c>
      <c r="T366" s="17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77" t="s">
        <v>162</v>
      </c>
      <c r="AT366" s="177" t="s">
        <v>141</v>
      </c>
      <c r="AU366" s="177" t="s">
        <v>84</v>
      </c>
      <c r="AY366" s="20" t="s">
        <v>138</v>
      </c>
      <c r="BE366" s="178">
        <f>IF(N366="základní",J366,0)</f>
        <v>0</v>
      </c>
      <c r="BF366" s="178">
        <f>IF(N366="snížená",J366,0)</f>
        <v>0</v>
      </c>
      <c r="BG366" s="178">
        <f>IF(N366="zákl. přenesená",J366,0)</f>
        <v>0</v>
      </c>
      <c r="BH366" s="178">
        <f>IF(N366="sníž. přenesená",J366,0)</f>
        <v>0</v>
      </c>
      <c r="BI366" s="178">
        <f>IF(N366="nulová",J366,0)</f>
        <v>0</v>
      </c>
      <c r="BJ366" s="20" t="s">
        <v>82</v>
      </c>
      <c r="BK366" s="178">
        <f>ROUND(I366*H366,2)</f>
        <v>0</v>
      </c>
      <c r="BL366" s="20" t="s">
        <v>162</v>
      </c>
      <c r="BM366" s="177" t="s">
        <v>1010</v>
      </c>
    </row>
    <row r="367" s="2" customFormat="1">
      <c r="A367" s="39"/>
      <c r="B367" s="40"/>
      <c r="C367" s="39"/>
      <c r="D367" s="179" t="s">
        <v>147</v>
      </c>
      <c r="E367" s="39"/>
      <c r="F367" s="180" t="s">
        <v>517</v>
      </c>
      <c r="G367" s="39"/>
      <c r="H367" s="39"/>
      <c r="I367" s="181"/>
      <c r="J367" s="39"/>
      <c r="K367" s="39"/>
      <c r="L367" s="40"/>
      <c r="M367" s="182"/>
      <c r="N367" s="183"/>
      <c r="O367" s="73"/>
      <c r="P367" s="73"/>
      <c r="Q367" s="73"/>
      <c r="R367" s="73"/>
      <c r="S367" s="73"/>
      <c r="T367" s="74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20" t="s">
        <v>147</v>
      </c>
      <c r="AU367" s="20" t="s">
        <v>84</v>
      </c>
    </row>
    <row r="368" s="14" customFormat="1">
      <c r="A368" s="14"/>
      <c r="B368" s="196"/>
      <c r="C368" s="14"/>
      <c r="D368" s="179" t="s">
        <v>199</v>
      </c>
      <c r="E368" s="14"/>
      <c r="F368" s="198" t="s">
        <v>1011</v>
      </c>
      <c r="G368" s="14"/>
      <c r="H368" s="199">
        <v>67.275999999999996</v>
      </c>
      <c r="I368" s="200"/>
      <c r="J368" s="14"/>
      <c r="K368" s="14"/>
      <c r="L368" s="196"/>
      <c r="M368" s="201"/>
      <c r="N368" s="202"/>
      <c r="O368" s="202"/>
      <c r="P368" s="202"/>
      <c r="Q368" s="202"/>
      <c r="R368" s="202"/>
      <c r="S368" s="202"/>
      <c r="T368" s="20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7" t="s">
        <v>199</v>
      </c>
      <c r="AU368" s="197" t="s">
        <v>84</v>
      </c>
      <c r="AV368" s="14" t="s">
        <v>84</v>
      </c>
      <c r="AW368" s="14" t="s">
        <v>4</v>
      </c>
      <c r="AX368" s="14" t="s">
        <v>82</v>
      </c>
      <c r="AY368" s="197" t="s">
        <v>138</v>
      </c>
    </row>
    <row r="369" s="2" customFormat="1" ht="33" customHeight="1">
      <c r="A369" s="39"/>
      <c r="B369" s="165"/>
      <c r="C369" s="166" t="s">
        <v>513</v>
      </c>
      <c r="D369" s="166" t="s">
        <v>141</v>
      </c>
      <c r="E369" s="167" t="s">
        <v>520</v>
      </c>
      <c r="F369" s="168" t="s">
        <v>521</v>
      </c>
      <c r="G369" s="169" t="s">
        <v>231</v>
      </c>
      <c r="H369" s="170">
        <v>3.0579999999999998</v>
      </c>
      <c r="I369" s="171"/>
      <c r="J369" s="172">
        <f>ROUND(I369*H369,2)</f>
        <v>0</v>
      </c>
      <c r="K369" s="168" t="s">
        <v>144</v>
      </c>
      <c r="L369" s="40"/>
      <c r="M369" s="173" t="s">
        <v>3</v>
      </c>
      <c r="N369" s="174" t="s">
        <v>45</v>
      </c>
      <c r="O369" s="73"/>
      <c r="P369" s="175">
        <f>O369*H369</f>
        <v>0</v>
      </c>
      <c r="Q369" s="175">
        <v>0</v>
      </c>
      <c r="R369" s="175">
        <f>Q369*H369</f>
        <v>0</v>
      </c>
      <c r="S369" s="175">
        <v>0</v>
      </c>
      <c r="T369" s="17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177" t="s">
        <v>162</v>
      </c>
      <c r="AT369" s="177" t="s">
        <v>141</v>
      </c>
      <c r="AU369" s="177" t="s">
        <v>84</v>
      </c>
      <c r="AY369" s="20" t="s">
        <v>138</v>
      </c>
      <c r="BE369" s="178">
        <f>IF(N369="základní",J369,0)</f>
        <v>0</v>
      </c>
      <c r="BF369" s="178">
        <f>IF(N369="snížená",J369,0)</f>
        <v>0</v>
      </c>
      <c r="BG369" s="178">
        <f>IF(N369="zákl. přenesená",J369,0)</f>
        <v>0</v>
      </c>
      <c r="BH369" s="178">
        <f>IF(N369="sníž. přenesená",J369,0)</f>
        <v>0</v>
      </c>
      <c r="BI369" s="178">
        <f>IF(N369="nulová",J369,0)</f>
        <v>0</v>
      </c>
      <c r="BJ369" s="20" t="s">
        <v>82</v>
      </c>
      <c r="BK369" s="178">
        <f>ROUND(I369*H369,2)</f>
        <v>0</v>
      </c>
      <c r="BL369" s="20" t="s">
        <v>162</v>
      </c>
      <c r="BM369" s="177" t="s">
        <v>1012</v>
      </c>
    </row>
    <row r="370" s="12" customFormat="1" ht="22.8" customHeight="1">
      <c r="A370" s="12"/>
      <c r="B370" s="152"/>
      <c r="C370" s="12"/>
      <c r="D370" s="153" t="s">
        <v>73</v>
      </c>
      <c r="E370" s="163" t="s">
        <v>530</v>
      </c>
      <c r="F370" s="163" t="s">
        <v>531</v>
      </c>
      <c r="G370" s="12"/>
      <c r="H370" s="12"/>
      <c r="I370" s="155"/>
      <c r="J370" s="164">
        <f>BK370</f>
        <v>0</v>
      </c>
      <c r="K370" s="12"/>
      <c r="L370" s="152"/>
      <c r="M370" s="157"/>
      <c r="N370" s="158"/>
      <c r="O370" s="158"/>
      <c r="P370" s="159">
        <f>P371</f>
        <v>0</v>
      </c>
      <c r="Q370" s="158"/>
      <c r="R370" s="159">
        <f>R371</f>
        <v>0</v>
      </c>
      <c r="S370" s="158"/>
      <c r="T370" s="160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53" t="s">
        <v>82</v>
      </c>
      <c r="AT370" s="161" t="s">
        <v>73</v>
      </c>
      <c r="AU370" s="161" t="s">
        <v>82</v>
      </c>
      <c r="AY370" s="153" t="s">
        <v>138</v>
      </c>
      <c r="BK370" s="162">
        <f>BK371</f>
        <v>0</v>
      </c>
    </row>
    <row r="371" s="2" customFormat="1" ht="33" customHeight="1">
      <c r="A371" s="39"/>
      <c r="B371" s="165"/>
      <c r="C371" s="166" t="s">
        <v>519</v>
      </c>
      <c r="D371" s="166" t="s">
        <v>141</v>
      </c>
      <c r="E371" s="167" t="s">
        <v>533</v>
      </c>
      <c r="F371" s="168" t="s">
        <v>534</v>
      </c>
      <c r="G371" s="169" t="s">
        <v>231</v>
      </c>
      <c r="H371" s="170">
        <v>87.358999999999995</v>
      </c>
      <c r="I371" s="171"/>
      <c r="J371" s="172">
        <f>ROUND(I371*H371,2)</f>
        <v>0</v>
      </c>
      <c r="K371" s="168" t="s">
        <v>144</v>
      </c>
      <c r="L371" s="40"/>
      <c r="M371" s="173" t="s">
        <v>3</v>
      </c>
      <c r="N371" s="174" t="s">
        <v>45</v>
      </c>
      <c r="O371" s="73"/>
      <c r="P371" s="175">
        <f>O371*H371</f>
        <v>0</v>
      </c>
      <c r="Q371" s="175">
        <v>0</v>
      </c>
      <c r="R371" s="175">
        <f>Q371*H371</f>
        <v>0</v>
      </c>
      <c r="S371" s="175">
        <v>0</v>
      </c>
      <c r="T371" s="17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177" t="s">
        <v>162</v>
      </c>
      <c r="AT371" s="177" t="s">
        <v>141</v>
      </c>
      <c r="AU371" s="177" t="s">
        <v>84</v>
      </c>
      <c r="AY371" s="20" t="s">
        <v>138</v>
      </c>
      <c r="BE371" s="178">
        <f>IF(N371="základní",J371,0)</f>
        <v>0</v>
      </c>
      <c r="BF371" s="178">
        <f>IF(N371="snížená",J371,0)</f>
        <v>0</v>
      </c>
      <c r="BG371" s="178">
        <f>IF(N371="zákl. přenesená",J371,0)</f>
        <v>0</v>
      </c>
      <c r="BH371" s="178">
        <f>IF(N371="sníž. přenesená",J371,0)</f>
        <v>0</v>
      </c>
      <c r="BI371" s="178">
        <f>IF(N371="nulová",J371,0)</f>
        <v>0</v>
      </c>
      <c r="BJ371" s="20" t="s">
        <v>82</v>
      </c>
      <c r="BK371" s="178">
        <f>ROUND(I371*H371,2)</f>
        <v>0</v>
      </c>
      <c r="BL371" s="20" t="s">
        <v>162</v>
      </c>
      <c r="BM371" s="177" t="s">
        <v>1013</v>
      </c>
    </row>
    <row r="372" s="12" customFormat="1" ht="25.92" customHeight="1">
      <c r="A372" s="12"/>
      <c r="B372" s="152"/>
      <c r="C372" s="12"/>
      <c r="D372" s="153" t="s">
        <v>73</v>
      </c>
      <c r="E372" s="154" t="s">
        <v>536</v>
      </c>
      <c r="F372" s="154" t="s">
        <v>537</v>
      </c>
      <c r="G372" s="12"/>
      <c r="H372" s="12"/>
      <c r="I372" s="155"/>
      <c r="J372" s="156">
        <f>BK372</f>
        <v>0</v>
      </c>
      <c r="K372" s="12"/>
      <c r="L372" s="152"/>
      <c r="M372" s="157"/>
      <c r="N372" s="158"/>
      <c r="O372" s="158"/>
      <c r="P372" s="159">
        <f>P373+P412+P449+P547+P606+P638+P746+P761+P841+P900</f>
        <v>0</v>
      </c>
      <c r="Q372" s="158"/>
      <c r="R372" s="159">
        <f>R373+R412+R449+R547+R606+R638+R746+R761+R841+R900</f>
        <v>14.6409263</v>
      </c>
      <c r="S372" s="158"/>
      <c r="T372" s="160">
        <f>T373+T412+T449+T547+T606+T638+T746+T761+T841+T900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53" t="s">
        <v>84</v>
      </c>
      <c r="AT372" s="161" t="s">
        <v>73</v>
      </c>
      <c r="AU372" s="161" t="s">
        <v>74</v>
      </c>
      <c r="AY372" s="153" t="s">
        <v>138</v>
      </c>
      <c r="BK372" s="162">
        <f>BK373+BK412+BK449+BK547+BK606+BK638+BK746+BK761+BK841+BK900</f>
        <v>0</v>
      </c>
    </row>
    <row r="373" s="12" customFormat="1" ht="22.8" customHeight="1">
      <c r="A373" s="12"/>
      <c r="B373" s="152"/>
      <c r="C373" s="12"/>
      <c r="D373" s="153" t="s">
        <v>73</v>
      </c>
      <c r="E373" s="163" t="s">
        <v>1014</v>
      </c>
      <c r="F373" s="163" t="s">
        <v>1015</v>
      </c>
      <c r="G373" s="12"/>
      <c r="H373" s="12"/>
      <c r="I373" s="155"/>
      <c r="J373" s="164">
        <f>BK373</f>
        <v>0</v>
      </c>
      <c r="K373" s="12"/>
      <c r="L373" s="152"/>
      <c r="M373" s="157"/>
      <c r="N373" s="158"/>
      <c r="O373" s="158"/>
      <c r="P373" s="159">
        <f>SUM(P374:P411)</f>
        <v>0</v>
      </c>
      <c r="Q373" s="158"/>
      <c r="R373" s="159">
        <f>SUM(R374:R411)</f>
        <v>1.2967954000000002</v>
      </c>
      <c r="S373" s="158"/>
      <c r="T373" s="160">
        <f>SUM(T374:T411)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53" t="s">
        <v>84</v>
      </c>
      <c r="AT373" s="161" t="s">
        <v>73</v>
      </c>
      <c r="AU373" s="161" t="s">
        <v>82</v>
      </c>
      <c r="AY373" s="153" t="s">
        <v>138</v>
      </c>
      <c r="BK373" s="162">
        <f>SUM(BK374:BK411)</f>
        <v>0</v>
      </c>
    </row>
    <row r="374" s="2" customFormat="1">
      <c r="A374" s="39"/>
      <c r="B374" s="165"/>
      <c r="C374" s="166" t="s">
        <v>525</v>
      </c>
      <c r="D374" s="166" t="s">
        <v>141</v>
      </c>
      <c r="E374" s="167" t="s">
        <v>1016</v>
      </c>
      <c r="F374" s="168" t="s">
        <v>1017</v>
      </c>
      <c r="G374" s="169" t="s">
        <v>168</v>
      </c>
      <c r="H374" s="170">
        <v>91.069999999999993</v>
      </c>
      <c r="I374" s="171"/>
      <c r="J374" s="172">
        <f>ROUND(I374*H374,2)</f>
        <v>0</v>
      </c>
      <c r="K374" s="168" t="s">
        <v>144</v>
      </c>
      <c r="L374" s="40"/>
      <c r="M374" s="173" t="s">
        <v>3</v>
      </c>
      <c r="N374" s="174" t="s">
        <v>45</v>
      </c>
      <c r="O374" s="73"/>
      <c r="P374" s="175">
        <f>O374*H374</f>
        <v>0</v>
      </c>
      <c r="Q374" s="175">
        <v>0</v>
      </c>
      <c r="R374" s="175">
        <f>Q374*H374</f>
        <v>0</v>
      </c>
      <c r="S374" s="175">
        <v>0</v>
      </c>
      <c r="T374" s="17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77" t="s">
        <v>302</v>
      </c>
      <c r="AT374" s="177" t="s">
        <v>141</v>
      </c>
      <c r="AU374" s="177" t="s">
        <v>84</v>
      </c>
      <c r="AY374" s="20" t="s">
        <v>138</v>
      </c>
      <c r="BE374" s="178">
        <f>IF(N374="základní",J374,0)</f>
        <v>0</v>
      </c>
      <c r="BF374" s="178">
        <f>IF(N374="snížená",J374,0)</f>
        <v>0</v>
      </c>
      <c r="BG374" s="178">
        <f>IF(N374="zákl. přenesená",J374,0)</f>
        <v>0</v>
      </c>
      <c r="BH374" s="178">
        <f>IF(N374="sníž. přenesená",J374,0)</f>
        <v>0</v>
      </c>
      <c r="BI374" s="178">
        <f>IF(N374="nulová",J374,0)</f>
        <v>0</v>
      </c>
      <c r="BJ374" s="20" t="s">
        <v>82</v>
      </c>
      <c r="BK374" s="178">
        <f>ROUND(I374*H374,2)</f>
        <v>0</v>
      </c>
      <c r="BL374" s="20" t="s">
        <v>302</v>
      </c>
      <c r="BM374" s="177" t="s">
        <v>1018</v>
      </c>
    </row>
    <row r="375" s="13" customFormat="1">
      <c r="A375" s="13"/>
      <c r="B375" s="189"/>
      <c r="C375" s="13"/>
      <c r="D375" s="179" t="s">
        <v>199</v>
      </c>
      <c r="E375" s="190" t="s">
        <v>3</v>
      </c>
      <c r="F375" s="191" t="s">
        <v>1019</v>
      </c>
      <c r="G375" s="13"/>
      <c r="H375" s="190" t="s">
        <v>3</v>
      </c>
      <c r="I375" s="192"/>
      <c r="J375" s="13"/>
      <c r="K375" s="13"/>
      <c r="L375" s="189"/>
      <c r="M375" s="193"/>
      <c r="N375" s="194"/>
      <c r="O375" s="194"/>
      <c r="P375" s="194"/>
      <c r="Q375" s="194"/>
      <c r="R375" s="194"/>
      <c r="S375" s="194"/>
      <c r="T375" s="19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0" t="s">
        <v>199</v>
      </c>
      <c r="AU375" s="190" t="s">
        <v>84</v>
      </c>
      <c r="AV375" s="13" t="s">
        <v>82</v>
      </c>
      <c r="AW375" s="13" t="s">
        <v>35</v>
      </c>
      <c r="AX375" s="13" t="s">
        <v>74</v>
      </c>
      <c r="AY375" s="190" t="s">
        <v>138</v>
      </c>
    </row>
    <row r="376" s="14" customFormat="1">
      <c r="A376" s="14"/>
      <c r="B376" s="196"/>
      <c r="C376" s="14"/>
      <c r="D376" s="179" t="s">
        <v>199</v>
      </c>
      <c r="E376" s="197" t="s">
        <v>3</v>
      </c>
      <c r="F376" s="198" t="s">
        <v>1020</v>
      </c>
      <c r="G376" s="14"/>
      <c r="H376" s="199">
        <v>91.069999999999993</v>
      </c>
      <c r="I376" s="200"/>
      <c r="J376" s="14"/>
      <c r="K376" s="14"/>
      <c r="L376" s="196"/>
      <c r="M376" s="201"/>
      <c r="N376" s="202"/>
      <c r="O376" s="202"/>
      <c r="P376" s="202"/>
      <c r="Q376" s="202"/>
      <c r="R376" s="202"/>
      <c r="S376" s="202"/>
      <c r="T376" s="20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97" t="s">
        <v>199</v>
      </c>
      <c r="AU376" s="197" t="s">
        <v>84</v>
      </c>
      <c r="AV376" s="14" t="s">
        <v>84</v>
      </c>
      <c r="AW376" s="14" t="s">
        <v>35</v>
      </c>
      <c r="AX376" s="14" t="s">
        <v>74</v>
      </c>
      <c r="AY376" s="197" t="s">
        <v>138</v>
      </c>
    </row>
    <row r="377" s="15" customFormat="1">
      <c r="A377" s="15"/>
      <c r="B377" s="204"/>
      <c r="C377" s="15"/>
      <c r="D377" s="179" t="s">
        <v>199</v>
      </c>
      <c r="E377" s="205" t="s">
        <v>3</v>
      </c>
      <c r="F377" s="206" t="s">
        <v>208</v>
      </c>
      <c r="G377" s="15"/>
      <c r="H377" s="207">
        <v>91.069999999999993</v>
      </c>
      <c r="I377" s="208"/>
      <c r="J377" s="15"/>
      <c r="K377" s="15"/>
      <c r="L377" s="204"/>
      <c r="M377" s="209"/>
      <c r="N377" s="210"/>
      <c r="O377" s="210"/>
      <c r="P377" s="210"/>
      <c r="Q377" s="210"/>
      <c r="R377" s="210"/>
      <c r="S377" s="210"/>
      <c r="T377" s="21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05" t="s">
        <v>199</v>
      </c>
      <c r="AU377" s="205" t="s">
        <v>84</v>
      </c>
      <c r="AV377" s="15" t="s">
        <v>162</v>
      </c>
      <c r="AW377" s="15" t="s">
        <v>35</v>
      </c>
      <c r="AX377" s="15" t="s">
        <v>82</v>
      </c>
      <c r="AY377" s="205" t="s">
        <v>138</v>
      </c>
    </row>
    <row r="378" s="2" customFormat="1" ht="21.75" customHeight="1">
      <c r="A378" s="39"/>
      <c r="B378" s="165"/>
      <c r="C378" s="166" t="s">
        <v>532</v>
      </c>
      <c r="D378" s="166" t="s">
        <v>141</v>
      </c>
      <c r="E378" s="167" t="s">
        <v>1021</v>
      </c>
      <c r="F378" s="168" t="s">
        <v>1022</v>
      </c>
      <c r="G378" s="169" t="s">
        <v>168</v>
      </c>
      <c r="H378" s="170">
        <v>4.633</v>
      </c>
      <c r="I378" s="171"/>
      <c r="J378" s="172">
        <f>ROUND(I378*H378,2)</f>
        <v>0</v>
      </c>
      <c r="K378" s="168" t="s">
        <v>144</v>
      </c>
      <c r="L378" s="40"/>
      <c r="M378" s="173" t="s">
        <v>3</v>
      </c>
      <c r="N378" s="174" t="s">
        <v>45</v>
      </c>
      <c r="O378" s="73"/>
      <c r="P378" s="175">
        <f>O378*H378</f>
        <v>0</v>
      </c>
      <c r="Q378" s="175">
        <v>0</v>
      </c>
      <c r="R378" s="175">
        <f>Q378*H378</f>
        <v>0</v>
      </c>
      <c r="S378" s="175">
        <v>0</v>
      </c>
      <c r="T378" s="17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177" t="s">
        <v>302</v>
      </c>
      <c r="AT378" s="177" t="s">
        <v>141</v>
      </c>
      <c r="AU378" s="177" t="s">
        <v>84</v>
      </c>
      <c r="AY378" s="20" t="s">
        <v>138</v>
      </c>
      <c r="BE378" s="178">
        <f>IF(N378="základní",J378,0)</f>
        <v>0</v>
      </c>
      <c r="BF378" s="178">
        <f>IF(N378="snížená",J378,0)</f>
        <v>0</v>
      </c>
      <c r="BG378" s="178">
        <f>IF(N378="zákl. přenesená",J378,0)</f>
        <v>0</v>
      </c>
      <c r="BH378" s="178">
        <f>IF(N378="sníž. přenesená",J378,0)</f>
        <v>0</v>
      </c>
      <c r="BI378" s="178">
        <f>IF(N378="nulová",J378,0)</f>
        <v>0</v>
      </c>
      <c r="BJ378" s="20" t="s">
        <v>82</v>
      </c>
      <c r="BK378" s="178">
        <f>ROUND(I378*H378,2)</f>
        <v>0</v>
      </c>
      <c r="BL378" s="20" t="s">
        <v>302</v>
      </c>
      <c r="BM378" s="177" t="s">
        <v>1023</v>
      </c>
    </row>
    <row r="379" s="13" customFormat="1">
      <c r="A379" s="13"/>
      <c r="B379" s="189"/>
      <c r="C379" s="13"/>
      <c r="D379" s="179" t="s">
        <v>199</v>
      </c>
      <c r="E379" s="190" t="s">
        <v>3</v>
      </c>
      <c r="F379" s="191" t="s">
        <v>1024</v>
      </c>
      <c r="G379" s="13"/>
      <c r="H379" s="190" t="s">
        <v>3</v>
      </c>
      <c r="I379" s="192"/>
      <c r="J379" s="13"/>
      <c r="K379" s="13"/>
      <c r="L379" s="189"/>
      <c r="M379" s="193"/>
      <c r="N379" s="194"/>
      <c r="O379" s="194"/>
      <c r="P379" s="194"/>
      <c r="Q379" s="194"/>
      <c r="R379" s="194"/>
      <c r="S379" s="194"/>
      <c r="T379" s="19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0" t="s">
        <v>199</v>
      </c>
      <c r="AU379" s="190" t="s">
        <v>84</v>
      </c>
      <c r="AV379" s="13" t="s">
        <v>82</v>
      </c>
      <c r="AW379" s="13" t="s">
        <v>35</v>
      </c>
      <c r="AX379" s="13" t="s">
        <v>74</v>
      </c>
      <c r="AY379" s="190" t="s">
        <v>138</v>
      </c>
    </row>
    <row r="380" s="14" customFormat="1">
      <c r="A380" s="14"/>
      <c r="B380" s="196"/>
      <c r="C380" s="14"/>
      <c r="D380" s="179" t="s">
        <v>199</v>
      </c>
      <c r="E380" s="197" t="s">
        <v>3</v>
      </c>
      <c r="F380" s="198" t="s">
        <v>1025</v>
      </c>
      <c r="G380" s="14"/>
      <c r="H380" s="199">
        <v>4.633</v>
      </c>
      <c r="I380" s="200"/>
      <c r="J380" s="14"/>
      <c r="K380" s="14"/>
      <c r="L380" s="196"/>
      <c r="M380" s="201"/>
      <c r="N380" s="202"/>
      <c r="O380" s="202"/>
      <c r="P380" s="202"/>
      <c r="Q380" s="202"/>
      <c r="R380" s="202"/>
      <c r="S380" s="202"/>
      <c r="T380" s="20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7" t="s">
        <v>199</v>
      </c>
      <c r="AU380" s="197" t="s">
        <v>84</v>
      </c>
      <c r="AV380" s="14" t="s">
        <v>84</v>
      </c>
      <c r="AW380" s="14" t="s">
        <v>35</v>
      </c>
      <c r="AX380" s="14" t="s">
        <v>74</v>
      </c>
      <c r="AY380" s="197" t="s">
        <v>138</v>
      </c>
    </row>
    <row r="381" s="15" customFormat="1">
      <c r="A381" s="15"/>
      <c r="B381" s="204"/>
      <c r="C381" s="15"/>
      <c r="D381" s="179" t="s">
        <v>199</v>
      </c>
      <c r="E381" s="205" t="s">
        <v>3</v>
      </c>
      <c r="F381" s="206" t="s">
        <v>208</v>
      </c>
      <c r="G381" s="15"/>
      <c r="H381" s="207">
        <v>4.633</v>
      </c>
      <c r="I381" s="208"/>
      <c r="J381" s="15"/>
      <c r="K381" s="15"/>
      <c r="L381" s="204"/>
      <c r="M381" s="209"/>
      <c r="N381" s="210"/>
      <c r="O381" s="210"/>
      <c r="P381" s="210"/>
      <c r="Q381" s="210"/>
      <c r="R381" s="210"/>
      <c r="S381" s="210"/>
      <c r="T381" s="21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05" t="s">
        <v>199</v>
      </c>
      <c r="AU381" s="205" t="s">
        <v>84</v>
      </c>
      <c r="AV381" s="15" t="s">
        <v>162</v>
      </c>
      <c r="AW381" s="15" t="s">
        <v>35</v>
      </c>
      <c r="AX381" s="15" t="s">
        <v>82</v>
      </c>
      <c r="AY381" s="205" t="s">
        <v>138</v>
      </c>
    </row>
    <row r="382" s="2" customFormat="1" ht="16.5" customHeight="1">
      <c r="A382" s="39"/>
      <c r="B382" s="165"/>
      <c r="C382" s="223" t="s">
        <v>540</v>
      </c>
      <c r="D382" s="223" t="s">
        <v>932</v>
      </c>
      <c r="E382" s="224" t="s">
        <v>1026</v>
      </c>
      <c r="F382" s="225" t="s">
        <v>1027</v>
      </c>
      <c r="G382" s="226" t="s">
        <v>231</v>
      </c>
      <c r="H382" s="227">
        <v>0.037999999999999999</v>
      </c>
      <c r="I382" s="228"/>
      <c r="J382" s="229">
        <f>ROUND(I382*H382,2)</f>
        <v>0</v>
      </c>
      <c r="K382" s="225" t="s">
        <v>144</v>
      </c>
      <c r="L382" s="230"/>
      <c r="M382" s="231" t="s">
        <v>3</v>
      </c>
      <c r="N382" s="232" t="s">
        <v>45</v>
      </c>
      <c r="O382" s="73"/>
      <c r="P382" s="175">
        <f>O382*H382</f>
        <v>0</v>
      </c>
      <c r="Q382" s="175">
        <v>1</v>
      </c>
      <c r="R382" s="175">
        <f>Q382*H382</f>
        <v>0.037999999999999999</v>
      </c>
      <c r="S382" s="175">
        <v>0</v>
      </c>
      <c r="T382" s="17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177" t="s">
        <v>429</v>
      </c>
      <c r="AT382" s="177" t="s">
        <v>932</v>
      </c>
      <c r="AU382" s="177" t="s">
        <v>84</v>
      </c>
      <c r="AY382" s="20" t="s">
        <v>138</v>
      </c>
      <c r="BE382" s="178">
        <f>IF(N382="základní",J382,0)</f>
        <v>0</v>
      </c>
      <c r="BF382" s="178">
        <f>IF(N382="snížená",J382,0)</f>
        <v>0</v>
      </c>
      <c r="BG382" s="178">
        <f>IF(N382="zákl. přenesená",J382,0)</f>
        <v>0</v>
      </c>
      <c r="BH382" s="178">
        <f>IF(N382="sníž. přenesená",J382,0)</f>
        <v>0</v>
      </c>
      <c r="BI382" s="178">
        <f>IF(N382="nulová",J382,0)</f>
        <v>0</v>
      </c>
      <c r="BJ382" s="20" t="s">
        <v>82</v>
      </c>
      <c r="BK382" s="178">
        <f>ROUND(I382*H382,2)</f>
        <v>0</v>
      </c>
      <c r="BL382" s="20" t="s">
        <v>302</v>
      </c>
      <c r="BM382" s="177" t="s">
        <v>1028</v>
      </c>
    </row>
    <row r="383" s="13" customFormat="1">
      <c r="A383" s="13"/>
      <c r="B383" s="189"/>
      <c r="C383" s="13"/>
      <c r="D383" s="179" t="s">
        <v>199</v>
      </c>
      <c r="E383" s="190" t="s">
        <v>3</v>
      </c>
      <c r="F383" s="191" t="s">
        <v>1029</v>
      </c>
      <c r="G383" s="13"/>
      <c r="H383" s="190" t="s">
        <v>3</v>
      </c>
      <c r="I383" s="192"/>
      <c r="J383" s="13"/>
      <c r="K383" s="13"/>
      <c r="L383" s="189"/>
      <c r="M383" s="193"/>
      <c r="N383" s="194"/>
      <c r="O383" s="194"/>
      <c r="P383" s="194"/>
      <c r="Q383" s="194"/>
      <c r="R383" s="194"/>
      <c r="S383" s="194"/>
      <c r="T383" s="19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0" t="s">
        <v>199</v>
      </c>
      <c r="AU383" s="190" t="s">
        <v>84</v>
      </c>
      <c r="AV383" s="13" t="s">
        <v>82</v>
      </c>
      <c r="AW383" s="13" t="s">
        <v>35</v>
      </c>
      <c r="AX383" s="13" t="s">
        <v>74</v>
      </c>
      <c r="AY383" s="190" t="s">
        <v>138</v>
      </c>
    </row>
    <row r="384" s="13" customFormat="1">
      <c r="A384" s="13"/>
      <c r="B384" s="189"/>
      <c r="C384" s="13"/>
      <c r="D384" s="179" t="s">
        <v>199</v>
      </c>
      <c r="E384" s="190" t="s">
        <v>3</v>
      </c>
      <c r="F384" s="191" t="s">
        <v>1019</v>
      </c>
      <c r="G384" s="13"/>
      <c r="H384" s="190" t="s">
        <v>3</v>
      </c>
      <c r="I384" s="192"/>
      <c r="J384" s="13"/>
      <c r="K384" s="13"/>
      <c r="L384" s="189"/>
      <c r="M384" s="193"/>
      <c r="N384" s="194"/>
      <c r="O384" s="194"/>
      <c r="P384" s="194"/>
      <c r="Q384" s="194"/>
      <c r="R384" s="194"/>
      <c r="S384" s="194"/>
      <c r="T384" s="19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0" t="s">
        <v>199</v>
      </c>
      <c r="AU384" s="190" t="s">
        <v>84</v>
      </c>
      <c r="AV384" s="13" t="s">
        <v>82</v>
      </c>
      <c r="AW384" s="13" t="s">
        <v>35</v>
      </c>
      <c r="AX384" s="13" t="s">
        <v>74</v>
      </c>
      <c r="AY384" s="190" t="s">
        <v>138</v>
      </c>
    </row>
    <row r="385" s="14" customFormat="1">
      <c r="A385" s="14"/>
      <c r="B385" s="196"/>
      <c r="C385" s="14"/>
      <c r="D385" s="179" t="s">
        <v>199</v>
      </c>
      <c r="E385" s="197" t="s">
        <v>3</v>
      </c>
      <c r="F385" s="198" t="s">
        <v>1030</v>
      </c>
      <c r="G385" s="14"/>
      <c r="H385" s="199">
        <v>0.035999999999999997</v>
      </c>
      <c r="I385" s="200"/>
      <c r="J385" s="14"/>
      <c r="K385" s="14"/>
      <c r="L385" s="196"/>
      <c r="M385" s="201"/>
      <c r="N385" s="202"/>
      <c r="O385" s="202"/>
      <c r="P385" s="202"/>
      <c r="Q385" s="202"/>
      <c r="R385" s="202"/>
      <c r="S385" s="202"/>
      <c r="T385" s="20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7" t="s">
        <v>199</v>
      </c>
      <c r="AU385" s="197" t="s">
        <v>84</v>
      </c>
      <c r="AV385" s="14" t="s">
        <v>84</v>
      </c>
      <c r="AW385" s="14" t="s">
        <v>35</v>
      </c>
      <c r="AX385" s="14" t="s">
        <v>74</v>
      </c>
      <c r="AY385" s="197" t="s">
        <v>138</v>
      </c>
    </row>
    <row r="386" s="13" customFormat="1">
      <c r="A386" s="13"/>
      <c r="B386" s="189"/>
      <c r="C386" s="13"/>
      <c r="D386" s="179" t="s">
        <v>199</v>
      </c>
      <c r="E386" s="190" t="s">
        <v>3</v>
      </c>
      <c r="F386" s="191" t="s">
        <v>1024</v>
      </c>
      <c r="G386" s="13"/>
      <c r="H386" s="190" t="s">
        <v>3</v>
      </c>
      <c r="I386" s="192"/>
      <c r="J386" s="13"/>
      <c r="K386" s="13"/>
      <c r="L386" s="189"/>
      <c r="M386" s="193"/>
      <c r="N386" s="194"/>
      <c r="O386" s="194"/>
      <c r="P386" s="194"/>
      <c r="Q386" s="194"/>
      <c r="R386" s="194"/>
      <c r="S386" s="194"/>
      <c r="T386" s="19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0" t="s">
        <v>199</v>
      </c>
      <c r="AU386" s="190" t="s">
        <v>84</v>
      </c>
      <c r="AV386" s="13" t="s">
        <v>82</v>
      </c>
      <c r="AW386" s="13" t="s">
        <v>35</v>
      </c>
      <c r="AX386" s="13" t="s">
        <v>74</v>
      </c>
      <c r="AY386" s="190" t="s">
        <v>138</v>
      </c>
    </row>
    <row r="387" s="14" customFormat="1">
      <c r="A387" s="14"/>
      <c r="B387" s="196"/>
      <c r="C387" s="14"/>
      <c r="D387" s="179" t="s">
        <v>199</v>
      </c>
      <c r="E387" s="197" t="s">
        <v>3</v>
      </c>
      <c r="F387" s="198" t="s">
        <v>1031</v>
      </c>
      <c r="G387" s="14"/>
      <c r="H387" s="199">
        <v>0.002</v>
      </c>
      <c r="I387" s="200"/>
      <c r="J387" s="14"/>
      <c r="K387" s="14"/>
      <c r="L387" s="196"/>
      <c r="M387" s="201"/>
      <c r="N387" s="202"/>
      <c r="O387" s="202"/>
      <c r="P387" s="202"/>
      <c r="Q387" s="202"/>
      <c r="R387" s="202"/>
      <c r="S387" s="202"/>
      <c r="T387" s="20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97" t="s">
        <v>199</v>
      </c>
      <c r="AU387" s="197" t="s">
        <v>84</v>
      </c>
      <c r="AV387" s="14" t="s">
        <v>84</v>
      </c>
      <c r="AW387" s="14" t="s">
        <v>35</v>
      </c>
      <c r="AX387" s="14" t="s">
        <v>74</v>
      </c>
      <c r="AY387" s="197" t="s">
        <v>138</v>
      </c>
    </row>
    <row r="388" s="15" customFormat="1">
      <c r="A388" s="15"/>
      <c r="B388" s="204"/>
      <c r="C388" s="15"/>
      <c r="D388" s="179" t="s">
        <v>199</v>
      </c>
      <c r="E388" s="205" t="s">
        <v>3</v>
      </c>
      <c r="F388" s="206" t="s">
        <v>208</v>
      </c>
      <c r="G388" s="15"/>
      <c r="H388" s="207">
        <v>0.037999999999999999</v>
      </c>
      <c r="I388" s="208"/>
      <c r="J388" s="15"/>
      <c r="K388" s="15"/>
      <c r="L388" s="204"/>
      <c r="M388" s="209"/>
      <c r="N388" s="210"/>
      <c r="O388" s="210"/>
      <c r="P388" s="210"/>
      <c r="Q388" s="210"/>
      <c r="R388" s="210"/>
      <c r="S388" s="210"/>
      <c r="T388" s="21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05" t="s">
        <v>199</v>
      </c>
      <c r="AU388" s="205" t="s">
        <v>84</v>
      </c>
      <c r="AV388" s="15" t="s">
        <v>162</v>
      </c>
      <c r="AW388" s="15" t="s">
        <v>35</v>
      </c>
      <c r="AX388" s="15" t="s">
        <v>82</v>
      </c>
      <c r="AY388" s="205" t="s">
        <v>138</v>
      </c>
    </row>
    <row r="389" s="2" customFormat="1" ht="21.75" customHeight="1">
      <c r="A389" s="39"/>
      <c r="B389" s="165"/>
      <c r="C389" s="166" t="s">
        <v>546</v>
      </c>
      <c r="D389" s="166" t="s">
        <v>141</v>
      </c>
      <c r="E389" s="167" t="s">
        <v>1032</v>
      </c>
      <c r="F389" s="168" t="s">
        <v>1033</v>
      </c>
      <c r="G389" s="169" t="s">
        <v>168</v>
      </c>
      <c r="H389" s="170">
        <v>126.45</v>
      </c>
      <c r="I389" s="171"/>
      <c r="J389" s="172">
        <f>ROUND(I389*H389,2)</f>
        <v>0</v>
      </c>
      <c r="K389" s="168" t="s">
        <v>144</v>
      </c>
      <c r="L389" s="40"/>
      <c r="M389" s="173" t="s">
        <v>3</v>
      </c>
      <c r="N389" s="174" t="s">
        <v>45</v>
      </c>
      <c r="O389" s="73"/>
      <c r="P389" s="175">
        <f>O389*H389</f>
        <v>0</v>
      </c>
      <c r="Q389" s="175">
        <v>0</v>
      </c>
      <c r="R389" s="175">
        <f>Q389*H389</f>
        <v>0</v>
      </c>
      <c r="S389" s="175">
        <v>0</v>
      </c>
      <c r="T389" s="17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177" t="s">
        <v>302</v>
      </c>
      <c r="AT389" s="177" t="s">
        <v>141</v>
      </c>
      <c r="AU389" s="177" t="s">
        <v>84</v>
      </c>
      <c r="AY389" s="20" t="s">
        <v>138</v>
      </c>
      <c r="BE389" s="178">
        <f>IF(N389="základní",J389,0)</f>
        <v>0</v>
      </c>
      <c r="BF389" s="178">
        <f>IF(N389="snížená",J389,0)</f>
        <v>0</v>
      </c>
      <c r="BG389" s="178">
        <f>IF(N389="zákl. přenesená",J389,0)</f>
        <v>0</v>
      </c>
      <c r="BH389" s="178">
        <f>IF(N389="sníž. přenesená",J389,0)</f>
        <v>0</v>
      </c>
      <c r="BI389" s="178">
        <f>IF(N389="nulová",J389,0)</f>
        <v>0</v>
      </c>
      <c r="BJ389" s="20" t="s">
        <v>82</v>
      </c>
      <c r="BK389" s="178">
        <f>ROUND(I389*H389,2)</f>
        <v>0</v>
      </c>
      <c r="BL389" s="20" t="s">
        <v>302</v>
      </c>
      <c r="BM389" s="177" t="s">
        <v>1034</v>
      </c>
    </row>
    <row r="390" s="14" customFormat="1">
      <c r="A390" s="14"/>
      <c r="B390" s="196"/>
      <c r="C390" s="14"/>
      <c r="D390" s="179" t="s">
        <v>199</v>
      </c>
      <c r="E390" s="197" t="s">
        <v>3</v>
      </c>
      <c r="F390" s="198" t="s">
        <v>1035</v>
      </c>
      <c r="G390" s="14"/>
      <c r="H390" s="199">
        <v>126.45</v>
      </c>
      <c r="I390" s="200"/>
      <c r="J390" s="14"/>
      <c r="K390" s="14"/>
      <c r="L390" s="196"/>
      <c r="M390" s="201"/>
      <c r="N390" s="202"/>
      <c r="O390" s="202"/>
      <c r="P390" s="202"/>
      <c r="Q390" s="202"/>
      <c r="R390" s="202"/>
      <c r="S390" s="202"/>
      <c r="T390" s="20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197" t="s">
        <v>199</v>
      </c>
      <c r="AU390" s="197" t="s">
        <v>84</v>
      </c>
      <c r="AV390" s="14" t="s">
        <v>84</v>
      </c>
      <c r="AW390" s="14" t="s">
        <v>35</v>
      </c>
      <c r="AX390" s="14" t="s">
        <v>74</v>
      </c>
      <c r="AY390" s="197" t="s">
        <v>138</v>
      </c>
    </row>
    <row r="391" s="15" customFormat="1">
      <c r="A391" s="15"/>
      <c r="B391" s="204"/>
      <c r="C391" s="15"/>
      <c r="D391" s="179" t="s">
        <v>199</v>
      </c>
      <c r="E391" s="205" t="s">
        <v>3</v>
      </c>
      <c r="F391" s="206" t="s">
        <v>208</v>
      </c>
      <c r="G391" s="15"/>
      <c r="H391" s="207">
        <v>126.45</v>
      </c>
      <c r="I391" s="208"/>
      <c r="J391" s="15"/>
      <c r="K391" s="15"/>
      <c r="L391" s="204"/>
      <c r="M391" s="209"/>
      <c r="N391" s="210"/>
      <c r="O391" s="210"/>
      <c r="P391" s="210"/>
      <c r="Q391" s="210"/>
      <c r="R391" s="210"/>
      <c r="S391" s="210"/>
      <c r="T391" s="21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05" t="s">
        <v>199</v>
      </c>
      <c r="AU391" s="205" t="s">
        <v>84</v>
      </c>
      <c r="AV391" s="15" t="s">
        <v>162</v>
      </c>
      <c r="AW391" s="15" t="s">
        <v>35</v>
      </c>
      <c r="AX391" s="15" t="s">
        <v>82</v>
      </c>
      <c r="AY391" s="205" t="s">
        <v>138</v>
      </c>
    </row>
    <row r="392" s="2" customFormat="1">
      <c r="A392" s="39"/>
      <c r="B392" s="165"/>
      <c r="C392" s="223" t="s">
        <v>552</v>
      </c>
      <c r="D392" s="223" t="s">
        <v>932</v>
      </c>
      <c r="E392" s="224" t="s">
        <v>1036</v>
      </c>
      <c r="F392" s="225" t="s">
        <v>1037</v>
      </c>
      <c r="G392" s="226" t="s">
        <v>168</v>
      </c>
      <c r="H392" s="227">
        <v>147.37700000000001</v>
      </c>
      <c r="I392" s="228"/>
      <c r="J392" s="229">
        <f>ROUND(I392*H392,2)</f>
        <v>0</v>
      </c>
      <c r="K392" s="225" t="s">
        <v>144</v>
      </c>
      <c r="L392" s="230"/>
      <c r="M392" s="231" t="s">
        <v>3</v>
      </c>
      <c r="N392" s="232" t="s">
        <v>45</v>
      </c>
      <c r="O392" s="73"/>
      <c r="P392" s="175">
        <f>O392*H392</f>
        <v>0</v>
      </c>
      <c r="Q392" s="175">
        <v>0.0040000000000000001</v>
      </c>
      <c r="R392" s="175">
        <f>Q392*H392</f>
        <v>0.58950800000000003</v>
      </c>
      <c r="S392" s="175">
        <v>0</v>
      </c>
      <c r="T392" s="17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177" t="s">
        <v>429</v>
      </c>
      <c r="AT392" s="177" t="s">
        <v>932</v>
      </c>
      <c r="AU392" s="177" t="s">
        <v>84</v>
      </c>
      <c r="AY392" s="20" t="s">
        <v>138</v>
      </c>
      <c r="BE392" s="178">
        <f>IF(N392="základní",J392,0)</f>
        <v>0</v>
      </c>
      <c r="BF392" s="178">
        <f>IF(N392="snížená",J392,0)</f>
        <v>0</v>
      </c>
      <c r="BG392" s="178">
        <f>IF(N392="zákl. přenesená",J392,0)</f>
        <v>0</v>
      </c>
      <c r="BH392" s="178">
        <f>IF(N392="sníž. přenesená",J392,0)</f>
        <v>0</v>
      </c>
      <c r="BI392" s="178">
        <f>IF(N392="nulová",J392,0)</f>
        <v>0</v>
      </c>
      <c r="BJ392" s="20" t="s">
        <v>82</v>
      </c>
      <c r="BK392" s="178">
        <f>ROUND(I392*H392,2)</f>
        <v>0</v>
      </c>
      <c r="BL392" s="20" t="s">
        <v>302</v>
      </c>
      <c r="BM392" s="177" t="s">
        <v>1038</v>
      </c>
    </row>
    <row r="393" s="2" customFormat="1">
      <c r="A393" s="39"/>
      <c r="B393" s="40"/>
      <c r="C393" s="39"/>
      <c r="D393" s="179" t="s">
        <v>147</v>
      </c>
      <c r="E393" s="39"/>
      <c r="F393" s="180" t="s">
        <v>1039</v>
      </c>
      <c r="G393" s="39"/>
      <c r="H393" s="39"/>
      <c r="I393" s="181"/>
      <c r="J393" s="39"/>
      <c r="K393" s="39"/>
      <c r="L393" s="40"/>
      <c r="M393" s="182"/>
      <c r="N393" s="183"/>
      <c r="O393" s="73"/>
      <c r="P393" s="73"/>
      <c r="Q393" s="73"/>
      <c r="R393" s="73"/>
      <c r="S393" s="73"/>
      <c r="T393" s="74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20" t="s">
        <v>147</v>
      </c>
      <c r="AU393" s="20" t="s">
        <v>84</v>
      </c>
    </row>
    <row r="394" s="14" customFormat="1">
      <c r="A394" s="14"/>
      <c r="B394" s="196"/>
      <c r="C394" s="14"/>
      <c r="D394" s="179" t="s">
        <v>199</v>
      </c>
      <c r="E394" s="14"/>
      <c r="F394" s="198" t="s">
        <v>1040</v>
      </c>
      <c r="G394" s="14"/>
      <c r="H394" s="199">
        <v>147.37700000000001</v>
      </c>
      <c r="I394" s="200"/>
      <c r="J394" s="14"/>
      <c r="K394" s="14"/>
      <c r="L394" s="196"/>
      <c r="M394" s="201"/>
      <c r="N394" s="202"/>
      <c r="O394" s="202"/>
      <c r="P394" s="202"/>
      <c r="Q394" s="202"/>
      <c r="R394" s="202"/>
      <c r="S394" s="202"/>
      <c r="T394" s="20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7" t="s">
        <v>199</v>
      </c>
      <c r="AU394" s="197" t="s">
        <v>84</v>
      </c>
      <c r="AV394" s="14" t="s">
        <v>84</v>
      </c>
      <c r="AW394" s="14" t="s">
        <v>4</v>
      </c>
      <c r="AX394" s="14" t="s">
        <v>82</v>
      </c>
      <c r="AY394" s="197" t="s">
        <v>138</v>
      </c>
    </row>
    <row r="395" s="2" customFormat="1" ht="16.5" customHeight="1">
      <c r="A395" s="39"/>
      <c r="B395" s="165"/>
      <c r="C395" s="166" t="s">
        <v>559</v>
      </c>
      <c r="D395" s="166" t="s">
        <v>141</v>
      </c>
      <c r="E395" s="167" t="s">
        <v>1041</v>
      </c>
      <c r="F395" s="168" t="s">
        <v>1042</v>
      </c>
      <c r="G395" s="169" t="s">
        <v>168</v>
      </c>
      <c r="H395" s="170">
        <v>91.069999999999993</v>
      </c>
      <c r="I395" s="171"/>
      <c r="J395" s="172">
        <f>ROUND(I395*H395,2)</f>
        <v>0</v>
      </c>
      <c r="K395" s="168" t="s">
        <v>144</v>
      </c>
      <c r="L395" s="40"/>
      <c r="M395" s="173" t="s">
        <v>3</v>
      </c>
      <c r="N395" s="174" t="s">
        <v>45</v>
      </c>
      <c r="O395" s="73"/>
      <c r="P395" s="175">
        <f>O395*H395</f>
        <v>0</v>
      </c>
      <c r="Q395" s="175">
        <v>0.00040000000000000002</v>
      </c>
      <c r="R395" s="175">
        <f>Q395*H395</f>
        <v>0.036428000000000002</v>
      </c>
      <c r="S395" s="175">
        <v>0</v>
      </c>
      <c r="T395" s="17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177" t="s">
        <v>302</v>
      </c>
      <c r="AT395" s="177" t="s">
        <v>141</v>
      </c>
      <c r="AU395" s="177" t="s">
        <v>84</v>
      </c>
      <c r="AY395" s="20" t="s">
        <v>138</v>
      </c>
      <c r="BE395" s="178">
        <f>IF(N395="základní",J395,0)</f>
        <v>0</v>
      </c>
      <c r="BF395" s="178">
        <f>IF(N395="snížená",J395,0)</f>
        <v>0</v>
      </c>
      <c r="BG395" s="178">
        <f>IF(N395="zákl. přenesená",J395,0)</f>
        <v>0</v>
      </c>
      <c r="BH395" s="178">
        <f>IF(N395="sníž. přenesená",J395,0)</f>
        <v>0</v>
      </c>
      <c r="BI395" s="178">
        <f>IF(N395="nulová",J395,0)</f>
        <v>0</v>
      </c>
      <c r="BJ395" s="20" t="s">
        <v>82</v>
      </c>
      <c r="BK395" s="178">
        <f>ROUND(I395*H395,2)</f>
        <v>0</v>
      </c>
      <c r="BL395" s="20" t="s">
        <v>302</v>
      </c>
      <c r="BM395" s="177" t="s">
        <v>1043</v>
      </c>
    </row>
    <row r="396" s="13" customFormat="1">
      <c r="A396" s="13"/>
      <c r="B396" s="189"/>
      <c r="C396" s="13"/>
      <c r="D396" s="179" t="s">
        <v>199</v>
      </c>
      <c r="E396" s="190" t="s">
        <v>3</v>
      </c>
      <c r="F396" s="191" t="s">
        <v>1019</v>
      </c>
      <c r="G396" s="13"/>
      <c r="H396" s="190" t="s">
        <v>3</v>
      </c>
      <c r="I396" s="192"/>
      <c r="J396" s="13"/>
      <c r="K396" s="13"/>
      <c r="L396" s="189"/>
      <c r="M396" s="193"/>
      <c r="N396" s="194"/>
      <c r="O396" s="194"/>
      <c r="P396" s="194"/>
      <c r="Q396" s="194"/>
      <c r="R396" s="194"/>
      <c r="S396" s="194"/>
      <c r="T396" s="19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0" t="s">
        <v>199</v>
      </c>
      <c r="AU396" s="190" t="s">
        <v>84</v>
      </c>
      <c r="AV396" s="13" t="s">
        <v>82</v>
      </c>
      <c r="AW396" s="13" t="s">
        <v>35</v>
      </c>
      <c r="AX396" s="13" t="s">
        <v>74</v>
      </c>
      <c r="AY396" s="190" t="s">
        <v>138</v>
      </c>
    </row>
    <row r="397" s="14" customFormat="1">
      <c r="A397" s="14"/>
      <c r="B397" s="196"/>
      <c r="C397" s="14"/>
      <c r="D397" s="179" t="s">
        <v>199</v>
      </c>
      <c r="E397" s="197" t="s">
        <v>3</v>
      </c>
      <c r="F397" s="198" t="s">
        <v>1020</v>
      </c>
      <c r="G397" s="14"/>
      <c r="H397" s="199">
        <v>91.069999999999993</v>
      </c>
      <c r="I397" s="200"/>
      <c r="J397" s="14"/>
      <c r="K397" s="14"/>
      <c r="L397" s="196"/>
      <c r="M397" s="201"/>
      <c r="N397" s="202"/>
      <c r="O397" s="202"/>
      <c r="P397" s="202"/>
      <c r="Q397" s="202"/>
      <c r="R397" s="202"/>
      <c r="S397" s="202"/>
      <c r="T397" s="20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7" t="s">
        <v>199</v>
      </c>
      <c r="AU397" s="197" t="s">
        <v>84</v>
      </c>
      <c r="AV397" s="14" t="s">
        <v>84</v>
      </c>
      <c r="AW397" s="14" t="s">
        <v>35</v>
      </c>
      <c r="AX397" s="14" t="s">
        <v>74</v>
      </c>
      <c r="AY397" s="197" t="s">
        <v>138</v>
      </c>
    </row>
    <row r="398" s="15" customFormat="1">
      <c r="A398" s="15"/>
      <c r="B398" s="204"/>
      <c r="C398" s="15"/>
      <c r="D398" s="179" t="s">
        <v>199</v>
      </c>
      <c r="E398" s="205" t="s">
        <v>3</v>
      </c>
      <c r="F398" s="206" t="s">
        <v>208</v>
      </c>
      <c r="G398" s="15"/>
      <c r="H398" s="207">
        <v>91.069999999999993</v>
      </c>
      <c r="I398" s="208"/>
      <c r="J398" s="15"/>
      <c r="K398" s="15"/>
      <c r="L398" s="204"/>
      <c r="M398" s="209"/>
      <c r="N398" s="210"/>
      <c r="O398" s="210"/>
      <c r="P398" s="210"/>
      <c r="Q398" s="210"/>
      <c r="R398" s="210"/>
      <c r="S398" s="210"/>
      <c r="T398" s="21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05" t="s">
        <v>199</v>
      </c>
      <c r="AU398" s="205" t="s">
        <v>84</v>
      </c>
      <c r="AV398" s="15" t="s">
        <v>162</v>
      </c>
      <c r="AW398" s="15" t="s">
        <v>35</v>
      </c>
      <c r="AX398" s="15" t="s">
        <v>82</v>
      </c>
      <c r="AY398" s="205" t="s">
        <v>138</v>
      </c>
    </row>
    <row r="399" s="2" customFormat="1" ht="16.5" customHeight="1">
      <c r="A399" s="39"/>
      <c r="B399" s="165"/>
      <c r="C399" s="166" t="s">
        <v>566</v>
      </c>
      <c r="D399" s="166" t="s">
        <v>141</v>
      </c>
      <c r="E399" s="167" t="s">
        <v>1044</v>
      </c>
      <c r="F399" s="168" t="s">
        <v>1045</v>
      </c>
      <c r="G399" s="169" t="s">
        <v>168</v>
      </c>
      <c r="H399" s="170">
        <v>4.633</v>
      </c>
      <c r="I399" s="171"/>
      <c r="J399" s="172">
        <f>ROUND(I399*H399,2)</f>
        <v>0</v>
      </c>
      <c r="K399" s="168" t="s">
        <v>144</v>
      </c>
      <c r="L399" s="40"/>
      <c r="M399" s="173" t="s">
        <v>3</v>
      </c>
      <c r="N399" s="174" t="s">
        <v>45</v>
      </c>
      <c r="O399" s="73"/>
      <c r="P399" s="175">
        <f>O399*H399</f>
        <v>0</v>
      </c>
      <c r="Q399" s="175">
        <v>0.00040000000000000002</v>
      </c>
      <c r="R399" s="175">
        <f>Q399*H399</f>
        <v>0.0018532000000000002</v>
      </c>
      <c r="S399" s="175">
        <v>0</v>
      </c>
      <c r="T399" s="17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177" t="s">
        <v>302</v>
      </c>
      <c r="AT399" s="177" t="s">
        <v>141</v>
      </c>
      <c r="AU399" s="177" t="s">
        <v>84</v>
      </c>
      <c r="AY399" s="20" t="s">
        <v>138</v>
      </c>
      <c r="BE399" s="178">
        <f>IF(N399="základní",J399,0)</f>
        <v>0</v>
      </c>
      <c r="BF399" s="178">
        <f>IF(N399="snížená",J399,0)</f>
        <v>0</v>
      </c>
      <c r="BG399" s="178">
        <f>IF(N399="zákl. přenesená",J399,0)</f>
        <v>0</v>
      </c>
      <c r="BH399" s="178">
        <f>IF(N399="sníž. přenesená",J399,0)</f>
        <v>0</v>
      </c>
      <c r="BI399" s="178">
        <f>IF(N399="nulová",J399,0)</f>
        <v>0</v>
      </c>
      <c r="BJ399" s="20" t="s">
        <v>82</v>
      </c>
      <c r="BK399" s="178">
        <f>ROUND(I399*H399,2)</f>
        <v>0</v>
      </c>
      <c r="BL399" s="20" t="s">
        <v>302</v>
      </c>
      <c r="BM399" s="177" t="s">
        <v>1046</v>
      </c>
    </row>
    <row r="400" s="13" customFormat="1">
      <c r="A400" s="13"/>
      <c r="B400" s="189"/>
      <c r="C400" s="13"/>
      <c r="D400" s="179" t="s">
        <v>199</v>
      </c>
      <c r="E400" s="190" t="s">
        <v>3</v>
      </c>
      <c r="F400" s="191" t="s">
        <v>1024</v>
      </c>
      <c r="G400" s="13"/>
      <c r="H400" s="190" t="s">
        <v>3</v>
      </c>
      <c r="I400" s="192"/>
      <c r="J400" s="13"/>
      <c r="K400" s="13"/>
      <c r="L400" s="189"/>
      <c r="M400" s="193"/>
      <c r="N400" s="194"/>
      <c r="O400" s="194"/>
      <c r="P400" s="194"/>
      <c r="Q400" s="194"/>
      <c r="R400" s="194"/>
      <c r="S400" s="194"/>
      <c r="T400" s="19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0" t="s">
        <v>199</v>
      </c>
      <c r="AU400" s="190" t="s">
        <v>84</v>
      </c>
      <c r="AV400" s="13" t="s">
        <v>82</v>
      </c>
      <c r="AW400" s="13" t="s">
        <v>35</v>
      </c>
      <c r="AX400" s="13" t="s">
        <v>74</v>
      </c>
      <c r="AY400" s="190" t="s">
        <v>138</v>
      </c>
    </row>
    <row r="401" s="14" customFormat="1">
      <c r="A401" s="14"/>
      <c r="B401" s="196"/>
      <c r="C401" s="14"/>
      <c r="D401" s="179" t="s">
        <v>199</v>
      </c>
      <c r="E401" s="197" t="s">
        <v>3</v>
      </c>
      <c r="F401" s="198" t="s">
        <v>1025</v>
      </c>
      <c r="G401" s="14"/>
      <c r="H401" s="199">
        <v>4.633</v>
      </c>
      <c r="I401" s="200"/>
      <c r="J401" s="14"/>
      <c r="K401" s="14"/>
      <c r="L401" s="196"/>
      <c r="M401" s="201"/>
      <c r="N401" s="202"/>
      <c r="O401" s="202"/>
      <c r="P401" s="202"/>
      <c r="Q401" s="202"/>
      <c r="R401" s="202"/>
      <c r="S401" s="202"/>
      <c r="T401" s="20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7" t="s">
        <v>199</v>
      </c>
      <c r="AU401" s="197" t="s">
        <v>84</v>
      </c>
      <c r="AV401" s="14" t="s">
        <v>84</v>
      </c>
      <c r="AW401" s="14" t="s">
        <v>35</v>
      </c>
      <c r="AX401" s="14" t="s">
        <v>74</v>
      </c>
      <c r="AY401" s="197" t="s">
        <v>138</v>
      </c>
    </row>
    <row r="402" s="15" customFormat="1">
      <c r="A402" s="15"/>
      <c r="B402" s="204"/>
      <c r="C402" s="15"/>
      <c r="D402" s="179" t="s">
        <v>199</v>
      </c>
      <c r="E402" s="205" t="s">
        <v>3</v>
      </c>
      <c r="F402" s="206" t="s">
        <v>208</v>
      </c>
      <c r="G402" s="15"/>
      <c r="H402" s="207">
        <v>4.633</v>
      </c>
      <c r="I402" s="208"/>
      <c r="J402" s="15"/>
      <c r="K402" s="15"/>
      <c r="L402" s="204"/>
      <c r="M402" s="209"/>
      <c r="N402" s="210"/>
      <c r="O402" s="210"/>
      <c r="P402" s="210"/>
      <c r="Q402" s="210"/>
      <c r="R402" s="210"/>
      <c r="S402" s="210"/>
      <c r="T402" s="21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05" t="s">
        <v>199</v>
      </c>
      <c r="AU402" s="205" t="s">
        <v>84</v>
      </c>
      <c r="AV402" s="15" t="s">
        <v>162</v>
      </c>
      <c r="AW402" s="15" t="s">
        <v>35</v>
      </c>
      <c r="AX402" s="15" t="s">
        <v>82</v>
      </c>
      <c r="AY402" s="205" t="s">
        <v>138</v>
      </c>
    </row>
    <row r="403" s="2" customFormat="1">
      <c r="A403" s="39"/>
      <c r="B403" s="165"/>
      <c r="C403" s="223" t="s">
        <v>571</v>
      </c>
      <c r="D403" s="223" t="s">
        <v>932</v>
      </c>
      <c r="E403" s="224" t="s">
        <v>1047</v>
      </c>
      <c r="F403" s="225" t="s">
        <v>1048</v>
      </c>
      <c r="G403" s="226" t="s">
        <v>168</v>
      </c>
      <c r="H403" s="227">
        <v>116.85299999999999</v>
      </c>
      <c r="I403" s="228"/>
      <c r="J403" s="229">
        <f>ROUND(I403*H403,2)</f>
        <v>0</v>
      </c>
      <c r="K403" s="225" t="s">
        <v>144</v>
      </c>
      <c r="L403" s="230"/>
      <c r="M403" s="231" t="s">
        <v>3</v>
      </c>
      <c r="N403" s="232" t="s">
        <v>45</v>
      </c>
      <c r="O403" s="73"/>
      <c r="P403" s="175">
        <f>O403*H403</f>
        <v>0</v>
      </c>
      <c r="Q403" s="175">
        <v>0.0054000000000000003</v>
      </c>
      <c r="R403" s="175">
        <f>Q403*H403</f>
        <v>0.63100619999999996</v>
      </c>
      <c r="S403" s="175">
        <v>0</v>
      </c>
      <c r="T403" s="17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177" t="s">
        <v>429</v>
      </c>
      <c r="AT403" s="177" t="s">
        <v>932</v>
      </c>
      <c r="AU403" s="177" t="s">
        <v>84</v>
      </c>
      <c r="AY403" s="20" t="s">
        <v>138</v>
      </c>
      <c r="BE403" s="178">
        <f>IF(N403="základní",J403,0)</f>
        <v>0</v>
      </c>
      <c r="BF403" s="178">
        <f>IF(N403="snížená",J403,0)</f>
        <v>0</v>
      </c>
      <c r="BG403" s="178">
        <f>IF(N403="zákl. přenesená",J403,0)</f>
        <v>0</v>
      </c>
      <c r="BH403" s="178">
        <f>IF(N403="sníž. přenesená",J403,0)</f>
        <v>0</v>
      </c>
      <c r="BI403" s="178">
        <f>IF(N403="nulová",J403,0)</f>
        <v>0</v>
      </c>
      <c r="BJ403" s="20" t="s">
        <v>82</v>
      </c>
      <c r="BK403" s="178">
        <f>ROUND(I403*H403,2)</f>
        <v>0</v>
      </c>
      <c r="BL403" s="20" t="s">
        <v>302</v>
      </c>
      <c r="BM403" s="177" t="s">
        <v>1049</v>
      </c>
    </row>
    <row r="404" s="2" customFormat="1">
      <c r="A404" s="39"/>
      <c r="B404" s="40"/>
      <c r="C404" s="39"/>
      <c r="D404" s="179" t="s">
        <v>147</v>
      </c>
      <c r="E404" s="39"/>
      <c r="F404" s="180" t="s">
        <v>1050</v>
      </c>
      <c r="G404" s="39"/>
      <c r="H404" s="39"/>
      <c r="I404" s="181"/>
      <c r="J404" s="39"/>
      <c r="K404" s="39"/>
      <c r="L404" s="40"/>
      <c r="M404" s="182"/>
      <c r="N404" s="183"/>
      <c r="O404" s="73"/>
      <c r="P404" s="73"/>
      <c r="Q404" s="73"/>
      <c r="R404" s="73"/>
      <c r="S404" s="73"/>
      <c r="T404" s="74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20" t="s">
        <v>147</v>
      </c>
      <c r="AU404" s="20" t="s">
        <v>84</v>
      </c>
    </row>
    <row r="405" s="13" customFormat="1">
      <c r="A405" s="13"/>
      <c r="B405" s="189"/>
      <c r="C405" s="13"/>
      <c r="D405" s="179" t="s">
        <v>199</v>
      </c>
      <c r="E405" s="190" t="s">
        <v>3</v>
      </c>
      <c r="F405" s="191" t="s">
        <v>1019</v>
      </c>
      <c r="G405" s="13"/>
      <c r="H405" s="190" t="s">
        <v>3</v>
      </c>
      <c r="I405" s="192"/>
      <c r="J405" s="13"/>
      <c r="K405" s="13"/>
      <c r="L405" s="189"/>
      <c r="M405" s="193"/>
      <c r="N405" s="194"/>
      <c r="O405" s="194"/>
      <c r="P405" s="194"/>
      <c r="Q405" s="194"/>
      <c r="R405" s="194"/>
      <c r="S405" s="194"/>
      <c r="T405" s="19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0" t="s">
        <v>199</v>
      </c>
      <c r="AU405" s="190" t="s">
        <v>84</v>
      </c>
      <c r="AV405" s="13" t="s">
        <v>82</v>
      </c>
      <c r="AW405" s="13" t="s">
        <v>35</v>
      </c>
      <c r="AX405" s="13" t="s">
        <v>74</v>
      </c>
      <c r="AY405" s="190" t="s">
        <v>138</v>
      </c>
    </row>
    <row r="406" s="14" customFormat="1">
      <c r="A406" s="14"/>
      <c r="B406" s="196"/>
      <c r="C406" s="14"/>
      <c r="D406" s="179" t="s">
        <v>199</v>
      </c>
      <c r="E406" s="197" t="s">
        <v>3</v>
      </c>
      <c r="F406" s="198" t="s">
        <v>1051</v>
      </c>
      <c r="G406" s="14"/>
      <c r="H406" s="199">
        <v>91.069999999999993</v>
      </c>
      <c r="I406" s="200"/>
      <c r="J406" s="14"/>
      <c r="K406" s="14"/>
      <c r="L406" s="196"/>
      <c r="M406" s="201"/>
      <c r="N406" s="202"/>
      <c r="O406" s="202"/>
      <c r="P406" s="202"/>
      <c r="Q406" s="202"/>
      <c r="R406" s="202"/>
      <c r="S406" s="202"/>
      <c r="T406" s="20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7" t="s">
        <v>199</v>
      </c>
      <c r="AU406" s="197" t="s">
        <v>84</v>
      </c>
      <c r="AV406" s="14" t="s">
        <v>84</v>
      </c>
      <c r="AW406" s="14" t="s">
        <v>35</v>
      </c>
      <c r="AX406" s="14" t="s">
        <v>74</v>
      </c>
      <c r="AY406" s="197" t="s">
        <v>138</v>
      </c>
    </row>
    <row r="407" s="13" customFormat="1">
      <c r="A407" s="13"/>
      <c r="B407" s="189"/>
      <c r="C407" s="13"/>
      <c r="D407" s="179" t="s">
        <v>199</v>
      </c>
      <c r="E407" s="190" t="s">
        <v>3</v>
      </c>
      <c r="F407" s="191" t="s">
        <v>1024</v>
      </c>
      <c r="G407" s="13"/>
      <c r="H407" s="190" t="s">
        <v>3</v>
      </c>
      <c r="I407" s="192"/>
      <c r="J407" s="13"/>
      <c r="K407" s="13"/>
      <c r="L407" s="189"/>
      <c r="M407" s="193"/>
      <c r="N407" s="194"/>
      <c r="O407" s="194"/>
      <c r="P407" s="194"/>
      <c r="Q407" s="194"/>
      <c r="R407" s="194"/>
      <c r="S407" s="194"/>
      <c r="T407" s="19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0" t="s">
        <v>199</v>
      </c>
      <c r="AU407" s="190" t="s">
        <v>84</v>
      </c>
      <c r="AV407" s="13" t="s">
        <v>82</v>
      </c>
      <c r="AW407" s="13" t="s">
        <v>35</v>
      </c>
      <c r="AX407" s="13" t="s">
        <v>74</v>
      </c>
      <c r="AY407" s="190" t="s">
        <v>138</v>
      </c>
    </row>
    <row r="408" s="14" customFormat="1">
      <c r="A408" s="14"/>
      <c r="B408" s="196"/>
      <c r="C408" s="14"/>
      <c r="D408" s="179" t="s">
        <v>199</v>
      </c>
      <c r="E408" s="197" t="s">
        <v>3</v>
      </c>
      <c r="F408" s="198" t="s">
        <v>1025</v>
      </c>
      <c r="G408" s="14"/>
      <c r="H408" s="199">
        <v>4.633</v>
      </c>
      <c r="I408" s="200"/>
      <c r="J408" s="14"/>
      <c r="K408" s="14"/>
      <c r="L408" s="196"/>
      <c r="M408" s="201"/>
      <c r="N408" s="202"/>
      <c r="O408" s="202"/>
      <c r="P408" s="202"/>
      <c r="Q408" s="202"/>
      <c r="R408" s="202"/>
      <c r="S408" s="202"/>
      <c r="T408" s="20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197" t="s">
        <v>199</v>
      </c>
      <c r="AU408" s="197" t="s">
        <v>84</v>
      </c>
      <c r="AV408" s="14" t="s">
        <v>84</v>
      </c>
      <c r="AW408" s="14" t="s">
        <v>35</v>
      </c>
      <c r="AX408" s="14" t="s">
        <v>74</v>
      </c>
      <c r="AY408" s="197" t="s">
        <v>138</v>
      </c>
    </row>
    <row r="409" s="15" customFormat="1">
      <c r="A409" s="15"/>
      <c r="B409" s="204"/>
      <c r="C409" s="15"/>
      <c r="D409" s="179" t="s">
        <v>199</v>
      </c>
      <c r="E409" s="205" t="s">
        <v>3</v>
      </c>
      <c r="F409" s="206" t="s">
        <v>208</v>
      </c>
      <c r="G409" s="15"/>
      <c r="H409" s="207">
        <v>95.703000000000003</v>
      </c>
      <c r="I409" s="208"/>
      <c r="J409" s="15"/>
      <c r="K409" s="15"/>
      <c r="L409" s="204"/>
      <c r="M409" s="209"/>
      <c r="N409" s="210"/>
      <c r="O409" s="210"/>
      <c r="P409" s="210"/>
      <c r="Q409" s="210"/>
      <c r="R409" s="210"/>
      <c r="S409" s="210"/>
      <c r="T409" s="21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05" t="s">
        <v>199</v>
      </c>
      <c r="AU409" s="205" t="s">
        <v>84</v>
      </c>
      <c r="AV409" s="15" t="s">
        <v>162</v>
      </c>
      <c r="AW409" s="15" t="s">
        <v>35</v>
      </c>
      <c r="AX409" s="15" t="s">
        <v>82</v>
      </c>
      <c r="AY409" s="205" t="s">
        <v>138</v>
      </c>
    </row>
    <row r="410" s="14" customFormat="1">
      <c r="A410" s="14"/>
      <c r="B410" s="196"/>
      <c r="C410" s="14"/>
      <c r="D410" s="179" t="s">
        <v>199</v>
      </c>
      <c r="E410" s="14"/>
      <c r="F410" s="198" t="s">
        <v>1052</v>
      </c>
      <c r="G410" s="14"/>
      <c r="H410" s="199">
        <v>116.85299999999999</v>
      </c>
      <c r="I410" s="200"/>
      <c r="J410" s="14"/>
      <c r="K410" s="14"/>
      <c r="L410" s="196"/>
      <c r="M410" s="201"/>
      <c r="N410" s="202"/>
      <c r="O410" s="202"/>
      <c r="P410" s="202"/>
      <c r="Q410" s="202"/>
      <c r="R410" s="202"/>
      <c r="S410" s="202"/>
      <c r="T410" s="20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7" t="s">
        <v>199</v>
      </c>
      <c r="AU410" s="197" t="s">
        <v>84</v>
      </c>
      <c r="AV410" s="14" t="s">
        <v>84</v>
      </c>
      <c r="AW410" s="14" t="s">
        <v>4</v>
      </c>
      <c r="AX410" s="14" t="s">
        <v>82</v>
      </c>
      <c r="AY410" s="197" t="s">
        <v>138</v>
      </c>
    </row>
    <row r="411" s="2" customFormat="1">
      <c r="A411" s="39"/>
      <c r="B411" s="165"/>
      <c r="C411" s="166" t="s">
        <v>576</v>
      </c>
      <c r="D411" s="166" t="s">
        <v>141</v>
      </c>
      <c r="E411" s="167" t="s">
        <v>1053</v>
      </c>
      <c r="F411" s="168" t="s">
        <v>1054</v>
      </c>
      <c r="G411" s="169" t="s">
        <v>231</v>
      </c>
      <c r="H411" s="170">
        <v>1.2969999999999999</v>
      </c>
      <c r="I411" s="171"/>
      <c r="J411" s="172">
        <f>ROUND(I411*H411,2)</f>
        <v>0</v>
      </c>
      <c r="K411" s="168" t="s">
        <v>144</v>
      </c>
      <c r="L411" s="40"/>
      <c r="M411" s="173" t="s">
        <v>3</v>
      </c>
      <c r="N411" s="174" t="s">
        <v>45</v>
      </c>
      <c r="O411" s="73"/>
      <c r="P411" s="175">
        <f>O411*H411</f>
        <v>0</v>
      </c>
      <c r="Q411" s="175">
        <v>0</v>
      </c>
      <c r="R411" s="175">
        <f>Q411*H411</f>
        <v>0</v>
      </c>
      <c r="S411" s="175">
        <v>0</v>
      </c>
      <c r="T411" s="17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177" t="s">
        <v>302</v>
      </c>
      <c r="AT411" s="177" t="s">
        <v>141</v>
      </c>
      <c r="AU411" s="177" t="s">
        <v>84</v>
      </c>
      <c r="AY411" s="20" t="s">
        <v>138</v>
      </c>
      <c r="BE411" s="178">
        <f>IF(N411="základní",J411,0)</f>
        <v>0</v>
      </c>
      <c r="BF411" s="178">
        <f>IF(N411="snížená",J411,0)</f>
        <v>0</v>
      </c>
      <c r="BG411" s="178">
        <f>IF(N411="zákl. přenesená",J411,0)</f>
        <v>0</v>
      </c>
      <c r="BH411" s="178">
        <f>IF(N411="sníž. přenesená",J411,0)</f>
        <v>0</v>
      </c>
      <c r="BI411" s="178">
        <f>IF(N411="nulová",J411,0)</f>
        <v>0</v>
      </c>
      <c r="BJ411" s="20" t="s">
        <v>82</v>
      </c>
      <c r="BK411" s="178">
        <f>ROUND(I411*H411,2)</f>
        <v>0</v>
      </c>
      <c r="BL411" s="20" t="s">
        <v>302</v>
      </c>
      <c r="BM411" s="177" t="s">
        <v>1055</v>
      </c>
    </row>
    <row r="412" s="12" customFormat="1" ht="22.8" customHeight="1">
      <c r="A412" s="12"/>
      <c r="B412" s="152"/>
      <c r="C412" s="12"/>
      <c r="D412" s="153" t="s">
        <v>73</v>
      </c>
      <c r="E412" s="163" t="s">
        <v>1056</v>
      </c>
      <c r="F412" s="163" t="s">
        <v>1057</v>
      </c>
      <c r="G412" s="12"/>
      <c r="H412" s="12"/>
      <c r="I412" s="155"/>
      <c r="J412" s="164">
        <f>BK412</f>
        <v>0</v>
      </c>
      <c r="K412" s="12"/>
      <c r="L412" s="152"/>
      <c r="M412" s="157"/>
      <c r="N412" s="158"/>
      <c r="O412" s="158"/>
      <c r="P412" s="159">
        <f>SUM(P413:P448)</f>
        <v>0</v>
      </c>
      <c r="Q412" s="158"/>
      <c r="R412" s="159">
        <f>SUM(R413:R448)</f>
        <v>0.98632260999999988</v>
      </c>
      <c r="S412" s="158"/>
      <c r="T412" s="160">
        <f>SUM(T413:T448)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153" t="s">
        <v>84</v>
      </c>
      <c r="AT412" s="161" t="s">
        <v>73</v>
      </c>
      <c r="AU412" s="161" t="s">
        <v>82</v>
      </c>
      <c r="AY412" s="153" t="s">
        <v>138</v>
      </c>
      <c r="BK412" s="162">
        <f>SUM(BK413:BK448)</f>
        <v>0</v>
      </c>
    </row>
    <row r="413" s="2" customFormat="1">
      <c r="A413" s="39"/>
      <c r="B413" s="165"/>
      <c r="C413" s="166" t="s">
        <v>581</v>
      </c>
      <c r="D413" s="166" t="s">
        <v>141</v>
      </c>
      <c r="E413" s="167" t="s">
        <v>1058</v>
      </c>
      <c r="F413" s="168" t="s">
        <v>1059</v>
      </c>
      <c r="G413" s="169" t="s">
        <v>168</v>
      </c>
      <c r="H413" s="170">
        <v>31.129999999999999</v>
      </c>
      <c r="I413" s="171"/>
      <c r="J413" s="172">
        <f>ROUND(I413*H413,2)</f>
        <v>0</v>
      </c>
      <c r="K413" s="168" t="s">
        <v>144</v>
      </c>
      <c r="L413" s="40"/>
      <c r="M413" s="173" t="s">
        <v>3</v>
      </c>
      <c r="N413" s="174" t="s">
        <v>45</v>
      </c>
      <c r="O413" s="73"/>
      <c r="P413" s="175">
        <f>O413*H413</f>
        <v>0</v>
      </c>
      <c r="Q413" s="175">
        <v>0</v>
      </c>
      <c r="R413" s="175">
        <f>Q413*H413</f>
        <v>0</v>
      </c>
      <c r="S413" s="175">
        <v>0</v>
      </c>
      <c r="T413" s="17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177" t="s">
        <v>302</v>
      </c>
      <c r="AT413" s="177" t="s">
        <v>141</v>
      </c>
      <c r="AU413" s="177" t="s">
        <v>84</v>
      </c>
      <c r="AY413" s="20" t="s">
        <v>138</v>
      </c>
      <c r="BE413" s="178">
        <f>IF(N413="základní",J413,0)</f>
        <v>0</v>
      </c>
      <c r="BF413" s="178">
        <f>IF(N413="snížená",J413,0)</f>
        <v>0</v>
      </c>
      <c r="BG413" s="178">
        <f>IF(N413="zákl. přenesená",J413,0)</f>
        <v>0</v>
      </c>
      <c r="BH413" s="178">
        <f>IF(N413="sníž. přenesená",J413,0)</f>
        <v>0</v>
      </c>
      <c r="BI413" s="178">
        <f>IF(N413="nulová",J413,0)</f>
        <v>0</v>
      </c>
      <c r="BJ413" s="20" t="s">
        <v>82</v>
      </c>
      <c r="BK413" s="178">
        <f>ROUND(I413*H413,2)</f>
        <v>0</v>
      </c>
      <c r="BL413" s="20" t="s">
        <v>302</v>
      </c>
      <c r="BM413" s="177" t="s">
        <v>1060</v>
      </c>
    </row>
    <row r="414" s="14" customFormat="1">
      <c r="A414" s="14"/>
      <c r="B414" s="196"/>
      <c r="C414" s="14"/>
      <c r="D414" s="179" t="s">
        <v>199</v>
      </c>
      <c r="E414" s="197" t="s">
        <v>3</v>
      </c>
      <c r="F414" s="198" t="s">
        <v>701</v>
      </c>
      <c r="G414" s="14"/>
      <c r="H414" s="199">
        <v>31.129999999999999</v>
      </c>
      <c r="I414" s="200"/>
      <c r="J414" s="14"/>
      <c r="K414" s="14"/>
      <c r="L414" s="196"/>
      <c r="M414" s="201"/>
      <c r="N414" s="202"/>
      <c r="O414" s="202"/>
      <c r="P414" s="202"/>
      <c r="Q414" s="202"/>
      <c r="R414" s="202"/>
      <c r="S414" s="202"/>
      <c r="T414" s="20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7" t="s">
        <v>199</v>
      </c>
      <c r="AU414" s="197" t="s">
        <v>84</v>
      </c>
      <c r="AV414" s="14" t="s">
        <v>84</v>
      </c>
      <c r="AW414" s="14" t="s">
        <v>35</v>
      </c>
      <c r="AX414" s="14" t="s">
        <v>74</v>
      </c>
      <c r="AY414" s="197" t="s">
        <v>138</v>
      </c>
    </row>
    <row r="415" s="16" customFormat="1">
      <c r="A415" s="16"/>
      <c r="B415" s="212"/>
      <c r="C415" s="16"/>
      <c r="D415" s="179" t="s">
        <v>199</v>
      </c>
      <c r="E415" s="213" t="s">
        <v>3</v>
      </c>
      <c r="F415" s="214" t="s">
        <v>248</v>
      </c>
      <c r="G415" s="16"/>
      <c r="H415" s="215">
        <v>31.129999999999999</v>
      </c>
      <c r="I415" s="216"/>
      <c r="J415" s="16"/>
      <c r="K415" s="16"/>
      <c r="L415" s="212"/>
      <c r="M415" s="217"/>
      <c r="N415" s="218"/>
      <c r="O415" s="218"/>
      <c r="P415" s="218"/>
      <c r="Q415" s="218"/>
      <c r="R415" s="218"/>
      <c r="S415" s="218"/>
      <c r="T415" s="219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13" t="s">
        <v>199</v>
      </c>
      <c r="AU415" s="213" t="s">
        <v>84</v>
      </c>
      <c r="AV415" s="16" t="s">
        <v>156</v>
      </c>
      <c r="AW415" s="16" t="s">
        <v>35</v>
      </c>
      <c r="AX415" s="16" t="s">
        <v>74</v>
      </c>
      <c r="AY415" s="213" t="s">
        <v>138</v>
      </c>
    </row>
    <row r="416" s="15" customFormat="1">
      <c r="A416" s="15"/>
      <c r="B416" s="204"/>
      <c r="C416" s="15"/>
      <c r="D416" s="179" t="s">
        <v>199</v>
      </c>
      <c r="E416" s="205" t="s">
        <v>3</v>
      </c>
      <c r="F416" s="206" t="s">
        <v>208</v>
      </c>
      <c r="G416" s="15"/>
      <c r="H416" s="207">
        <v>31.129999999999999</v>
      </c>
      <c r="I416" s="208"/>
      <c r="J416" s="15"/>
      <c r="K416" s="15"/>
      <c r="L416" s="204"/>
      <c r="M416" s="209"/>
      <c r="N416" s="210"/>
      <c r="O416" s="210"/>
      <c r="P416" s="210"/>
      <c r="Q416" s="210"/>
      <c r="R416" s="210"/>
      <c r="S416" s="210"/>
      <c r="T416" s="21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05" t="s">
        <v>199</v>
      </c>
      <c r="AU416" s="205" t="s">
        <v>84</v>
      </c>
      <c r="AV416" s="15" t="s">
        <v>162</v>
      </c>
      <c r="AW416" s="15" t="s">
        <v>35</v>
      </c>
      <c r="AX416" s="15" t="s">
        <v>82</v>
      </c>
      <c r="AY416" s="205" t="s">
        <v>138</v>
      </c>
    </row>
    <row r="417" s="2" customFormat="1" ht="16.5" customHeight="1">
      <c r="A417" s="39"/>
      <c r="B417" s="165"/>
      <c r="C417" s="223" t="s">
        <v>585</v>
      </c>
      <c r="D417" s="223" t="s">
        <v>932</v>
      </c>
      <c r="E417" s="224" t="s">
        <v>1061</v>
      </c>
      <c r="F417" s="225" t="s">
        <v>1062</v>
      </c>
      <c r="G417" s="226" t="s">
        <v>168</v>
      </c>
      <c r="H417" s="227">
        <v>31.753</v>
      </c>
      <c r="I417" s="228"/>
      <c r="J417" s="229">
        <f>ROUND(I417*H417,2)</f>
        <v>0</v>
      </c>
      <c r="K417" s="225" t="s">
        <v>144</v>
      </c>
      <c r="L417" s="230"/>
      <c r="M417" s="231" t="s">
        <v>3</v>
      </c>
      <c r="N417" s="232" t="s">
        <v>45</v>
      </c>
      <c r="O417" s="73"/>
      <c r="P417" s="175">
        <f>O417*H417</f>
        <v>0</v>
      </c>
      <c r="Q417" s="175">
        <v>0.00547</v>
      </c>
      <c r="R417" s="175">
        <f>Q417*H417</f>
        <v>0.17368891</v>
      </c>
      <c r="S417" s="175">
        <v>0</v>
      </c>
      <c r="T417" s="17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177" t="s">
        <v>429</v>
      </c>
      <c r="AT417" s="177" t="s">
        <v>932</v>
      </c>
      <c r="AU417" s="177" t="s">
        <v>84</v>
      </c>
      <c r="AY417" s="20" t="s">
        <v>138</v>
      </c>
      <c r="BE417" s="178">
        <f>IF(N417="základní",J417,0)</f>
        <v>0</v>
      </c>
      <c r="BF417" s="178">
        <f>IF(N417="snížená",J417,0)</f>
        <v>0</v>
      </c>
      <c r="BG417" s="178">
        <f>IF(N417="zákl. přenesená",J417,0)</f>
        <v>0</v>
      </c>
      <c r="BH417" s="178">
        <f>IF(N417="sníž. přenesená",J417,0)</f>
        <v>0</v>
      </c>
      <c r="BI417" s="178">
        <f>IF(N417="nulová",J417,0)</f>
        <v>0</v>
      </c>
      <c r="BJ417" s="20" t="s">
        <v>82</v>
      </c>
      <c r="BK417" s="178">
        <f>ROUND(I417*H417,2)</f>
        <v>0</v>
      </c>
      <c r="BL417" s="20" t="s">
        <v>302</v>
      </c>
      <c r="BM417" s="177" t="s">
        <v>1063</v>
      </c>
    </row>
    <row r="418" s="14" customFormat="1">
      <c r="A418" s="14"/>
      <c r="B418" s="196"/>
      <c r="C418" s="14"/>
      <c r="D418" s="179" t="s">
        <v>199</v>
      </c>
      <c r="E418" s="197" t="s">
        <v>3</v>
      </c>
      <c r="F418" s="198" t="s">
        <v>701</v>
      </c>
      <c r="G418" s="14"/>
      <c r="H418" s="199">
        <v>31.129999999999999</v>
      </c>
      <c r="I418" s="200"/>
      <c r="J418" s="14"/>
      <c r="K418" s="14"/>
      <c r="L418" s="196"/>
      <c r="M418" s="201"/>
      <c r="N418" s="202"/>
      <c r="O418" s="202"/>
      <c r="P418" s="202"/>
      <c r="Q418" s="202"/>
      <c r="R418" s="202"/>
      <c r="S418" s="202"/>
      <c r="T418" s="20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97" t="s">
        <v>199</v>
      </c>
      <c r="AU418" s="197" t="s">
        <v>84</v>
      </c>
      <c r="AV418" s="14" t="s">
        <v>84</v>
      </c>
      <c r="AW418" s="14" t="s">
        <v>35</v>
      </c>
      <c r="AX418" s="14" t="s">
        <v>82</v>
      </c>
      <c r="AY418" s="197" t="s">
        <v>138</v>
      </c>
    </row>
    <row r="419" s="14" customFormat="1">
      <c r="A419" s="14"/>
      <c r="B419" s="196"/>
      <c r="C419" s="14"/>
      <c r="D419" s="179" t="s">
        <v>199</v>
      </c>
      <c r="E419" s="14"/>
      <c r="F419" s="198" t="s">
        <v>1064</v>
      </c>
      <c r="G419" s="14"/>
      <c r="H419" s="199">
        <v>31.753</v>
      </c>
      <c r="I419" s="200"/>
      <c r="J419" s="14"/>
      <c r="K419" s="14"/>
      <c r="L419" s="196"/>
      <c r="M419" s="201"/>
      <c r="N419" s="202"/>
      <c r="O419" s="202"/>
      <c r="P419" s="202"/>
      <c r="Q419" s="202"/>
      <c r="R419" s="202"/>
      <c r="S419" s="202"/>
      <c r="T419" s="20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7" t="s">
        <v>199</v>
      </c>
      <c r="AU419" s="197" t="s">
        <v>84</v>
      </c>
      <c r="AV419" s="14" t="s">
        <v>84</v>
      </c>
      <c r="AW419" s="14" t="s">
        <v>4</v>
      </c>
      <c r="AX419" s="14" t="s">
        <v>82</v>
      </c>
      <c r="AY419" s="197" t="s">
        <v>138</v>
      </c>
    </row>
    <row r="420" s="2" customFormat="1">
      <c r="A420" s="39"/>
      <c r="B420" s="165"/>
      <c r="C420" s="166" t="s">
        <v>590</v>
      </c>
      <c r="D420" s="166" t="s">
        <v>141</v>
      </c>
      <c r="E420" s="167" t="s">
        <v>1065</v>
      </c>
      <c r="F420" s="168" t="s">
        <v>1066</v>
      </c>
      <c r="G420" s="169" t="s">
        <v>168</v>
      </c>
      <c r="H420" s="170">
        <v>186.38999999999999</v>
      </c>
      <c r="I420" s="171"/>
      <c r="J420" s="172">
        <f>ROUND(I420*H420,2)</f>
        <v>0</v>
      </c>
      <c r="K420" s="168" t="s">
        <v>144</v>
      </c>
      <c r="L420" s="40"/>
      <c r="M420" s="173" t="s">
        <v>3</v>
      </c>
      <c r="N420" s="174" t="s">
        <v>45</v>
      </c>
      <c r="O420" s="73"/>
      <c r="P420" s="175">
        <f>O420*H420</f>
        <v>0</v>
      </c>
      <c r="Q420" s="175">
        <v>0</v>
      </c>
      <c r="R420" s="175">
        <f>Q420*H420</f>
        <v>0</v>
      </c>
      <c r="S420" s="175">
        <v>0</v>
      </c>
      <c r="T420" s="176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177" t="s">
        <v>302</v>
      </c>
      <c r="AT420" s="177" t="s">
        <v>141</v>
      </c>
      <c r="AU420" s="177" t="s">
        <v>84</v>
      </c>
      <c r="AY420" s="20" t="s">
        <v>138</v>
      </c>
      <c r="BE420" s="178">
        <f>IF(N420="základní",J420,0)</f>
        <v>0</v>
      </c>
      <c r="BF420" s="178">
        <f>IF(N420="snížená",J420,0)</f>
        <v>0</v>
      </c>
      <c r="BG420" s="178">
        <f>IF(N420="zákl. přenesená",J420,0)</f>
        <v>0</v>
      </c>
      <c r="BH420" s="178">
        <f>IF(N420="sníž. přenesená",J420,0)</f>
        <v>0</v>
      </c>
      <c r="BI420" s="178">
        <f>IF(N420="nulová",J420,0)</f>
        <v>0</v>
      </c>
      <c r="BJ420" s="20" t="s">
        <v>82</v>
      </c>
      <c r="BK420" s="178">
        <f>ROUND(I420*H420,2)</f>
        <v>0</v>
      </c>
      <c r="BL420" s="20" t="s">
        <v>302</v>
      </c>
      <c r="BM420" s="177" t="s">
        <v>1067</v>
      </c>
    </row>
    <row r="421" s="13" customFormat="1">
      <c r="A421" s="13"/>
      <c r="B421" s="189"/>
      <c r="C421" s="13"/>
      <c r="D421" s="179" t="s">
        <v>199</v>
      </c>
      <c r="E421" s="190" t="s">
        <v>3</v>
      </c>
      <c r="F421" s="191" t="s">
        <v>1068</v>
      </c>
      <c r="G421" s="13"/>
      <c r="H421" s="190" t="s">
        <v>3</v>
      </c>
      <c r="I421" s="192"/>
      <c r="J421" s="13"/>
      <c r="K421" s="13"/>
      <c r="L421" s="189"/>
      <c r="M421" s="193"/>
      <c r="N421" s="194"/>
      <c r="O421" s="194"/>
      <c r="P421" s="194"/>
      <c r="Q421" s="194"/>
      <c r="R421" s="194"/>
      <c r="S421" s="194"/>
      <c r="T421" s="19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0" t="s">
        <v>199</v>
      </c>
      <c r="AU421" s="190" t="s">
        <v>84</v>
      </c>
      <c r="AV421" s="13" t="s">
        <v>82</v>
      </c>
      <c r="AW421" s="13" t="s">
        <v>35</v>
      </c>
      <c r="AX421" s="13" t="s">
        <v>74</v>
      </c>
      <c r="AY421" s="190" t="s">
        <v>138</v>
      </c>
    </row>
    <row r="422" s="14" customFormat="1">
      <c r="A422" s="14"/>
      <c r="B422" s="196"/>
      <c r="C422" s="14"/>
      <c r="D422" s="179" t="s">
        <v>199</v>
      </c>
      <c r="E422" s="197" t="s">
        <v>3</v>
      </c>
      <c r="F422" s="198" t="s">
        <v>1069</v>
      </c>
      <c r="G422" s="14"/>
      <c r="H422" s="199">
        <v>72.390000000000001</v>
      </c>
      <c r="I422" s="200"/>
      <c r="J422" s="14"/>
      <c r="K422" s="14"/>
      <c r="L422" s="196"/>
      <c r="M422" s="201"/>
      <c r="N422" s="202"/>
      <c r="O422" s="202"/>
      <c r="P422" s="202"/>
      <c r="Q422" s="202"/>
      <c r="R422" s="202"/>
      <c r="S422" s="202"/>
      <c r="T422" s="20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97" t="s">
        <v>199</v>
      </c>
      <c r="AU422" s="197" t="s">
        <v>84</v>
      </c>
      <c r="AV422" s="14" t="s">
        <v>84</v>
      </c>
      <c r="AW422" s="14" t="s">
        <v>35</v>
      </c>
      <c r="AX422" s="14" t="s">
        <v>74</v>
      </c>
      <c r="AY422" s="197" t="s">
        <v>138</v>
      </c>
    </row>
    <row r="423" s="16" customFormat="1">
      <c r="A423" s="16"/>
      <c r="B423" s="212"/>
      <c r="C423" s="16"/>
      <c r="D423" s="179" t="s">
        <v>199</v>
      </c>
      <c r="E423" s="213" t="s">
        <v>3</v>
      </c>
      <c r="F423" s="214" t="s">
        <v>248</v>
      </c>
      <c r="G423" s="16"/>
      <c r="H423" s="215">
        <v>72.390000000000001</v>
      </c>
      <c r="I423" s="216"/>
      <c r="J423" s="16"/>
      <c r="K423" s="16"/>
      <c r="L423" s="212"/>
      <c r="M423" s="217"/>
      <c r="N423" s="218"/>
      <c r="O423" s="218"/>
      <c r="P423" s="218"/>
      <c r="Q423" s="218"/>
      <c r="R423" s="218"/>
      <c r="S423" s="218"/>
      <c r="T423" s="219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13" t="s">
        <v>199</v>
      </c>
      <c r="AU423" s="213" t="s">
        <v>84</v>
      </c>
      <c r="AV423" s="16" t="s">
        <v>156</v>
      </c>
      <c r="AW423" s="16" t="s">
        <v>35</v>
      </c>
      <c r="AX423" s="16" t="s">
        <v>74</v>
      </c>
      <c r="AY423" s="213" t="s">
        <v>138</v>
      </c>
    </row>
    <row r="424" s="13" customFormat="1">
      <c r="A424" s="13"/>
      <c r="B424" s="189"/>
      <c r="C424" s="13"/>
      <c r="D424" s="179" t="s">
        <v>199</v>
      </c>
      <c r="E424" s="190" t="s">
        <v>3</v>
      </c>
      <c r="F424" s="191" t="s">
        <v>1070</v>
      </c>
      <c r="G424" s="13"/>
      <c r="H424" s="190" t="s">
        <v>3</v>
      </c>
      <c r="I424" s="192"/>
      <c r="J424" s="13"/>
      <c r="K424" s="13"/>
      <c r="L424" s="189"/>
      <c r="M424" s="193"/>
      <c r="N424" s="194"/>
      <c r="O424" s="194"/>
      <c r="P424" s="194"/>
      <c r="Q424" s="194"/>
      <c r="R424" s="194"/>
      <c r="S424" s="194"/>
      <c r="T424" s="19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0" t="s">
        <v>199</v>
      </c>
      <c r="AU424" s="190" t="s">
        <v>84</v>
      </c>
      <c r="AV424" s="13" t="s">
        <v>82</v>
      </c>
      <c r="AW424" s="13" t="s">
        <v>35</v>
      </c>
      <c r="AX424" s="13" t="s">
        <v>74</v>
      </c>
      <c r="AY424" s="190" t="s">
        <v>138</v>
      </c>
    </row>
    <row r="425" s="14" customFormat="1">
      <c r="A425" s="14"/>
      <c r="B425" s="196"/>
      <c r="C425" s="14"/>
      <c r="D425" s="179" t="s">
        <v>199</v>
      </c>
      <c r="E425" s="197" t="s">
        <v>3</v>
      </c>
      <c r="F425" s="198" t="s">
        <v>698</v>
      </c>
      <c r="G425" s="14"/>
      <c r="H425" s="199">
        <v>95.319999999999993</v>
      </c>
      <c r="I425" s="200"/>
      <c r="J425" s="14"/>
      <c r="K425" s="14"/>
      <c r="L425" s="196"/>
      <c r="M425" s="201"/>
      <c r="N425" s="202"/>
      <c r="O425" s="202"/>
      <c r="P425" s="202"/>
      <c r="Q425" s="202"/>
      <c r="R425" s="202"/>
      <c r="S425" s="202"/>
      <c r="T425" s="20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7" t="s">
        <v>199</v>
      </c>
      <c r="AU425" s="197" t="s">
        <v>84</v>
      </c>
      <c r="AV425" s="14" t="s">
        <v>84</v>
      </c>
      <c r="AW425" s="14" t="s">
        <v>35</v>
      </c>
      <c r="AX425" s="14" t="s">
        <v>74</v>
      </c>
      <c r="AY425" s="197" t="s">
        <v>138</v>
      </c>
    </row>
    <row r="426" s="16" customFormat="1">
      <c r="A426" s="16"/>
      <c r="B426" s="212"/>
      <c r="C426" s="16"/>
      <c r="D426" s="179" t="s">
        <v>199</v>
      </c>
      <c r="E426" s="213" t="s">
        <v>3</v>
      </c>
      <c r="F426" s="214" t="s">
        <v>248</v>
      </c>
      <c r="G426" s="16"/>
      <c r="H426" s="215">
        <v>95.319999999999993</v>
      </c>
      <c r="I426" s="216"/>
      <c r="J426" s="16"/>
      <c r="K426" s="16"/>
      <c r="L426" s="212"/>
      <c r="M426" s="217"/>
      <c r="N426" s="218"/>
      <c r="O426" s="218"/>
      <c r="P426" s="218"/>
      <c r="Q426" s="218"/>
      <c r="R426" s="218"/>
      <c r="S426" s="218"/>
      <c r="T426" s="219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13" t="s">
        <v>199</v>
      </c>
      <c r="AU426" s="213" t="s">
        <v>84</v>
      </c>
      <c r="AV426" s="16" t="s">
        <v>156</v>
      </c>
      <c r="AW426" s="16" t="s">
        <v>35</v>
      </c>
      <c r="AX426" s="16" t="s">
        <v>74</v>
      </c>
      <c r="AY426" s="213" t="s">
        <v>138</v>
      </c>
    </row>
    <row r="427" s="13" customFormat="1">
      <c r="A427" s="13"/>
      <c r="B427" s="189"/>
      <c r="C427" s="13"/>
      <c r="D427" s="179" t="s">
        <v>199</v>
      </c>
      <c r="E427" s="190" t="s">
        <v>3</v>
      </c>
      <c r="F427" s="191" t="s">
        <v>1071</v>
      </c>
      <c r="G427" s="13"/>
      <c r="H427" s="190" t="s">
        <v>3</v>
      </c>
      <c r="I427" s="192"/>
      <c r="J427" s="13"/>
      <c r="K427" s="13"/>
      <c r="L427" s="189"/>
      <c r="M427" s="193"/>
      <c r="N427" s="194"/>
      <c r="O427" s="194"/>
      <c r="P427" s="194"/>
      <c r="Q427" s="194"/>
      <c r="R427" s="194"/>
      <c r="S427" s="194"/>
      <c r="T427" s="19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0" t="s">
        <v>199</v>
      </c>
      <c r="AU427" s="190" t="s">
        <v>84</v>
      </c>
      <c r="AV427" s="13" t="s">
        <v>82</v>
      </c>
      <c r="AW427" s="13" t="s">
        <v>35</v>
      </c>
      <c r="AX427" s="13" t="s">
        <v>74</v>
      </c>
      <c r="AY427" s="190" t="s">
        <v>138</v>
      </c>
    </row>
    <row r="428" s="14" customFormat="1">
      <c r="A428" s="14"/>
      <c r="B428" s="196"/>
      <c r="C428" s="14"/>
      <c r="D428" s="179" t="s">
        <v>199</v>
      </c>
      <c r="E428" s="197" t="s">
        <v>3</v>
      </c>
      <c r="F428" s="198" t="s">
        <v>713</v>
      </c>
      <c r="G428" s="14"/>
      <c r="H428" s="199">
        <v>9.1600000000000001</v>
      </c>
      <c r="I428" s="200"/>
      <c r="J428" s="14"/>
      <c r="K428" s="14"/>
      <c r="L428" s="196"/>
      <c r="M428" s="201"/>
      <c r="N428" s="202"/>
      <c r="O428" s="202"/>
      <c r="P428" s="202"/>
      <c r="Q428" s="202"/>
      <c r="R428" s="202"/>
      <c r="S428" s="202"/>
      <c r="T428" s="20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7" t="s">
        <v>199</v>
      </c>
      <c r="AU428" s="197" t="s">
        <v>84</v>
      </c>
      <c r="AV428" s="14" t="s">
        <v>84</v>
      </c>
      <c r="AW428" s="14" t="s">
        <v>35</v>
      </c>
      <c r="AX428" s="14" t="s">
        <v>74</v>
      </c>
      <c r="AY428" s="197" t="s">
        <v>138</v>
      </c>
    </row>
    <row r="429" s="16" customFormat="1">
      <c r="A429" s="16"/>
      <c r="B429" s="212"/>
      <c r="C429" s="16"/>
      <c r="D429" s="179" t="s">
        <v>199</v>
      </c>
      <c r="E429" s="213" t="s">
        <v>3</v>
      </c>
      <c r="F429" s="214" t="s">
        <v>248</v>
      </c>
      <c r="G429" s="16"/>
      <c r="H429" s="215">
        <v>9.1600000000000001</v>
      </c>
      <c r="I429" s="216"/>
      <c r="J429" s="16"/>
      <c r="K429" s="16"/>
      <c r="L429" s="212"/>
      <c r="M429" s="217"/>
      <c r="N429" s="218"/>
      <c r="O429" s="218"/>
      <c r="P429" s="218"/>
      <c r="Q429" s="218"/>
      <c r="R429" s="218"/>
      <c r="S429" s="218"/>
      <c r="T429" s="219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13" t="s">
        <v>199</v>
      </c>
      <c r="AU429" s="213" t="s">
        <v>84</v>
      </c>
      <c r="AV429" s="16" t="s">
        <v>156</v>
      </c>
      <c r="AW429" s="16" t="s">
        <v>35</v>
      </c>
      <c r="AX429" s="16" t="s">
        <v>74</v>
      </c>
      <c r="AY429" s="213" t="s">
        <v>138</v>
      </c>
    </row>
    <row r="430" s="13" customFormat="1">
      <c r="A430" s="13"/>
      <c r="B430" s="189"/>
      <c r="C430" s="13"/>
      <c r="D430" s="179" t="s">
        <v>199</v>
      </c>
      <c r="E430" s="190" t="s">
        <v>3</v>
      </c>
      <c r="F430" s="191" t="s">
        <v>1072</v>
      </c>
      <c r="G430" s="13"/>
      <c r="H430" s="190" t="s">
        <v>3</v>
      </c>
      <c r="I430" s="192"/>
      <c r="J430" s="13"/>
      <c r="K430" s="13"/>
      <c r="L430" s="189"/>
      <c r="M430" s="193"/>
      <c r="N430" s="194"/>
      <c r="O430" s="194"/>
      <c r="P430" s="194"/>
      <c r="Q430" s="194"/>
      <c r="R430" s="194"/>
      <c r="S430" s="194"/>
      <c r="T430" s="19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0" t="s">
        <v>199</v>
      </c>
      <c r="AU430" s="190" t="s">
        <v>84</v>
      </c>
      <c r="AV430" s="13" t="s">
        <v>82</v>
      </c>
      <c r="AW430" s="13" t="s">
        <v>35</v>
      </c>
      <c r="AX430" s="13" t="s">
        <v>74</v>
      </c>
      <c r="AY430" s="190" t="s">
        <v>138</v>
      </c>
    </row>
    <row r="431" s="14" customFormat="1">
      <c r="A431" s="14"/>
      <c r="B431" s="196"/>
      <c r="C431" s="14"/>
      <c r="D431" s="179" t="s">
        <v>199</v>
      </c>
      <c r="E431" s="197" t="s">
        <v>3</v>
      </c>
      <c r="F431" s="198" t="s">
        <v>716</v>
      </c>
      <c r="G431" s="14"/>
      <c r="H431" s="199">
        <v>9.5199999999999996</v>
      </c>
      <c r="I431" s="200"/>
      <c r="J431" s="14"/>
      <c r="K431" s="14"/>
      <c r="L431" s="196"/>
      <c r="M431" s="201"/>
      <c r="N431" s="202"/>
      <c r="O431" s="202"/>
      <c r="P431" s="202"/>
      <c r="Q431" s="202"/>
      <c r="R431" s="202"/>
      <c r="S431" s="202"/>
      <c r="T431" s="20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7" t="s">
        <v>199</v>
      </c>
      <c r="AU431" s="197" t="s">
        <v>84</v>
      </c>
      <c r="AV431" s="14" t="s">
        <v>84</v>
      </c>
      <c r="AW431" s="14" t="s">
        <v>35</v>
      </c>
      <c r="AX431" s="14" t="s">
        <v>74</v>
      </c>
      <c r="AY431" s="197" t="s">
        <v>138</v>
      </c>
    </row>
    <row r="432" s="16" customFormat="1">
      <c r="A432" s="16"/>
      <c r="B432" s="212"/>
      <c r="C432" s="16"/>
      <c r="D432" s="179" t="s">
        <v>199</v>
      </c>
      <c r="E432" s="213" t="s">
        <v>3</v>
      </c>
      <c r="F432" s="214" t="s">
        <v>248</v>
      </c>
      <c r="G432" s="16"/>
      <c r="H432" s="215">
        <v>9.5199999999999996</v>
      </c>
      <c r="I432" s="216"/>
      <c r="J432" s="16"/>
      <c r="K432" s="16"/>
      <c r="L432" s="212"/>
      <c r="M432" s="217"/>
      <c r="N432" s="218"/>
      <c r="O432" s="218"/>
      <c r="P432" s="218"/>
      <c r="Q432" s="218"/>
      <c r="R432" s="218"/>
      <c r="S432" s="218"/>
      <c r="T432" s="219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13" t="s">
        <v>199</v>
      </c>
      <c r="AU432" s="213" t="s">
        <v>84</v>
      </c>
      <c r="AV432" s="16" t="s">
        <v>156</v>
      </c>
      <c r="AW432" s="16" t="s">
        <v>35</v>
      </c>
      <c r="AX432" s="16" t="s">
        <v>74</v>
      </c>
      <c r="AY432" s="213" t="s">
        <v>138</v>
      </c>
    </row>
    <row r="433" s="15" customFormat="1">
      <c r="A433" s="15"/>
      <c r="B433" s="204"/>
      <c r="C433" s="15"/>
      <c r="D433" s="179" t="s">
        <v>199</v>
      </c>
      <c r="E433" s="205" t="s">
        <v>3</v>
      </c>
      <c r="F433" s="206" t="s">
        <v>208</v>
      </c>
      <c r="G433" s="15"/>
      <c r="H433" s="207">
        <v>186.38999999999999</v>
      </c>
      <c r="I433" s="208"/>
      <c r="J433" s="15"/>
      <c r="K433" s="15"/>
      <c r="L433" s="204"/>
      <c r="M433" s="209"/>
      <c r="N433" s="210"/>
      <c r="O433" s="210"/>
      <c r="P433" s="210"/>
      <c r="Q433" s="210"/>
      <c r="R433" s="210"/>
      <c r="S433" s="210"/>
      <c r="T433" s="21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05" t="s">
        <v>199</v>
      </c>
      <c r="AU433" s="205" t="s">
        <v>84</v>
      </c>
      <c r="AV433" s="15" t="s">
        <v>162</v>
      </c>
      <c r="AW433" s="15" t="s">
        <v>35</v>
      </c>
      <c r="AX433" s="15" t="s">
        <v>82</v>
      </c>
      <c r="AY433" s="205" t="s">
        <v>138</v>
      </c>
    </row>
    <row r="434" s="2" customFormat="1" ht="16.5" customHeight="1">
      <c r="A434" s="39"/>
      <c r="B434" s="165"/>
      <c r="C434" s="223" t="s">
        <v>596</v>
      </c>
      <c r="D434" s="223" t="s">
        <v>932</v>
      </c>
      <c r="E434" s="224" t="s">
        <v>1073</v>
      </c>
      <c r="F434" s="225" t="s">
        <v>1074</v>
      </c>
      <c r="G434" s="226" t="s">
        <v>168</v>
      </c>
      <c r="H434" s="227">
        <v>73.837999999999994</v>
      </c>
      <c r="I434" s="228"/>
      <c r="J434" s="229">
        <f>ROUND(I434*H434,2)</f>
        <v>0</v>
      </c>
      <c r="K434" s="225" t="s">
        <v>144</v>
      </c>
      <c r="L434" s="230"/>
      <c r="M434" s="231" t="s">
        <v>3</v>
      </c>
      <c r="N434" s="232" t="s">
        <v>45</v>
      </c>
      <c r="O434" s="73"/>
      <c r="P434" s="175">
        <f>O434*H434</f>
        <v>0</v>
      </c>
      <c r="Q434" s="175">
        <v>0.0037499999999999999</v>
      </c>
      <c r="R434" s="175">
        <f>Q434*H434</f>
        <v>0.27689249999999999</v>
      </c>
      <c r="S434" s="175">
        <v>0</v>
      </c>
      <c r="T434" s="17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177" t="s">
        <v>429</v>
      </c>
      <c r="AT434" s="177" t="s">
        <v>932</v>
      </c>
      <c r="AU434" s="177" t="s">
        <v>84</v>
      </c>
      <c r="AY434" s="20" t="s">
        <v>138</v>
      </c>
      <c r="BE434" s="178">
        <f>IF(N434="základní",J434,0)</f>
        <v>0</v>
      </c>
      <c r="BF434" s="178">
        <f>IF(N434="snížená",J434,0)</f>
        <v>0</v>
      </c>
      <c r="BG434" s="178">
        <f>IF(N434="zákl. přenesená",J434,0)</f>
        <v>0</v>
      </c>
      <c r="BH434" s="178">
        <f>IF(N434="sníž. přenesená",J434,0)</f>
        <v>0</v>
      </c>
      <c r="BI434" s="178">
        <f>IF(N434="nulová",J434,0)</f>
        <v>0</v>
      </c>
      <c r="BJ434" s="20" t="s">
        <v>82</v>
      </c>
      <c r="BK434" s="178">
        <f>ROUND(I434*H434,2)</f>
        <v>0</v>
      </c>
      <c r="BL434" s="20" t="s">
        <v>302</v>
      </c>
      <c r="BM434" s="177" t="s">
        <v>1075</v>
      </c>
    </row>
    <row r="435" s="14" customFormat="1">
      <c r="A435" s="14"/>
      <c r="B435" s="196"/>
      <c r="C435" s="14"/>
      <c r="D435" s="179" t="s">
        <v>199</v>
      </c>
      <c r="E435" s="197" t="s">
        <v>3</v>
      </c>
      <c r="F435" s="198" t="s">
        <v>1069</v>
      </c>
      <c r="G435" s="14"/>
      <c r="H435" s="199">
        <v>72.390000000000001</v>
      </c>
      <c r="I435" s="200"/>
      <c r="J435" s="14"/>
      <c r="K435" s="14"/>
      <c r="L435" s="196"/>
      <c r="M435" s="201"/>
      <c r="N435" s="202"/>
      <c r="O435" s="202"/>
      <c r="P435" s="202"/>
      <c r="Q435" s="202"/>
      <c r="R435" s="202"/>
      <c r="S435" s="202"/>
      <c r="T435" s="20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97" t="s">
        <v>199</v>
      </c>
      <c r="AU435" s="197" t="s">
        <v>84</v>
      </c>
      <c r="AV435" s="14" t="s">
        <v>84</v>
      </c>
      <c r="AW435" s="14" t="s">
        <v>35</v>
      </c>
      <c r="AX435" s="14" t="s">
        <v>74</v>
      </c>
      <c r="AY435" s="197" t="s">
        <v>138</v>
      </c>
    </row>
    <row r="436" s="15" customFormat="1">
      <c r="A436" s="15"/>
      <c r="B436" s="204"/>
      <c r="C436" s="15"/>
      <c r="D436" s="179" t="s">
        <v>199</v>
      </c>
      <c r="E436" s="205" t="s">
        <v>3</v>
      </c>
      <c r="F436" s="206" t="s">
        <v>208</v>
      </c>
      <c r="G436" s="15"/>
      <c r="H436" s="207">
        <v>72.390000000000001</v>
      </c>
      <c r="I436" s="208"/>
      <c r="J436" s="15"/>
      <c r="K436" s="15"/>
      <c r="L436" s="204"/>
      <c r="M436" s="209"/>
      <c r="N436" s="210"/>
      <c r="O436" s="210"/>
      <c r="P436" s="210"/>
      <c r="Q436" s="210"/>
      <c r="R436" s="210"/>
      <c r="S436" s="210"/>
      <c r="T436" s="21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05" t="s">
        <v>199</v>
      </c>
      <c r="AU436" s="205" t="s">
        <v>84</v>
      </c>
      <c r="AV436" s="15" t="s">
        <v>162</v>
      </c>
      <c r="AW436" s="15" t="s">
        <v>35</v>
      </c>
      <c r="AX436" s="15" t="s">
        <v>82</v>
      </c>
      <c r="AY436" s="205" t="s">
        <v>138</v>
      </c>
    </row>
    <row r="437" s="14" customFormat="1">
      <c r="A437" s="14"/>
      <c r="B437" s="196"/>
      <c r="C437" s="14"/>
      <c r="D437" s="179" t="s">
        <v>199</v>
      </c>
      <c r="E437" s="14"/>
      <c r="F437" s="198" t="s">
        <v>1076</v>
      </c>
      <c r="G437" s="14"/>
      <c r="H437" s="199">
        <v>73.837999999999994</v>
      </c>
      <c r="I437" s="200"/>
      <c r="J437" s="14"/>
      <c r="K437" s="14"/>
      <c r="L437" s="196"/>
      <c r="M437" s="201"/>
      <c r="N437" s="202"/>
      <c r="O437" s="202"/>
      <c r="P437" s="202"/>
      <c r="Q437" s="202"/>
      <c r="R437" s="202"/>
      <c r="S437" s="202"/>
      <c r="T437" s="20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197" t="s">
        <v>199</v>
      </c>
      <c r="AU437" s="197" t="s">
        <v>84</v>
      </c>
      <c r="AV437" s="14" t="s">
        <v>84</v>
      </c>
      <c r="AW437" s="14" t="s">
        <v>4</v>
      </c>
      <c r="AX437" s="14" t="s">
        <v>82</v>
      </c>
      <c r="AY437" s="197" t="s">
        <v>138</v>
      </c>
    </row>
    <row r="438" s="2" customFormat="1" ht="16.5" customHeight="1">
      <c r="A438" s="39"/>
      <c r="B438" s="165"/>
      <c r="C438" s="223" t="s">
        <v>600</v>
      </c>
      <c r="D438" s="223" t="s">
        <v>932</v>
      </c>
      <c r="E438" s="224" t="s">
        <v>1077</v>
      </c>
      <c r="F438" s="225" t="s">
        <v>1078</v>
      </c>
      <c r="G438" s="226" t="s">
        <v>168</v>
      </c>
      <c r="H438" s="227">
        <v>97.225999999999999</v>
      </c>
      <c r="I438" s="228"/>
      <c r="J438" s="229">
        <f>ROUND(I438*H438,2)</f>
        <v>0</v>
      </c>
      <c r="K438" s="225" t="s">
        <v>144</v>
      </c>
      <c r="L438" s="230"/>
      <c r="M438" s="231" t="s">
        <v>3</v>
      </c>
      <c r="N438" s="232" t="s">
        <v>45</v>
      </c>
      <c r="O438" s="73"/>
      <c r="P438" s="175">
        <f>O438*H438</f>
        <v>0</v>
      </c>
      <c r="Q438" s="175">
        <v>0.0050000000000000001</v>
      </c>
      <c r="R438" s="175">
        <f>Q438*H438</f>
        <v>0.48613000000000001</v>
      </c>
      <c r="S438" s="175">
        <v>0</v>
      </c>
      <c r="T438" s="17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177" t="s">
        <v>429</v>
      </c>
      <c r="AT438" s="177" t="s">
        <v>932</v>
      </c>
      <c r="AU438" s="177" t="s">
        <v>84</v>
      </c>
      <c r="AY438" s="20" t="s">
        <v>138</v>
      </c>
      <c r="BE438" s="178">
        <f>IF(N438="základní",J438,0)</f>
        <v>0</v>
      </c>
      <c r="BF438" s="178">
        <f>IF(N438="snížená",J438,0)</f>
        <v>0</v>
      </c>
      <c r="BG438" s="178">
        <f>IF(N438="zákl. přenesená",J438,0)</f>
        <v>0</v>
      </c>
      <c r="BH438" s="178">
        <f>IF(N438="sníž. přenesená",J438,0)</f>
        <v>0</v>
      </c>
      <c r="BI438" s="178">
        <f>IF(N438="nulová",J438,0)</f>
        <v>0</v>
      </c>
      <c r="BJ438" s="20" t="s">
        <v>82</v>
      </c>
      <c r="BK438" s="178">
        <f>ROUND(I438*H438,2)</f>
        <v>0</v>
      </c>
      <c r="BL438" s="20" t="s">
        <v>302</v>
      </c>
      <c r="BM438" s="177" t="s">
        <v>1079</v>
      </c>
    </row>
    <row r="439" s="14" customFormat="1">
      <c r="A439" s="14"/>
      <c r="B439" s="196"/>
      <c r="C439" s="14"/>
      <c r="D439" s="179" t="s">
        <v>199</v>
      </c>
      <c r="E439" s="197" t="s">
        <v>3</v>
      </c>
      <c r="F439" s="198" t="s">
        <v>698</v>
      </c>
      <c r="G439" s="14"/>
      <c r="H439" s="199">
        <v>95.319999999999993</v>
      </c>
      <c r="I439" s="200"/>
      <c r="J439" s="14"/>
      <c r="K439" s="14"/>
      <c r="L439" s="196"/>
      <c r="M439" s="201"/>
      <c r="N439" s="202"/>
      <c r="O439" s="202"/>
      <c r="P439" s="202"/>
      <c r="Q439" s="202"/>
      <c r="R439" s="202"/>
      <c r="S439" s="202"/>
      <c r="T439" s="20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7" t="s">
        <v>199</v>
      </c>
      <c r="AU439" s="197" t="s">
        <v>84</v>
      </c>
      <c r="AV439" s="14" t="s">
        <v>84</v>
      </c>
      <c r="AW439" s="14" t="s">
        <v>35</v>
      </c>
      <c r="AX439" s="14" t="s">
        <v>82</v>
      </c>
      <c r="AY439" s="197" t="s">
        <v>138</v>
      </c>
    </row>
    <row r="440" s="14" customFormat="1">
      <c r="A440" s="14"/>
      <c r="B440" s="196"/>
      <c r="C440" s="14"/>
      <c r="D440" s="179" t="s">
        <v>199</v>
      </c>
      <c r="E440" s="14"/>
      <c r="F440" s="198" t="s">
        <v>1080</v>
      </c>
      <c r="G440" s="14"/>
      <c r="H440" s="199">
        <v>97.225999999999999</v>
      </c>
      <c r="I440" s="200"/>
      <c r="J440" s="14"/>
      <c r="K440" s="14"/>
      <c r="L440" s="196"/>
      <c r="M440" s="201"/>
      <c r="N440" s="202"/>
      <c r="O440" s="202"/>
      <c r="P440" s="202"/>
      <c r="Q440" s="202"/>
      <c r="R440" s="202"/>
      <c r="S440" s="202"/>
      <c r="T440" s="20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97" t="s">
        <v>199</v>
      </c>
      <c r="AU440" s="197" t="s">
        <v>84</v>
      </c>
      <c r="AV440" s="14" t="s">
        <v>84</v>
      </c>
      <c r="AW440" s="14" t="s">
        <v>4</v>
      </c>
      <c r="AX440" s="14" t="s">
        <v>82</v>
      </c>
      <c r="AY440" s="197" t="s">
        <v>138</v>
      </c>
    </row>
    <row r="441" s="2" customFormat="1" ht="16.5" customHeight="1">
      <c r="A441" s="39"/>
      <c r="B441" s="165"/>
      <c r="C441" s="223" t="s">
        <v>607</v>
      </c>
      <c r="D441" s="223" t="s">
        <v>932</v>
      </c>
      <c r="E441" s="224" t="s">
        <v>1081</v>
      </c>
      <c r="F441" s="225" t="s">
        <v>1082</v>
      </c>
      <c r="G441" s="226" t="s">
        <v>168</v>
      </c>
      <c r="H441" s="227">
        <v>9.343</v>
      </c>
      <c r="I441" s="228"/>
      <c r="J441" s="229">
        <f>ROUND(I441*H441,2)</f>
        <v>0</v>
      </c>
      <c r="K441" s="225" t="s">
        <v>144</v>
      </c>
      <c r="L441" s="230"/>
      <c r="M441" s="231" t="s">
        <v>3</v>
      </c>
      <c r="N441" s="232" t="s">
        <v>45</v>
      </c>
      <c r="O441" s="73"/>
      <c r="P441" s="175">
        <f>O441*H441</f>
        <v>0</v>
      </c>
      <c r="Q441" s="175">
        <v>0.0023999999999999998</v>
      </c>
      <c r="R441" s="175">
        <f>Q441*H441</f>
        <v>0.022423199999999997</v>
      </c>
      <c r="S441" s="175">
        <v>0</v>
      </c>
      <c r="T441" s="176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177" t="s">
        <v>429</v>
      </c>
      <c r="AT441" s="177" t="s">
        <v>932</v>
      </c>
      <c r="AU441" s="177" t="s">
        <v>84</v>
      </c>
      <c r="AY441" s="20" t="s">
        <v>138</v>
      </c>
      <c r="BE441" s="178">
        <f>IF(N441="základní",J441,0)</f>
        <v>0</v>
      </c>
      <c r="BF441" s="178">
        <f>IF(N441="snížená",J441,0)</f>
        <v>0</v>
      </c>
      <c r="BG441" s="178">
        <f>IF(N441="zákl. přenesená",J441,0)</f>
        <v>0</v>
      </c>
      <c r="BH441" s="178">
        <f>IF(N441="sníž. přenesená",J441,0)</f>
        <v>0</v>
      </c>
      <c r="BI441" s="178">
        <f>IF(N441="nulová",J441,0)</f>
        <v>0</v>
      </c>
      <c r="BJ441" s="20" t="s">
        <v>82</v>
      </c>
      <c r="BK441" s="178">
        <f>ROUND(I441*H441,2)</f>
        <v>0</v>
      </c>
      <c r="BL441" s="20" t="s">
        <v>302</v>
      </c>
      <c r="BM441" s="177" t="s">
        <v>1083</v>
      </c>
    </row>
    <row r="442" s="14" customFormat="1">
      <c r="A442" s="14"/>
      <c r="B442" s="196"/>
      <c r="C442" s="14"/>
      <c r="D442" s="179" t="s">
        <v>199</v>
      </c>
      <c r="E442" s="197" t="s">
        <v>3</v>
      </c>
      <c r="F442" s="198" t="s">
        <v>713</v>
      </c>
      <c r="G442" s="14"/>
      <c r="H442" s="199">
        <v>9.1600000000000001</v>
      </c>
      <c r="I442" s="200"/>
      <c r="J442" s="14"/>
      <c r="K442" s="14"/>
      <c r="L442" s="196"/>
      <c r="M442" s="201"/>
      <c r="N442" s="202"/>
      <c r="O442" s="202"/>
      <c r="P442" s="202"/>
      <c r="Q442" s="202"/>
      <c r="R442" s="202"/>
      <c r="S442" s="202"/>
      <c r="T442" s="20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97" t="s">
        <v>199</v>
      </c>
      <c r="AU442" s="197" t="s">
        <v>84</v>
      </c>
      <c r="AV442" s="14" t="s">
        <v>84</v>
      </c>
      <c r="AW442" s="14" t="s">
        <v>35</v>
      </c>
      <c r="AX442" s="14" t="s">
        <v>74</v>
      </c>
      <c r="AY442" s="197" t="s">
        <v>138</v>
      </c>
    </row>
    <row r="443" s="15" customFormat="1">
      <c r="A443" s="15"/>
      <c r="B443" s="204"/>
      <c r="C443" s="15"/>
      <c r="D443" s="179" t="s">
        <v>199</v>
      </c>
      <c r="E443" s="205" t="s">
        <v>3</v>
      </c>
      <c r="F443" s="206" t="s">
        <v>208</v>
      </c>
      <c r="G443" s="15"/>
      <c r="H443" s="207">
        <v>9.1600000000000001</v>
      </c>
      <c r="I443" s="208"/>
      <c r="J443" s="15"/>
      <c r="K443" s="15"/>
      <c r="L443" s="204"/>
      <c r="M443" s="209"/>
      <c r="N443" s="210"/>
      <c r="O443" s="210"/>
      <c r="P443" s="210"/>
      <c r="Q443" s="210"/>
      <c r="R443" s="210"/>
      <c r="S443" s="210"/>
      <c r="T443" s="21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05" t="s">
        <v>199</v>
      </c>
      <c r="AU443" s="205" t="s">
        <v>84</v>
      </c>
      <c r="AV443" s="15" t="s">
        <v>162</v>
      </c>
      <c r="AW443" s="15" t="s">
        <v>35</v>
      </c>
      <c r="AX443" s="15" t="s">
        <v>82</v>
      </c>
      <c r="AY443" s="205" t="s">
        <v>138</v>
      </c>
    </row>
    <row r="444" s="14" customFormat="1">
      <c r="A444" s="14"/>
      <c r="B444" s="196"/>
      <c r="C444" s="14"/>
      <c r="D444" s="179" t="s">
        <v>199</v>
      </c>
      <c r="E444" s="14"/>
      <c r="F444" s="198" t="s">
        <v>1084</v>
      </c>
      <c r="G444" s="14"/>
      <c r="H444" s="199">
        <v>9.343</v>
      </c>
      <c r="I444" s="200"/>
      <c r="J444" s="14"/>
      <c r="K444" s="14"/>
      <c r="L444" s="196"/>
      <c r="M444" s="201"/>
      <c r="N444" s="202"/>
      <c r="O444" s="202"/>
      <c r="P444" s="202"/>
      <c r="Q444" s="202"/>
      <c r="R444" s="202"/>
      <c r="S444" s="202"/>
      <c r="T444" s="20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97" t="s">
        <v>199</v>
      </c>
      <c r="AU444" s="197" t="s">
        <v>84</v>
      </c>
      <c r="AV444" s="14" t="s">
        <v>84</v>
      </c>
      <c r="AW444" s="14" t="s">
        <v>4</v>
      </c>
      <c r="AX444" s="14" t="s">
        <v>82</v>
      </c>
      <c r="AY444" s="197" t="s">
        <v>138</v>
      </c>
    </row>
    <row r="445" s="2" customFormat="1" ht="16.5" customHeight="1">
      <c r="A445" s="39"/>
      <c r="B445" s="165"/>
      <c r="C445" s="223" t="s">
        <v>611</v>
      </c>
      <c r="D445" s="223" t="s">
        <v>932</v>
      </c>
      <c r="E445" s="224" t="s">
        <v>1085</v>
      </c>
      <c r="F445" s="225" t="s">
        <v>1086</v>
      </c>
      <c r="G445" s="226" t="s">
        <v>168</v>
      </c>
      <c r="H445" s="227">
        <v>9.7100000000000009</v>
      </c>
      <c r="I445" s="228"/>
      <c r="J445" s="229">
        <f>ROUND(I445*H445,2)</f>
        <v>0</v>
      </c>
      <c r="K445" s="225" t="s">
        <v>144</v>
      </c>
      <c r="L445" s="230"/>
      <c r="M445" s="231" t="s">
        <v>3</v>
      </c>
      <c r="N445" s="232" t="s">
        <v>45</v>
      </c>
      <c r="O445" s="73"/>
      <c r="P445" s="175">
        <f>O445*H445</f>
        <v>0</v>
      </c>
      <c r="Q445" s="175">
        <v>0.0028</v>
      </c>
      <c r="R445" s="175">
        <f>Q445*H445</f>
        <v>0.027188000000000004</v>
      </c>
      <c r="S445" s="175">
        <v>0</v>
      </c>
      <c r="T445" s="17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177" t="s">
        <v>429</v>
      </c>
      <c r="AT445" s="177" t="s">
        <v>932</v>
      </c>
      <c r="AU445" s="177" t="s">
        <v>84</v>
      </c>
      <c r="AY445" s="20" t="s">
        <v>138</v>
      </c>
      <c r="BE445" s="178">
        <f>IF(N445="základní",J445,0)</f>
        <v>0</v>
      </c>
      <c r="BF445" s="178">
        <f>IF(N445="snížená",J445,0)</f>
        <v>0</v>
      </c>
      <c r="BG445" s="178">
        <f>IF(N445="zákl. přenesená",J445,0)</f>
        <v>0</v>
      </c>
      <c r="BH445" s="178">
        <f>IF(N445="sníž. přenesená",J445,0)</f>
        <v>0</v>
      </c>
      <c r="BI445" s="178">
        <f>IF(N445="nulová",J445,0)</f>
        <v>0</v>
      </c>
      <c r="BJ445" s="20" t="s">
        <v>82</v>
      </c>
      <c r="BK445" s="178">
        <f>ROUND(I445*H445,2)</f>
        <v>0</v>
      </c>
      <c r="BL445" s="20" t="s">
        <v>302</v>
      </c>
      <c r="BM445" s="177" t="s">
        <v>1087</v>
      </c>
    </row>
    <row r="446" s="14" customFormat="1">
      <c r="A446" s="14"/>
      <c r="B446" s="196"/>
      <c r="C446" s="14"/>
      <c r="D446" s="179" t="s">
        <v>199</v>
      </c>
      <c r="E446" s="197" t="s">
        <v>3</v>
      </c>
      <c r="F446" s="198" t="s">
        <v>716</v>
      </c>
      <c r="G446" s="14"/>
      <c r="H446" s="199">
        <v>9.5199999999999996</v>
      </c>
      <c r="I446" s="200"/>
      <c r="J446" s="14"/>
      <c r="K446" s="14"/>
      <c r="L446" s="196"/>
      <c r="M446" s="201"/>
      <c r="N446" s="202"/>
      <c r="O446" s="202"/>
      <c r="P446" s="202"/>
      <c r="Q446" s="202"/>
      <c r="R446" s="202"/>
      <c r="S446" s="202"/>
      <c r="T446" s="20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197" t="s">
        <v>199</v>
      </c>
      <c r="AU446" s="197" t="s">
        <v>84</v>
      </c>
      <c r="AV446" s="14" t="s">
        <v>84</v>
      </c>
      <c r="AW446" s="14" t="s">
        <v>35</v>
      </c>
      <c r="AX446" s="14" t="s">
        <v>82</v>
      </c>
      <c r="AY446" s="197" t="s">
        <v>138</v>
      </c>
    </row>
    <row r="447" s="14" customFormat="1">
      <c r="A447" s="14"/>
      <c r="B447" s="196"/>
      <c r="C447" s="14"/>
      <c r="D447" s="179" t="s">
        <v>199</v>
      </c>
      <c r="E447" s="14"/>
      <c r="F447" s="198" t="s">
        <v>1088</v>
      </c>
      <c r="G447" s="14"/>
      <c r="H447" s="199">
        <v>9.7100000000000009</v>
      </c>
      <c r="I447" s="200"/>
      <c r="J447" s="14"/>
      <c r="K447" s="14"/>
      <c r="L447" s="196"/>
      <c r="M447" s="201"/>
      <c r="N447" s="202"/>
      <c r="O447" s="202"/>
      <c r="P447" s="202"/>
      <c r="Q447" s="202"/>
      <c r="R447" s="202"/>
      <c r="S447" s="202"/>
      <c r="T447" s="20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97" t="s">
        <v>199</v>
      </c>
      <c r="AU447" s="197" t="s">
        <v>84</v>
      </c>
      <c r="AV447" s="14" t="s">
        <v>84</v>
      </c>
      <c r="AW447" s="14" t="s">
        <v>4</v>
      </c>
      <c r="AX447" s="14" t="s">
        <v>82</v>
      </c>
      <c r="AY447" s="197" t="s">
        <v>138</v>
      </c>
    </row>
    <row r="448" s="2" customFormat="1">
      <c r="A448" s="39"/>
      <c r="B448" s="165"/>
      <c r="C448" s="166" t="s">
        <v>615</v>
      </c>
      <c r="D448" s="166" t="s">
        <v>141</v>
      </c>
      <c r="E448" s="167" t="s">
        <v>1089</v>
      </c>
      <c r="F448" s="168" t="s">
        <v>1090</v>
      </c>
      <c r="G448" s="169" t="s">
        <v>231</v>
      </c>
      <c r="H448" s="170">
        <v>0.98599999999999999</v>
      </c>
      <c r="I448" s="171"/>
      <c r="J448" s="172">
        <f>ROUND(I448*H448,2)</f>
        <v>0</v>
      </c>
      <c r="K448" s="168" t="s">
        <v>144</v>
      </c>
      <c r="L448" s="40"/>
      <c r="M448" s="173" t="s">
        <v>3</v>
      </c>
      <c r="N448" s="174" t="s">
        <v>45</v>
      </c>
      <c r="O448" s="73"/>
      <c r="P448" s="175">
        <f>O448*H448</f>
        <v>0</v>
      </c>
      <c r="Q448" s="175">
        <v>0</v>
      </c>
      <c r="R448" s="175">
        <f>Q448*H448</f>
        <v>0</v>
      </c>
      <c r="S448" s="175">
        <v>0</v>
      </c>
      <c r="T448" s="17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77" t="s">
        <v>302</v>
      </c>
      <c r="AT448" s="177" t="s">
        <v>141</v>
      </c>
      <c r="AU448" s="177" t="s">
        <v>84</v>
      </c>
      <c r="AY448" s="20" t="s">
        <v>138</v>
      </c>
      <c r="BE448" s="178">
        <f>IF(N448="základní",J448,0)</f>
        <v>0</v>
      </c>
      <c r="BF448" s="178">
        <f>IF(N448="snížená",J448,0)</f>
        <v>0</v>
      </c>
      <c r="BG448" s="178">
        <f>IF(N448="zákl. přenesená",J448,0)</f>
        <v>0</v>
      </c>
      <c r="BH448" s="178">
        <f>IF(N448="sníž. přenesená",J448,0)</f>
        <v>0</v>
      </c>
      <c r="BI448" s="178">
        <f>IF(N448="nulová",J448,0)</f>
        <v>0</v>
      </c>
      <c r="BJ448" s="20" t="s">
        <v>82</v>
      </c>
      <c r="BK448" s="178">
        <f>ROUND(I448*H448,2)</f>
        <v>0</v>
      </c>
      <c r="BL448" s="20" t="s">
        <v>302</v>
      </c>
      <c r="BM448" s="177" t="s">
        <v>1091</v>
      </c>
    </row>
    <row r="449" s="12" customFormat="1" ht="22.8" customHeight="1">
      <c r="A449" s="12"/>
      <c r="B449" s="152"/>
      <c r="C449" s="12"/>
      <c r="D449" s="153" t="s">
        <v>73</v>
      </c>
      <c r="E449" s="163" t="s">
        <v>544</v>
      </c>
      <c r="F449" s="163" t="s">
        <v>545</v>
      </c>
      <c r="G449" s="12"/>
      <c r="H449" s="12"/>
      <c r="I449" s="155"/>
      <c r="J449" s="164">
        <f>BK449</f>
        <v>0</v>
      </c>
      <c r="K449" s="12"/>
      <c r="L449" s="152"/>
      <c r="M449" s="157"/>
      <c r="N449" s="158"/>
      <c r="O449" s="158"/>
      <c r="P449" s="159">
        <f>SUM(P450:P546)</f>
        <v>0</v>
      </c>
      <c r="Q449" s="158"/>
      <c r="R449" s="159">
        <f>SUM(R450:R546)</f>
        <v>5.5549448200000011</v>
      </c>
      <c r="S449" s="158"/>
      <c r="T449" s="160">
        <f>SUM(T450:T546)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53" t="s">
        <v>84</v>
      </c>
      <c r="AT449" s="161" t="s">
        <v>73</v>
      </c>
      <c r="AU449" s="161" t="s">
        <v>82</v>
      </c>
      <c r="AY449" s="153" t="s">
        <v>138</v>
      </c>
      <c r="BK449" s="162">
        <f>SUM(BK450:BK546)</f>
        <v>0</v>
      </c>
    </row>
    <row r="450" s="2" customFormat="1" ht="16.5" customHeight="1">
      <c r="A450" s="39"/>
      <c r="B450" s="165"/>
      <c r="C450" s="166" t="s">
        <v>620</v>
      </c>
      <c r="D450" s="166" t="s">
        <v>141</v>
      </c>
      <c r="E450" s="167" t="s">
        <v>1092</v>
      </c>
      <c r="F450" s="168" t="s">
        <v>1093</v>
      </c>
      <c r="G450" s="169" t="s">
        <v>172</v>
      </c>
      <c r="H450" s="170">
        <v>1.5469999999999999</v>
      </c>
      <c r="I450" s="171"/>
      <c r="J450" s="172">
        <f>ROUND(I450*H450,2)</f>
        <v>0</v>
      </c>
      <c r="K450" s="168" t="s">
        <v>144</v>
      </c>
      <c r="L450" s="40"/>
      <c r="M450" s="173" t="s">
        <v>3</v>
      </c>
      <c r="N450" s="174" t="s">
        <v>45</v>
      </c>
      <c r="O450" s="73"/>
      <c r="P450" s="175">
        <f>O450*H450</f>
        <v>0</v>
      </c>
      <c r="Q450" s="175">
        <v>0</v>
      </c>
      <c r="R450" s="175">
        <f>Q450*H450</f>
        <v>0</v>
      </c>
      <c r="S450" s="175">
        <v>0</v>
      </c>
      <c r="T450" s="176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177" t="s">
        <v>302</v>
      </c>
      <c r="AT450" s="177" t="s">
        <v>141</v>
      </c>
      <c r="AU450" s="177" t="s">
        <v>84</v>
      </c>
      <c r="AY450" s="20" t="s">
        <v>138</v>
      </c>
      <c r="BE450" s="178">
        <f>IF(N450="základní",J450,0)</f>
        <v>0</v>
      </c>
      <c r="BF450" s="178">
        <f>IF(N450="snížená",J450,0)</f>
        <v>0</v>
      </c>
      <c r="BG450" s="178">
        <f>IF(N450="zákl. přenesená",J450,0)</f>
        <v>0</v>
      </c>
      <c r="BH450" s="178">
        <f>IF(N450="sníž. přenesená",J450,0)</f>
        <v>0</v>
      </c>
      <c r="BI450" s="178">
        <f>IF(N450="nulová",J450,0)</f>
        <v>0</v>
      </c>
      <c r="BJ450" s="20" t="s">
        <v>82</v>
      </c>
      <c r="BK450" s="178">
        <f>ROUND(I450*H450,2)</f>
        <v>0</v>
      </c>
      <c r="BL450" s="20" t="s">
        <v>302</v>
      </c>
      <c r="BM450" s="177" t="s">
        <v>1094</v>
      </c>
    </row>
    <row r="451" s="13" customFormat="1">
      <c r="A451" s="13"/>
      <c r="B451" s="189"/>
      <c r="C451" s="13"/>
      <c r="D451" s="179" t="s">
        <v>199</v>
      </c>
      <c r="E451" s="190" t="s">
        <v>3</v>
      </c>
      <c r="F451" s="191" t="s">
        <v>1095</v>
      </c>
      <c r="G451" s="13"/>
      <c r="H451" s="190" t="s">
        <v>3</v>
      </c>
      <c r="I451" s="192"/>
      <c r="J451" s="13"/>
      <c r="K451" s="13"/>
      <c r="L451" s="189"/>
      <c r="M451" s="193"/>
      <c r="N451" s="194"/>
      <c r="O451" s="194"/>
      <c r="P451" s="194"/>
      <c r="Q451" s="194"/>
      <c r="R451" s="194"/>
      <c r="S451" s="194"/>
      <c r="T451" s="19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0" t="s">
        <v>199</v>
      </c>
      <c r="AU451" s="190" t="s">
        <v>84</v>
      </c>
      <c r="AV451" s="13" t="s">
        <v>82</v>
      </c>
      <c r="AW451" s="13" t="s">
        <v>35</v>
      </c>
      <c r="AX451" s="13" t="s">
        <v>74</v>
      </c>
      <c r="AY451" s="190" t="s">
        <v>138</v>
      </c>
    </row>
    <row r="452" s="14" customFormat="1">
      <c r="A452" s="14"/>
      <c r="B452" s="196"/>
      <c r="C452" s="14"/>
      <c r="D452" s="179" t="s">
        <v>199</v>
      </c>
      <c r="E452" s="197" t="s">
        <v>3</v>
      </c>
      <c r="F452" s="198" t="s">
        <v>1096</v>
      </c>
      <c r="G452" s="14"/>
      <c r="H452" s="199">
        <v>1.5469999999999999</v>
      </c>
      <c r="I452" s="200"/>
      <c r="J452" s="14"/>
      <c r="K452" s="14"/>
      <c r="L452" s="196"/>
      <c r="M452" s="201"/>
      <c r="N452" s="202"/>
      <c r="O452" s="202"/>
      <c r="P452" s="202"/>
      <c r="Q452" s="202"/>
      <c r="R452" s="202"/>
      <c r="S452" s="202"/>
      <c r="T452" s="20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197" t="s">
        <v>199</v>
      </c>
      <c r="AU452" s="197" t="s">
        <v>84</v>
      </c>
      <c r="AV452" s="14" t="s">
        <v>84</v>
      </c>
      <c r="AW452" s="14" t="s">
        <v>35</v>
      </c>
      <c r="AX452" s="14" t="s">
        <v>74</v>
      </c>
      <c r="AY452" s="197" t="s">
        <v>138</v>
      </c>
    </row>
    <row r="453" s="15" customFormat="1">
      <c r="A453" s="15"/>
      <c r="B453" s="204"/>
      <c r="C453" s="15"/>
      <c r="D453" s="179" t="s">
        <v>199</v>
      </c>
      <c r="E453" s="205" t="s">
        <v>3</v>
      </c>
      <c r="F453" s="206" t="s">
        <v>208</v>
      </c>
      <c r="G453" s="15"/>
      <c r="H453" s="207">
        <v>1.5469999999999999</v>
      </c>
      <c r="I453" s="208"/>
      <c r="J453" s="15"/>
      <c r="K453" s="15"/>
      <c r="L453" s="204"/>
      <c r="M453" s="209"/>
      <c r="N453" s="210"/>
      <c r="O453" s="210"/>
      <c r="P453" s="210"/>
      <c r="Q453" s="210"/>
      <c r="R453" s="210"/>
      <c r="S453" s="210"/>
      <c r="T453" s="21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05" t="s">
        <v>199</v>
      </c>
      <c r="AU453" s="205" t="s">
        <v>84</v>
      </c>
      <c r="AV453" s="15" t="s">
        <v>162</v>
      </c>
      <c r="AW453" s="15" t="s">
        <v>35</v>
      </c>
      <c r="AX453" s="15" t="s">
        <v>82</v>
      </c>
      <c r="AY453" s="205" t="s">
        <v>138</v>
      </c>
    </row>
    <row r="454" s="2" customFormat="1">
      <c r="A454" s="39"/>
      <c r="B454" s="165"/>
      <c r="C454" s="166" t="s">
        <v>625</v>
      </c>
      <c r="D454" s="166" t="s">
        <v>141</v>
      </c>
      <c r="E454" s="167" t="s">
        <v>1097</v>
      </c>
      <c r="F454" s="168" t="s">
        <v>1098</v>
      </c>
      <c r="G454" s="169" t="s">
        <v>172</v>
      </c>
      <c r="H454" s="170">
        <v>4.7270000000000003</v>
      </c>
      <c r="I454" s="171"/>
      <c r="J454" s="172">
        <f>ROUND(I454*H454,2)</f>
        <v>0</v>
      </c>
      <c r="K454" s="168" t="s">
        <v>144</v>
      </c>
      <c r="L454" s="40"/>
      <c r="M454" s="173" t="s">
        <v>3</v>
      </c>
      <c r="N454" s="174" t="s">
        <v>45</v>
      </c>
      <c r="O454" s="73"/>
      <c r="P454" s="175">
        <f>O454*H454</f>
        <v>0</v>
      </c>
      <c r="Q454" s="175">
        <v>0.00108</v>
      </c>
      <c r="R454" s="175">
        <f>Q454*H454</f>
        <v>0.0051051600000000001</v>
      </c>
      <c r="S454" s="175">
        <v>0</v>
      </c>
      <c r="T454" s="176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177" t="s">
        <v>302</v>
      </c>
      <c r="AT454" s="177" t="s">
        <v>141</v>
      </c>
      <c r="AU454" s="177" t="s">
        <v>84</v>
      </c>
      <c r="AY454" s="20" t="s">
        <v>138</v>
      </c>
      <c r="BE454" s="178">
        <f>IF(N454="základní",J454,0)</f>
        <v>0</v>
      </c>
      <c r="BF454" s="178">
        <f>IF(N454="snížená",J454,0)</f>
        <v>0</v>
      </c>
      <c r="BG454" s="178">
        <f>IF(N454="zákl. přenesená",J454,0)</f>
        <v>0</v>
      </c>
      <c r="BH454" s="178">
        <f>IF(N454="sníž. přenesená",J454,0)</f>
        <v>0</v>
      </c>
      <c r="BI454" s="178">
        <f>IF(N454="nulová",J454,0)</f>
        <v>0</v>
      </c>
      <c r="BJ454" s="20" t="s">
        <v>82</v>
      </c>
      <c r="BK454" s="178">
        <f>ROUND(I454*H454,2)</f>
        <v>0</v>
      </c>
      <c r="BL454" s="20" t="s">
        <v>302</v>
      </c>
      <c r="BM454" s="177" t="s">
        <v>1099</v>
      </c>
    </row>
    <row r="455" s="13" customFormat="1">
      <c r="A455" s="13"/>
      <c r="B455" s="189"/>
      <c r="C455" s="13"/>
      <c r="D455" s="179" t="s">
        <v>199</v>
      </c>
      <c r="E455" s="190" t="s">
        <v>3</v>
      </c>
      <c r="F455" s="191" t="s">
        <v>1100</v>
      </c>
      <c r="G455" s="13"/>
      <c r="H455" s="190" t="s">
        <v>3</v>
      </c>
      <c r="I455" s="192"/>
      <c r="J455" s="13"/>
      <c r="K455" s="13"/>
      <c r="L455" s="189"/>
      <c r="M455" s="193"/>
      <c r="N455" s="194"/>
      <c r="O455" s="194"/>
      <c r="P455" s="194"/>
      <c r="Q455" s="194"/>
      <c r="R455" s="194"/>
      <c r="S455" s="194"/>
      <c r="T455" s="19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0" t="s">
        <v>199</v>
      </c>
      <c r="AU455" s="190" t="s">
        <v>84</v>
      </c>
      <c r="AV455" s="13" t="s">
        <v>82</v>
      </c>
      <c r="AW455" s="13" t="s">
        <v>35</v>
      </c>
      <c r="AX455" s="13" t="s">
        <v>74</v>
      </c>
      <c r="AY455" s="190" t="s">
        <v>138</v>
      </c>
    </row>
    <row r="456" s="14" customFormat="1">
      <c r="A456" s="14"/>
      <c r="B456" s="196"/>
      <c r="C456" s="14"/>
      <c r="D456" s="179" t="s">
        <v>199</v>
      </c>
      <c r="E456" s="197" t="s">
        <v>3</v>
      </c>
      <c r="F456" s="198" t="s">
        <v>1101</v>
      </c>
      <c r="G456" s="14"/>
      <c r="H456" s="199">
        <v>3.7309999999999999</v>
      </c>
      <c r="I456" s="200"/>
      <c r="J456" s="14"/>
      <c r="K456" s="14"/>
      <c r="L456" s="196"/>
      <c r="M456" s="201"/>
      <c r="N456" s="202"/>
      <c r="O456" s="202"/>
      <c r="P456" s="202"/>
      <c r="Q456" s="202"/>
      <c r="R456" s="202"/>
      <c r="S456" s="202"/>
      <c r="T456" s="20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97" t="s">
        <v>199</v>
      </c>
      <c r="AU456" s="197" t="s">
        <v>84</v>
      </c>
      <c r="AV456" s="14" t="s">
        <v>84</v>
      </c>
      <c r="AW456" s="14" t="s">
        <v>35</v>
      </c>
      <c r="AX456" s="14" t="s">
        <v>74</v>
      </c>
      <c r="AY456" s="197" t="s">
        <v>138</v>
      </c>
    </row>
    <row r="457" s="13" customFormat="1">
      <c r="A457" s="13"/>
      <c r="B457" s="189"/>
      <c r="C457" s="13"/>
      <c r="D457" s="179" t="s">
        <v>199</v>
      </c>
      <c r="E457" s="190" t="s">
        <v>3</v>
      </c>
      <c r="F457" s="191" t="s">
        <v>1102</v>
      </c>
      <c r="G457" s="13"/>
      <c r="H457" s="190" t="s">
        <v>3</v>
      </c>
      <c r="I457" s="192"/>
      <c r="J457" s="13"/>
      <c r="K457" s="13"/>
      <c r="L457" s="189"/>
      <c r="M457" s="193"/>
      <c r="N457" s="194"/>
      <c r="O457" s="194"/>
      <c r="P457" s="194"/>
      <c r="Q457" s="194"/>
      <c r="R457" s="194"/>
      <c r="S457" s="194"/>
      <c r="T457" s="19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0" t="s">
        <v>199</v>
      </c>
      <c r="AU457" s="190" t="s">
        <v>84</v>
      </c>
      <c r="AV457" s="13" t="s">
        <v>82</v>
      </c>
      <c r="AW457" s="13" t="s">
        <v>35</v>
      </c>
      <c r="AX457" s="13" t="s">
        <v>74</v>
      </c>
      <c r="AY457" s="190" t="s">
        <v>138</v>
      </c>
    </row>
    <row r="458" s="14" customFormat="1">
      <c r="A458" s="14"/>
      <c r="B458" s="196"/>
      <c r="C458" s="14"/>
      <c r="D458" s="179" t="s">
        <v>199</v>
      </c>
      <c r="E458" s="197" t="s">
        <v>3</v>
      </c>
      <c r="F458" s="198" t="s">
        <v>1103</v>
      </c>
      <c r="G458" s="14"/>
      <c r="H458" s="199">
        <v>0.996</v>
      </c>
      <c r="I458" s="200"/>
      <c r="J458" s="14"/>
      <c r="K458" s="14"/>
      <c r="L458" s="196"/>
      <c r="M458" s="201"/>
      <c r="N458" s="202"/>
      <c r="O458" s="202"/>
      <c r="P458" s="202"/>
      <c r="Q458" s="202"/>
      <c r="R458" s="202"/>
      <c r="S458" s="202"/>
      <c r="T458" s="20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197" t="s">
        <v>199</v>
      </c>
      <c r="AU458" s="197" t="s">
        <v>84</v>
      </c>
      <c r="AV458" s="14" t="s">
        <v>84</v>
      </c>
      <c r="AW458" s="14" t="s">
        <v>35</v>
      </c>
      <c r="AX458" s="14" t="s">
        <v>74</v>
      </c>
      <c r="AY458" s="197" t="s">
        <v>138</v>
      </c>
    </row>
    <row r="459" s="15" customFormat="1">
      <c r="A459" s="15"/>
      <c r="B459" s="204"/>
      <c r="C459" s="15"/>
      <c r="D459" s="179" t="s">
        <v>199</v>
      </c>
      <c r="E459" s="205" t="s">
        <v>3</v>
      </c>
      <c r="F459" s="206" t="s">
        <v>208</v>
      </c>
      <c r="G459" s="15"/>
      <c r="H459" s="207">
        <v>4.7270000000000003</v>
      </c>
      <c r="I459" s="208"/>
      <c r="J459" s="15"/>
      <c r="K459" s="15"/>
      <c r="L459" s="204"/>
      <c r="M459" s="209"/>
      <c r="N459" s="210"/>
      <c r="O459" s="210"/>
      <c r="P459" s="210"/>
      <c r="Q459" s="210"/>
      <c r="R459" s="210"/>
      <c r="S459" s="210"/>
      <c r="T459" s="21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05" t="s">
        <v>199</v>
      </c>
      <c r="AU459" s="205" t="s">
        <v>84</v>
      </c>
      <c r="AV459" s="15" t="s">
        <v>162</v>
      </c>
      <c r="AW459" s="15" t="s">
        <v>35</v>
      </c>
      <c r="AX459" s="15" t="s">
        <v>82</v>
      </c>
      <c r="AY459" s="205" t="s">
        <v>138</v>
      </c>
    </row>
    <row r="460" s="2" customFormat="1">
      <c r="A460" s="39"/>
      <c r="B460" s="165"/>
      <c r="C460" s="166" t="s">
        <v>631</v>
      </c>
      <c r="D460" s="166" t="s">
        <v>141</v>
      </c>
      <c r="E460" s="167" t="s">
        <v>1104</v>
      </c>
      <c r="F460" s="168" t="s">
        <v>1105</v>
      </c>
      <c r="G460" s="169" t="s">
        <v>172</v>
      </c>
      <c r="H460" s="170">
        <v>1.649</v>
      </c>
      <c r="I460" s="171"/>
      <c r="J460" s="172">
        <f>ROUND(I460*H460,2)</f>
        <v>0</v>
      </c>
      <c r="K460" s="168" t="s">
        <v>144</v>
      </c>
      <c r="L460" s="40"/>
      <c r="M460" s="173" t="s">
        <v>3</v>
      </c>
      <c r="N460" s="174" t="s">
        <v>45</v>
      </c>
      <c r="O460" s="73"/>
      <c r="P460" s="175">
        <f>O460*H460</f>
        <v>0</v>
      </c>
      <c r="Q460" s="175">
        <v>0.00189</v>
      </c>
      <c r="R460" s="175">
        <f>Q460*H460</f>
        <v>0.0031166100000000001</v>
      </c>
      <c r="S460" s="175">
        <v>0</v>
      </c>
      <c r="T460" s="17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177" t="s">
        <v>302</v>
      </c>
      <c r="AT460" s="177" t="s">
        <v>141</v>
      </c>
      <c r="AU460" s="177" t="s">
        <v>84</v>
      </c>
      <c r="AY460" s="20" t="s">
        <v>138</v>
      </c>
      <c r="BE460" s="178">
        <f>IF(N460="základní",J460,0)</f>
        <v>0</v>
      </c>
      <c r="BF460" s="178">
        <f>IF(N460="snížená",J460,0)</f>
        <v>0</v>
      </c>
      <c r="BG460" s="178">
        <f>IF(N460="zákl. přenesená",J460,0)</f>
        <v>0</v>
      </c>
      <c r="BH460" s="178">
        <f>IF(N460="sníž. přenesená",J460,0)</f>
        <v>0</v>
      </c>
      <c r="BI460" s="178">
        <f>IF(N460="nulová",J460,0)</f>
        <v>0</v>
      </c>
      <c r="BJ460" s="20" t="s">
        <v>82</v>
      </c>
      <c r="BK460" s="178">
        <f>ROUND(I460*H460,2)</f>
        <v>0</v>
      </c>
      <c r="BL460" s="20" t="s">
        <v>302</v>
      </c>
      <c r="BM460" s="177" t="s">
        <v>1106</v>
      </c>
    </row>
    <row r="461" s="13" customFormat="1">
      <c r="A461" s="13"/>
      <c r="B461" s="189"/>
      <c r="C461" s="13"/>
      <c r="D461" s="179" t="s">
        <v>199</v>
      </c>
      <c r="E461" s="190" t="s">
        <v>3</v>
      </c>
      <c r="F461" s="191" t="s">
        <v>1095</v>
      </c>
      <c r="G461" s="13"/>
      <c r="H461" s="190" t="s">
        <v>3</v>
      </c>
      <c r="I461" s="192"/>
      <c r="J461" s="13"/>
      <c r="K461" s="13"/>
      <c r="L461" s="189"/>
      <c r="M461" s="193"/>
      <c r="N461" s="194"/>
      <c r="O461" s="194"/>
      <c r="P461" s="194"/>
      <c r="Q461" s="194"/>
      <c r="R461" s="194"/>
      <c r="S461" s="194"/>
      <c r="T461" s="19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0" t="s">
        <v>199</v>
      </c>
      <c r="AU461" s="190" t="s">
        <v>84</v>
      </c>
      <c r="AV461" s="13" t="s">
        <v>82</v>
      </c>
      <c r="AW461" s="13" t="s">
        <v>35</v>
      </c>
      <c r="AX461" s="13" t="s">
        <v>74</v>
      </c>
      <c r="AY461" s="190" t="s">
        <v>138</v>
      </c>
    </row>
    <row r="462" s="14" customFormat="1">
      <c r="A462" s="14"/>
      <c r="B462" s="196"/>
      <c r="C462" s="14"/>
      <c r="D462" s="179" t="s">
        <v>199</v>
      </c>
      <c r="E462" s="197" t="s">
        <v>3</v>
      </c>
      <c r="F462" s="198" t="s">
        <v>1096</v>
      </c>
      <c r="G462" s="14"/>
      <c r="H462" s="199">
        <v>1.5469999999999999</v>
      </c>
      <c r="I462" s="200"/>
      <c r="J462" s="14"/>
      <c r="K462" s="14"/>
      <c r="L462" s="196"/>
      <c r="M462" s="201"/>
      <c r="N462" s="202"/>
      <c r="O462" s="202"/>
      <c r="P462" s="202"/>
      <c r="Q462" s="202"/>
      <c r="R462" s="202"/>
      <c r="S462" s="202"/>
      <c r="T462" s="20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97" t="s">
        <v>199</v>
      </c>
      <c r="AU462" s="197" t="s">
        <v>84</v>
      </c>
      <c r="AV462" s="14" t="s">
        <v>84</v>
      </c>
      <c r="AW462" s="14" t="s">
        <v>35</v>
      </c>
      <c r="AX462" s="14" t="s">
        <v>74</v>
      </c>
      <c r="AY462" s="197" t="s">
        <v>138</v>
      </c>
    </row>
    <row r="463" s="13" customFormat="1">
      <c r="A463" s="13"/>
      <c r="B463" s="189"/>
      <c r="C463" s="13"/>
      <c r="D463" s="179" t="s">
        <v>199</v>
      </c>
      <c r="E463" s="190" t="s">
        <v>3</v>
      </c>
      <c r="F463" s="191" t="s">
        <v>1107</v>
      </c>
      <c r="G463" s="13"/>
      <c r="H463" s="190" t="s">
        <v>3</v>
      </c>
      <c r="I463" s="192"/>
      <c r="J463" s="13"/>
      <c r="K463" s="13"/>
      <c r="L463" s="189"/>
      <c r="M463" s="193"/>
      <c r="N463" s="194"/>
      <c r="O463" s="194"/>
      <c r="P463" s="194"/>
      <c r="Q463" s="194"/>
      <c r="R463" s="194"/>
      <c r="S463" s="194"/>
      <c r="T463" s="19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0" t="s">
        <v>199</v>
      </c>
      <c r="AU463" s="190" t="s">
        <v>84</v>
      </c>
      <c r="AV463" s="13" t="s">
        <v>82</v>
      </c>
      <c r="AW463" s="13" t="s">
        <v>35</v>
      </c>
      <c r="AX463" s="13" t="s">
        <v>74</v>
      </c>
      <c r="AY463" s="190" t="s">
        <v>138</v>
      </c>
    </row>
    <row r="464" s="14" customFormat="1">
      <c r="A464" s="14"/>
      <c r="B464" s="196"/>
      <c r="C464" s="14"/>
      <c r="D464" s="179" t="s">
        <v>199</v>
      </c>
      <c r="E464" s="197" t="s">
        <v>3</v>
      </c>
      <c r="F464" s="198" t="s">
        <v>1108</v>
      </c>
      <c r="G464" s="14"/>
      <c r="H464" s="199">
        <v>0.10199999999999999</v>
      </c>
      <c r="I464" s="200"/>
      <c r="J464" s="14"/>
      <c r="K464" s="14"/>
      <c r="L464" s="196"/>
      <c r="M464" s="201"/>
      <c r="N464" s="202"/>
      <c r="O464" s="202"/>
      <c r="P464" s="202"/>
      <c r="Q464" s="202"/>
      <c r="R464" s="202"/>
      <c r="S464" s="202"/>
      <c r="T464" s="20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97" t="s">
        <v>199</v>
      </c>
      <c r="AU464" s="197" t="s">
        <v>84</v>
      </c>
      <c r="AV464" s="14" t="s">
        <v>84</v>
      </c>
      <c r="AW464" s="14" t="s">
        <v>35</v>
      </c>
      <c r="AX464" s="14" t="s">
        <v>74</v>
      </c>
      <c r="AY464" s="197" t="s">
        <v>138</v>
      </c>
    </row>
    <row r="465" s="15" customFormat="1">
      <c r="A465" s="15"/>
      <c r="B465" s="204"/>
      <c r="C465" s="15"/>
      <c r="D465" s="179" t="s">
        <v>199</v>
      </c>
      <c r="E465" s="205" t="s">
        <v>3</v>
      </c>
      <c r="F465" s="206" t="s">
        <v>208</v>
      </c>
      <c r="G465" s="15"/>
      <c r="H465" s="207">
        <v>1.649</v>
      </c>
      <c r="I465" s="208"/>
      <c r="J465" s="15"/>
      <c r="K465" s="15"/>
      <c r="L465" s="204"/>
      <c r="M465" s="209"/>
      <c r="N465" s="210"/>
      <c r="O465" s="210"/>
      <c r="P465" s="210"/>
      <c r="Q465" s="210"/>
      <c r="R465" s="210"/>
      <c r="S465" s="210"/>
      <c r="T465" s="21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05" t="s">
        <v>199</v>
      </c>
      <c r="AU465" s="205" t="s">
        <v>84</v>
      </c>
      <c r="AV465" s="15" t="s">
        <v>162</v>
      </c>
      <c r="AW465" s="15" t="s">
        <v>35</v>
      </c>
      <c r="AX465" s="15" t="s">
        <v>82</v>
      </c>
      <c r="AY465" s="205" t="s">
        <v>138</v>
      </c>
    </row>
    <row r="466" s="2" customFormat="1">
      <c r="A466" s="39"/>
      <c r="B466" s="165"/>
      <c r="C466" s="166" t="s">
        <v>637</v>
      </c>
      <c r="D466" s="166" t="s">
        <v>141</v>
      </c>
      <c r="E466" s="167" t="s">
        <v>1109</v>
      </c>
      <c r="F466" s="168" t="s">
        <v>1110</v>
      </c>
      <c r="G466" s="169" t="s">
        <v>168</v>
      </c>
      <c r="H466" s="170">
        <v>3.3999999999999999</v>
      </c>
      <c r="I466" s="171"/>
      <c r="J466" s="172">
        <f>ROUND(I466*H466,2)</f>
        <v>0</v>
      </c>
      <c r="K466" s="168" t="s">
        <v>144</v>
      </c>
      <c r="L466" s="40"/>
      <c r="M466" s="173" t="s">
        <v>3</v>
      </c>
      <c r="N466" s="174" t="s">
        <v>45</v>
      </c>
      <c r="O466" s="73"/>
      <c r="P466" s="175">
        <f>O466*H466</f>
        <v>0</v>
      </c>
      <c r="Q466" s="175">
        <v>0</v>
      </c>
      <c r="R466" s="175">
        <f>Q466*H466</f>
        <v>0</v>
      </c>
      <c r="S466" s="175">
        <v>0</v>
      </c>
      <c r="T466" s="17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177" t="s">
        <v>302</v>
      </c>
      <c r="AT466" s="177" t="s">
        <v>141</v>
      </c>
      <c r="AU466" s="177" t="s">
        <v>84</v>
      </c>
      <c r="AY466" s="20" t="s">
        <v>138</v>
      </c>
      <c r="BE466" s="178">
        <f>IF(N466="základní",J466,0)</f>
        <v>0</v>
      </c>
      <c r="BF466" s="178">
        <f>IF(N466="snížená",J466,0)</f>
        <v>0</v>
      </c>
      <c r="BG466" s="178">
        <f>IF(N466="zákl. přenesená",J466,0)</f>
        <v>0</v>
      </c>
      <c r="BH466" s="178">
        <f>IF(N466="sníž. přenesená",J466,0)</f>
        <v>0</v>
      </c>
      <c r="BI466" s="178">
        <f>IF(N466="nulová",J466,0)</f>
        <v>0</v>
      </c>
      <c r="BJ466" s="20" t="s">
        <v>82</v>
      </c>
      <c r="BK466" s="178">
        <f>ROUND(I466*H466,2)</f>
        <v>0</v>
      </c>
      <c r="BL466" s="20" t="s">
        <v>302</v>
      </c>
      <c r="BM466" s="177" t="s">
        <v>1111</v>
      </c>
    </row>
    <row r="467" s="13" customFormat="1">
      <c r="A467" s="13"/>
      <c r="B467" s="189"/>
      <c r="C467" s="13"/>
      <c r="D467" s="179" t="s">
        <v>199</v>
      </c>
      <c r="E467" s="190" t="s">
        <v>3</v>
      </c>
      <c r="F467" s="191" t="s">
        <v>1112</v>
      </c>
      <c r="G467" s="13"/>
      <c r="H467" s="190" t="s">
        <v>3</v>
      </c>
      <c r="I467" s="192"/>
      <c r="J467" s="13"/>
      <c r="K467" s="13"/>
      <c r="L467" s="189"/>
      <c r="M467" s="193"/>
      <c r="N467" s="194"/>
      <c r="O467" s="194"/>
      <c r="P467" s="194"/>
      <c r="Q467" s="194"/>
      <c r="R467" s="194"/>
      <c r="S467" s="194"/>
      <c r="T467" s="19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0" t="s">
        <v>199</v>
      </c>
      <c r="AU467" s="190" t="s">
        <v>84</v>
      </c>
      <c r="AV467" s="13" t="s">
        <v>82</v>
      </c>
      <c r="AW467" s="13" t="s">
        <v>35</v>
      </c>
      <c r="AX467" s="13" t="s">
        <v>74</v>
      </c>
      <c r="AY467" s="190" t="s">
        <v>138</v>
      </c>
    </row>
    <row r="468" s="14" customFormat="1">
      <c r="A468" s="14"/>
      <c r="B468" s="196"/>
      <c r="C468" s="14"/>
      <c r="D468" s="179" t="s">
        <v>199</v>
      </c>
      <c r="E468" s="197" t="s">
        <v>3</v>
      </c>
      <c r="F468" s="198" t="s">
        <v>1113</v>
      </c>
      <c r="G468" s="14"/>
      <c r="H468" s="199">
        <v>3.3999999999999999</v>
      </c>
      <c r="I468" s="200"/>
      <c r="J468" s="14"/>
      <c r="K468" s="14"/>
      <c r="L468" s="196"/>
      <c r="M468" s="201"/>
      <c r="N468" s="202"/>
      <c r="O468" s="202"/>
      <c r="P468" s="202"/>
      <c r="Q468" s="202"/>
      <c r="R468" s="202"/>
      <c r="S468" s="202"/>
      <c r="T468" s="20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97" t="s">
        <v>199</v>
      </c>
      <c r="AU468" s="197" t="s">
        <v>84</v>
      </c>
      <c r="AV468" s="14" t="s">
        <v>84</v>
      </c>
      <c r="AW468" s="14" t="s">
        <v>35</v>
      </c>
      <c r="AX468" s="14" t="s">
        <v>74</v>
      </c>
      <c r="AY468" s="197" t="s">
        <v>138</v>
      </c>
    </row>
    <row r="469" s="15" customFormat="1">
      <c r="A469" s="15"/>
      <c r="B469" s="204"/>
      <c r="C469" s="15"/>
      <c r="D469" s="179" t="s">
        <v>199</v>
      </c>
      <c r="E469" s="205" t="s">
        <v>3</v>
      </c>
      <c r="F469" s="206" t="s">
        <v>208</v>
      </c>
      <c r="G469" s="15"/>
      <c r="H469" s="207">
        <v>3.3999999999999999</v>
      </c>
      <c r="I469" s="208"/>
      <c r="J469" s="15"/>
      <c r="K469" s="15"/>
      <c r="L469" s="204"/>
      <c r="M469" s="209"/>
      <c r="N469" s="210"/>
      <c r="O469" s="210"/>
      <c r="P469" s="210"/>
      <c r="Q469" s="210"/>
      <c r="R469" s="210"/>
      <c r="S469" s="210"/>
      <c r="T469" s="21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05" t="s">
        <v>199</v>
      </c>
      <c r="AU469" s="205" t="s">
        <v>84</v>
      </c>
      <c r="AV469" s="15" t="s">
        <v>162</v>
      </c>
      <c r="AW469" s="15" t="s">
        <v>35</v>
      </c>
      <c r="AX469" s="15" t="s">
        <v>82</v>
      </c>
      <c r="AY469" s="205" t="s">
        <v>138</v>
      </c>
    </row>
    <row r="470" s="2" customFormat="1" ht="16.5" customHeight="1">
      <c r="A470" s="39"/>
      <c r="B470" s="165"/>
      <c r="C470" s="223" t="s">
        <v>641</v>
      </c>
      <c r="D470" s="223" t="s">
        <v>932</v>
      </c>
      <c r="E470" s="224" t="s">
        <v>1114</v>
      </c>
      <c r="F470" s="225" t="s">
        <v>1115</v>
      </c>
      <c r="G470" s="226" t="s">
        <v>172</v>
      </c>
      <c r="H470" s="227">
        <v>0.112</v>
      </c>
      <c r="I470" s="228"/>
      <c r="J470" s="229">
        <f>ROUND(I470*H470,2)</f>
        <v>0</v>
      </c>
      <c r="K470" s="225" t="s">
        <v>144</v>
      </c>
      <c r="L470" s="230"/>
      <c r="M470" s="231" t="s">
        <v>3</v>
      </c>
      <c r="N470" s="232" t="s">
        <v>45</v>
      </c>
      <c r="O470" s="73"/>
      <c r="P470" s="175">
        <f>O470*H470</f>
        <v>0</v>
      </c>
      <c r="Q470" s="175">
        <v>0.55000000000000004</v>
      </c>
      <c r="R470" s="175">
        <f>Q470*H470</f>
        <v>0.061600000000000009</v>
      </c>
      <c r="S470" s="175">
        <v>0</v>
      </c>
      <c r="T470" s="17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177" t="s">
        <v>429</v>
      </c>
      <c r="AT470" s="177" t="s">
        <v>932</v>
      </c>
      <c r="AU470" s="177" t="s">
        <v>84</v>
      </c>
      <c r="AY470" s="20" t="s">
        <v>138</v>
      </c>
      <c r="BE470" s="178">
        <f>IF(N470="základní",J470,0)</f>
        <v>0</v>
      </c>
      <c r="BF470" s="178">
        <f>IF(N470="snížená",J470,0)</f>
        <v>0</v>
      </c>
      <c r="BG470" s="178">
        <f>IF(N470="zákl. přenesená",J470,0)</f>
        <v>0</v>
      </c>
      <c r="BH470" s="178">
        <f>IF(N470="sníž. přenesená",J470,0)</f>
        <v>0</v>
      </c>
      <c r="BI470" s="178">
        <f>IF(N470="nulová",J470,0)</f>
        <v>0</v>
      </c>
      <c r="BJ470" s="20" t="s">
        <v>82</v>
      </c>
      <c r="BK470" s="178">
        <f>ROUND(I470*H470,2)</f>
        <v>0</v>
      </c>
      <c r="BL470" s="20" t="s">
        <v>302</v>
      </c>
      <c r="BM470" s="177" t="s">
        <v>1116</v>
      </c>
    </row>
    <row r="471" s="2" customFormat="1">
      <c r="A471" s="39"/>
      <c r="B471" s="40"/>
      <c r="C471" s="39"/>
      <c r="D471" s="179" t="s">
        <v>147</v>
      </c>
      <c r="E471" s="39"/>
      <c r="F471" s="180" t="s">
        <v>1117</v>
      </c>
      <c r="G471" s="39"/>
      <c r="H471" s="39"/>
      <c r="I471" s="181"/>
      <c r="J471" s="39"/>
      <c r="K471" s="39"/>
      <c r="L471" s="40"/>
      <c r="M471" s="182"/>
      <c r="N471" s="183"/>
      <c r="O471" s="73"/>
      <c r="P471" s="73"/>
      <c r="Q471" s="73"/>
      <c r="R471" s="73"/>
      <c r="S471" s="73"/>
      <c r="T471" s="74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20" t="s">
        <v>147</v>
      </c>
      <c r="AU471" s="20" t="s">
        <v>84</v>
      </c>
    </row>
    <row r="472" s="13" customFormat="1">
      <c r="A472" s="13"/>
      <c r="B472" s="189"/>
      <c r="C472" s="13"/>
      <c r="D472" s="179" t="s">
        <v>199</v>
      </c>
      <c r="E472" s="190" t="s">
        <v>3</v>
      </c>
      <c r="F472" s="191" t="s">
        <v>1112</v>
      </c>
      <c r="G472" s="13"/>
      <c r="H472" s="190" t="s">
        <v>3</v>
      </c>
      <c r="I472" s="192"/>
      <c r="J472" s="13"/>
      <c r="K472" s="13"/>
      <c r="L472" s="189"/>
      <c r="M472" s="193"/>
      <c r="N472" s="194"/>
      <c r="O472" s="194"/>
      <c r="P472" s="194"/>
      <c r="Q472" s="194"/>
      <c r="R472" s="194"/>
      <c r="S472" s="194"/>
      <c r="T472" s="19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0" t="s">
        <v>199</v>
      </c>
      <c r="AU472" s="190" t="s">
        <v>84</v>
      </c>
      <c r="AV472" s="13" t="s">
        <v>82</v>
      </c>
      <c r="AW472" s="13" t="s">
        <v>35</v>
      </c>
      <c r="AX472" s="13" t="s">
        <v>74</v>
      </c>
      <c r="AY472" s="190" t="s">
        <v>138</v>
      </c>
    </row>
    <row r="473" s="14" customFormat="1">
      <c r="A473" s="14"/>
      <c r="B473" s="196"/>
      <c r="C473" s="14"/>
      <c r="D473" s="179" t="s">
        <v>199</v>
      </c>
      <c r="E473" s="197" t="s">
        <v>3</v>
      </c>
      <c r="F473" s="198" t="s">
        <v>1108</v>
      </c>
      <c r="G473" s="14"/>
      <c r="H473" s="199">
        <v>0.10199999999999999</v>
      </c>
      <c r="I473" s="200"/>
      <c r="J473" s="14"/>
      <c r="K473" s="14"/>
      <c r="L473" s="196"/>
      <c r="M473" s="201"/>
      <c r="N473" s="202"/>
      <c r="O473" s="202"/>
      <c r="P473" s="202"/>
      <c r="Q473" s="202"/>
      <c r="R473" s="202"/>
      <c r="S473" s="202"/>
      <c r="T473" s="20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7" t="s">
        <v>199</v>
      </c>
      <c r="AU473" s="197" t="s">
        <v>84</v>
      </c>
      <c r="AV473" s="14" t="s">
        <v>84</v>
      </c>
      <c r="AW473" s="14" t="s">
        <v>35</v>
      </c>
      <c r="AX473" s="14" t="s">
        <v>74</v>
      </c>
      <c r="AY473" s="197" t="s">
        <v>138</v>
      </c>
    </row>
    <row r="474" s="15" customFormat="1">
      <c r="A474" s="15"/>
      <c r="B474" s="204"/>
      <c r="C474" s="15"/>
      <c r="D474" s="179" t="s">
        <v>199</v>
      </c>
      <c r="E474" s="205" t="s">
        <v>3</v>
      </c>
      <c r="F474" s="206" t="s">
        <v>208</v>
      </c>
      <c r="G474" s="15"/>
      <c r="H474" s="207">
        <v>0.10199999999999999</v>
      </c>
      <c r="I474" s="208"/>
      <c r="J474" s="15"/>
      <c r="K474" s="15"/>
      <c r="L474" s="204"/>
      <c r="M474" s="209"/>
      <c r="N474" s="210"/>
      <c r="O474" s="210"/>
      <c r="P474" s="210"/>
      <c r="Q474" s="210"/>
      <c r="R474" s="210"/>
      <c r="S474" s="210"/>
      <c r="T474" s="21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05" t="s">
        <v>199</v>
      </c>
      <c r="AU474" s="205" t="s">
        <v>84</v>
      </c>
      <c r="AV474" s="15" t="s">
        <v>162</v>
      </c>
      <c r="AW474" s="15" t="s">
        <v>35</v>
      </c>
      <c r="AX474" s="15" t="s">
        <v>82</v>
      </c>
      <c r="AY474" s="205" t="s">
        <v>138</v>
      </c>
    </row>
    <row r="475" s="14" customFormat="1">
      <c r="A475" s="14"/>
      <c r="B475" s="196"/>
      <c r="C475" s="14"/>
      <c r="D475" s="179" t="s">
        <v>199</v>
      </c>
      <c r="E475" s="14"/>
      <c r="F475" s="198" t="s">
        <v>1118</v>
      </c>
      <c r="G475" s="14"/>
      <c r="H475" s="199">
        <v>0.112</v>
      </c>
      <c r="I475" s="200"/>
      <c r="J475" s="14"/>
      <c r="K475" s="14"/>
      <c r="L475" s="196"/>
      <c r="M475" s="201"/>
      <c r="N475" s="202"/>
      <c r="O475" s="202"/>
      <c r="P475" s="202"/>
      <c r="Q475" s="202"/>
      <c r="R475" s="202"/>
      <c r="S475" s="202"/>
      <c r="T475" s="20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7" t="s">
        <v>199</v>
      </c>
      <c r="AU475" s="197" t="s">
        <v>84</v>
      </c>
      <c r="AV475" s="14" t="s">
        <v>84</v>
      </c>
      <c r="AW475" s="14" t="s">
        <v>4</v>
      </c>
      <c r="AX475" s="14" t="s">
        <v>82</v>
      </c>
      <c r="AY475" s="197" t="s">
        <v>138</v>
      </c>
    </row>
    <row r="476" s="2" customFormat="1">
      <c r="A476" s="39"/>
      <c r="B476" s="165"/>
      <c r="C476" s="166" t="s">
        <v>649</v>
      </c>
      <c r="D476" s="166" t="s">
        <v>141</v>
      </c>
      <c r="E476" s="167" t="s">
        <v>1119</v>
      </c>
      <c r="F476" s="168" t="s">
        <v>1120</v>
      </c>
      <c r="G476" s="169" t="s">
        <v>168</v>
      </c>
      <c r="H476" s="170">
        <v>277.97800000000001</v>
      </c>
      <c r="I476" s="171"/>
      <c r="J476" s="172">
        <f>ROUND(I476*H476,2)</f>
        <v>0</v>
      </c>
      <c r="K476" s="168" t="s">
        <v>144</v>
      </c>
      <c r="L476" s="40"/>
      <c r="M476" s="173" t="s">
        <v>3</v>
      </c>
      <c r="N476" s="174" t="s">
        <v>45</v>
      </c>
      <c r="O476" s="73"/>
      <c r="P476" s="175">
        <f>O476*H476</f>
        <v>0</v>
      </c>
      <c r="Q476" s="175">
        <v>0</v>
      </c>
      <c r="R476" s="175">
        <f>Q476*H476</f>
        <v>0</v>
      </c>
      <c r="S476" s="175">
        <v>0</v>
      </c>
      <c r="T476" s="176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177" t="s">
        <v>302</v>
      </c>
      <c r="AT476" s="177" t="s">
        <v>141</v>
      </c>
      <c r="AU476" s="177" t="s">
        <v>84</v>
      </c>
      <c r="AY476" s="20" t="s">
        <v>138</v>
      </c>
      <c r="BE476" s="178">
        <f>IF(N476="základní",J476,0)</f>
        <v>0</v>
      </c>
      <c r="BF476" s="178">
        <f>IF(N476="snížená",J476,0)</f>
        <v>0</v>
      </c>
      <c r="BG476" s="178">
        <f>IF(N476="zákl. přenesená",J476,0)</f>
        <v>0</v>
      </c>
      <c r="BH476" s="178">
        <f>IF(N476="sníž. přenesená",J476,0)</f>
        <v>0</v>
      </c>
      <c r="BI476" s="178">
        <f>IF(N476="nulová",J476,0)</f>
        <v>0</v>
      </c>
      <c r="BJ476" s="20" t="s">
        <v>82</v>
      </c>
      <c r="BK476" s="178">
        <f>ROUND(I476*H476,2)</f>
        <v>0</v>
      </c>
      <c r="BL476" s="20" t="s">
        <v>302</v>
      </c>
      <c r="BM476" s="177" t="s">
        <v>1121</v>
      </c>
    </row>
    <row r="477" s="14" customFormat="1">
      <c r="A477" s="14"/>
      <c r="B477" s="196"/>
      <c r="C477" s="14"/>
      <c r="D477" s="179" t="s">
        <v>199</v>
      </c>
      <c r="E477" s="197" t="s">
        <v>3</v>
      </c>
      <c r="F477" s="198" t="s">
        <v>166</v>
      </c>
      <c r="G477" s="14"/>
      <c r="H477" s="199">
        <v>277.97800000000001</v>
      </c>
      <c r="I477" s="200"/>
      <c r="J477" s="14"/>
      <c r="K477" s="14"/>
      <c r="L477" s="196"/>
      <c r="M477" s="201"/>
      <c r="N477" s="202"/>
      <c r="O477" s="202"/>
      <c r="P477" s="202"/>
      <c r="Q477" s="202"/>
      <c r="R477" s="202"/>
      <c r="S477" s="202"/>
      <c r="T477" s="20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197" t="s">
        <v>199</v>
      </c>
      <c r="AU477" s="197" t="s">
        <v>84</v>
      </c>
      <c r="AV477" s="14" t="s">
        <v>84</v>
      </c>
      <c r="AW477" s="14" t="s">
        <v>35</v>
      </c>
      <c r="AX477" s="14" t="s">
        <v>82</v>
      </c>
      <c r="AY477" s="197" t="s">
        <v>138</v>
      </c>
    </row>
    <row r="478" s="2" customFormat="1" ht="16.5" customHeight="1">
      <c r="A478" s="39"/>
      <c r="B478" s="165"/>
      <c r="C478" s="166" t="s">
        <v>659</v>
      </c>
      <c r="D478" s="166" t="s">
        <v>141</v>
      </c>
      <c r="E478" s="167" t="s">
        <v>1122</v>
      </c>
      <c r="F478" s="168" t="s">
        <v>1123</v>
      </c>
      <c r="G478" s="169" t="s">
        <v>369</v>
      </c>
      <c r="H478" s="170">
        <v>333.57400000000001</v>
      </c>
      <c r="I478" s="171"/>
      <c r="J478" s="172">
        <f>ROUND(I478*H478,2)</f>
        <v>0</v>
      </c>
      <c r="K478" s="168" t="s">
        <v>144</v>
      </c>
      <c r="L478" s="40"/>
      <c r="M478" s="173" t="s">
        <v>3</v>
      </c>
      <c r="N478" s="174" t="s">
        <v>45</v>
      </c>
      <c r="O478" s="73"/>
      <c r="P478" s="175">
        <f>O478*H478</f>
        <v>0</v>
      </c>
      <c r="Q478" s="175">
        <v>0</v>
      </c>
      <c r="R478" s="175">
        <f>Q478*H478</f>
        <v>0</v>
      </c>
      <c r="S478" s="175">
        <v>0</v>
      </c>
      <c r="T478" s="17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177" t="s">
        <v>302</v>
      </c>
      <c r="AT478" s="177" t="s">
        <v>141</v>
      </c>
      <c r="AU478" s="177" t="s">
        <v>84</v>
      </c>
      <c r="AY478" s="20" t="s">
        <v>138</v>
      </c>
      <c r="BE478" s="178">
        <f>IF(N478="základní",J478,0)</f>
        <v>0</v>
      </c>
      <c r="BF478" s="178">
        <f>IF(N478="snížená",J478,0)</f>
        <v>0</v>
      </c>
      <c r="BG478" s="178">
        <f>IF(N478="zákl. přenesená",J478,0)</f>
        <v>0</v>
      </c>
      <c r="BH478" s="178">
        <f>IF(N478="sníž. přenesená",J478,0)</f>
        <v>0</v>
      </c>
      <c r="BI478" s="178">
        <f>IF(N478="nulová",J478,0)</f>
        <v>0</v>
      </c>
      <c r="BJ478" s="20" t="s">
        <v>82</v>
      </c>
      <c r="BK478" s="178">
        <f>ROUND(I478*H478,2)</f>
        <v>0</v>
      </c>
      <c r="BL478" s="20" t="s">
        <v>302</v>
      </c>
      <c r="BM478" s="177" t="s">
        <v>1124</v>
      </c>
    </row>
    <row r="479" s="13" customFormat="1">
      <c r="A479" s="13"/>
      <c r="B479" s="189"/>
      <c r="C479" s="13"/>
      <c r="D479" s="179" t="s">
        <v>199</v>
      </c>
      <c r="E479" s="190" t="s">
        <v>3</v>
      </c>
      <c r="F479" s="191" t="s">
        <v>1125</v>
      </c>
      <c r="G479" s="13"/>
      <c r="H479" s="190" t="s">
        <v>3</v>
      </c>
      <c r="I479" s="192"/>
      <c r="J479" s="13"/>
      <c r="K479" s="13"/>
      <c r="L479" s="189"/>
      <c r="M479" s="193"/>
      <c r="N479" s="194"/>
      <c r="O479" s="194"/>
      <c r="P479" s="194"/>
      <c r="Q479" s="194"/>
      <c r="R479" s="194"/>
      <c r="S479" s="194"/>
      <c r="T479" s="19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0" t="s">
        <v>199</v>
      </c>
      <c r="AU479" s="190" t="s">
        <v>84</v>
      </c>
      <c r="AV479" s="13" t="s">
        <v>82</v>
      </c>
      <c r="AW479" s="13" t="s">
        <v>35</v>
      </c>
      <c r="AX479" s="13" t="s">
        <v>74</v>
      </c>
      <c r="AY479" s="190" t="s">
        <v>138</v>
      </c>
    </row>
    <row r="480" s="14" customFormat="1">
      <c r="A480" s="14"/>
      <c r="B480" s="196"/>
      <c r="C480" s="14"/>
      <c r="D480" s="179" t="s">
        <v>199</v>
      </c>
      <c r="E480" s="197" t="s">
        <v>3</v>
      </c>
      <c r="F480" s="198" t="s">
        <v>1126</v>
      </c>
      <c r="G480" s="14"/>
      <c r="H480" s="199">
        <v>333.57400000000001</v>
      </c>
      <c r="I480" s="200"/>
      <c r="J480" s="14"/>
      <c r="K480" s="14"/>
      <c r="L480" s="196"/>
      <c r="M480" s="201"/>
      <c r="N480" s="202"/>
      <c r="O480" s="202"/>
      <c r="P480" s="202"/>
      <c r="Q480" s="202"/>
      <c r="R480" s="202"/>
      <c r="S480" s="202"/>
      <c r="T480" s="20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97" t="s">
        <v>199</v>
      </c>
      <c r="AU480" s="197" t="s">
        <v>84</v>
      </c>
      <c r="AV480" s="14" t="s">
        <v>84</v>
      </c>
      <c r="AW480" s="14" t="s">
        <v>35</v>
      </c>
      <c r="AX480" s="14" t="s">
        <v>74</v>
      </c>
      <c r="AY480" s="197" t="s">
        <v>138</v>
      </c>
    </row>
    <row r="481" s="15" customFormat="1">
      <c r="A481" s="15"/>
      <c r="B481" s="204"/>
      <c r="C481" s="15"/>
      <c r="D481" s="179" t="s">
        <v>199</v>
      </c>
      <c r="E481" s="205" t="s">
        <v>3</v>
      </c>
      <c r="F481" s="206" t="s">
        <v>208</v>
      </c>
      <c r="G481" s="15"/>
      <c r="H481" s="207">
        <v>333.57400000000001</v>
      </c>
      <c r="I481" s="208"/>
      <c r="J481" s="15"/>
      <c r="K481" s="15"/>
      <c r="L481" s="204"/>
      <c r="M481" s="209"/>
      <c r="N481" s="210"/>
      <c r="O481" s="210"/>
      <c r="P481" s="210"/>
      <c r="Q481" s="210"/>
      <c r="R481" s="210"/>
      <c r="S481" s="210"/>
      <c r="T481" s="21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05" t="s">
        <v>199</v>
      </c>
      <c r="AU481" s="205" t="s">
        <v>84</v>
      </c>
      <c r="AV481" s="15" t="s">
        <v>162</v>
      </c>
      <c r="AW481" s="15" t="s">
        <v>35</v>
      </c>
      <c r="AX481" s="15" t="s">
        <v>82</v>
      </c>
      <c r="AY481" s="205" t="s">
        <v>138</v>
      </c>
    </row>
    <row r="482" s="2" customFormat="1" ht="16.5" customHeight="1">
      <c r="A482" s="39"/>
      <c r="B482" s="165"/>
      <c r="C482" s="223" t="s">
        <v>668</v>
      </c>
      <c r="D482" s="223" t="s">
        <v>932</v>
      </c>
      <c r="E482" s="224" t="s">
        <v>1127</v>
      </c>
      <c r="F482" s="225" t="s">
        <v>1128</v>
      </c>
      <c r="G482" s="226" t="s">
        <v>172</v>
      </c>
      <c r="H482" s="227">
        <v>3.23</v>
      </c>
      <c r="I482" s="228"/>
      <c r="J482" s="229">
        <f>ROUND(I482*H482,2)</f>
        <v>0</v>
      </c>
      <c r="K482" s="225" t="s">
        <v>144</v>
      </c>
      <c r="L482" s="230"/>
      <c r="M482" s="231" t="s">
        <v>3</v>
      </c>
      <c r="N482" s="232" t="s">
        <v>45</v>
      </c>
      <c r="O482" s="73"/>
      <c r="P482" s="175">
        <f>O482*H482</f>
        <v>0</v>
      </c>
      <c r="Q482" s="175">
        <v>0.55000000000000004</v>
      </c>
      <c r="R482" s="175">
        <f>Q482*H482</f>
        <v>1.7765000000000002</v>
      </c>
      <c r="S482" s="175">
        <v>0</v>
      </c>
      <c r="T482" s="176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177" t="s">
        <v>429</v>
      </c>
      <c r="AT482" s="177" t="s">
        <v>932</v>
      </c>
      <c r="AU482" s="177" t="s">
        <v>84</v>
      </c>
      <c r="AY482" s="20" t="s">
        <v>138</v>
      </c>
      <c r="BE482" s="178">
        <f>IF(N482="základní",J482,0)</f>
        <v>0</v>
      </c>
      <c r="BF482" s="178">
        <f>IF(N482="snížená",J482,0)</f>
        <v>0</v>
      </c>
      <c r="BG482" s="178">
        <f>IF(N482="zákl. přenesená",J482,0)</f>
        <v>0</v>
      </c>
      <c r="BH482" s="178">
        <f>IF(N482="sníž. přenesená",J482,0)</f>
        <v>0</v>
      </c>
      <c r="BI482" s="178">
        <f>IF(N482="nulová",J482,0)</f>
        <v>0</v>
      </c>
      <c r="BJ482" s="20" t="s">
        <v>82</v>
      </c>
      <c r="BK482" s="178">
        <f>ROUND(I482*H482,2)</f>
        <v>0</v>
      </c>
      <c r="BL482" s="20" t="s">
        <v>302</v>
      </c>
      <c r="BM482" s="177" t="s">
        <v>1129</v>
      </c>
    </row>
    <row r="483" s="13" customFormat="1">
      <c r="A483" s="13"/>
      <c r="B483" s="189"/>
      <c r="C483" s="13"/>
      <c r="D483" s="179" t="s">
        <v>199</v>
      </c>
      <c r="E483" s="190" t="s">
        <v>3</v>
      </c>
      <c r="F483" s="191" t="s">
        <v>1130</v>
      </c>
      <c r="G483" s="13"/>
      <c r="H483" s="190" t="s">
        <v>3</v>
      </c>
      <c r="I483" s="192"/>
      <c r="J483" s="13"/>
      <c r="K483" s="13"/>
      <c r="L483" s="189"/>
      <c r="M483" s="193"/>
      <c r="N483" s="194"/>
      <c r="O483" s="194"/>
      <c r="P483" s="194"/>
      <c r="Q483" s="194"/>
      <c r="R483" s="194"/>
      <c r="S483" s="194"/>
      <c r="T483" s="19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0" t="s">
        <v>199</v>
      </c>
      <c r="AU483" s="190" t="s">
        <v>84</v>
      </c>
      <c r="AV483" s="13" t="s">
        <v>82</v>
      </c>
      <c r="AW483" s="13" t="s">
        <v>35</v>
      </c>
      <c r="AX483" s="13" t="s">
        <v>74</v>
      </c>
      <c r="AY483" s="190" t="s">
        <v>138</v>
      </c>
    </row>
    <row r="484" s="14" customFormat="1">
      <c r="A484" s="14"/>
      <c r="B484" s="196"/>
      <c r="C484" s="14"/>
      <c r="D484" s="179" t="s">
        <v>199</v>
      </c>
      <c r="E484" s="197" t="s">
        <v>3</v>
      </c>
      <c r="F484" s="198" t="s">
        <v>1131</v>
      </c>
      <c r="G484" s="14"/>
      <c r="H484" s="199">
        <v>2.1349999999999998</v>
      </c>
      <c r="I484" s="200"/>
      <c r="J484" s="14"/>
      <c r="K484" s="14"/>
      <c r="L484" s="196"/>
      <c r="M484" s="201"/>
      <c r="N484" s="202"/>
      <c r="O484" s="202"/>
      <c r="P484" s="202"/>
      <c r="Q484" s="202"/>
      <c r="R484" s="202"/>
      <c r="S484" s="202"/>
      <c r="T484" s="20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7" t="s">
        <v>199</v>
      </c>
      <c r="AU484" s="197" t="s">
        <v>84</v>
      </c>
      <c r="AV484" s="14" t="s">
        <v>84</v>
      </c>
      <c r="AW484" s="14" t="s">
        <v>35</v>
      </c>
      <c r="AX484" s="14" t="s">
        <v>74</v>
      </c>
      <c r="AY484" s="197" t="s">
        <v>138</v>
      </c>
    </row>
    <row r="485" s="13" customFormat="1">
      <c r="A485" s="13"/>
      <c r="B485" s="189"/>
      <c r="C485" s="13"/>
      <c r="D485" s="179" t="s">
        <v>199</v>
      </c>
      <c r="E485" s="190" t="s">
        <v>3</v>
      </c>
      <c r="F485" s="191" t="s">
        <v>1132</v>
      </c>
      <c r="G485" s="13"/>
      <c r="H485" s="190" t="s">
        <v>3</v>
      </c>
      <c r="I485" s="192"/>
      <c r="J485" s="13"/>
      <c r="K485" s="13"/>
      <c r="L485" s="189"/>
      <c r="M485" s="193"/>
      <c r="N485" s="194"/>
      <c r="O485" s="194"/>
      <c r="P485" s="194"/>
      <c r="Q485" s="194"/>
      <c r="R485" s="194"/>
      <c r="S485" s="194"/>
      <c r="T485" s="19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0" t="s">
        <v>199</v>
      </c>
      <c r="AU485" s="190" t="s">
        <v>84</v>
      </c>
      <c r="AV485" s="13" t="s">
        <v>82</v>
      </c>
      <c r="AW485" s="13" t="s">
        <v>35</v>
      </c>
      <c r="AX485" s="13" t="s">
        <v>74</v>
      </c>
      <c r="AY485" s="190" t="s">
        <v>138</v>
      </c>
    </row>
    <row r="486" s="14" customFormat="1">
      <c r="A486" s="14"/>
      <c r="B486" s="196"/>
      <c r="C486" s="14"/>
      <c r="D486" s="179" t="s">
        <v>199</v>
      </c>
      <c r="E486" s="197" t="s">
        <v>3</v>
      </c>
      <c r="F486" s="198" t="s">
        <v>1133</v>
      </c>
      <c r="G486" s="14"/>
      <c r="H486" s="199">
        <v>0.80100000000000005</v>
      </c>
      <c r="I486" s="200"/>
      <c r="J486" s="14"/>
      <c r="K486" s="14"/>
      <c r="L486" s="196"/>
      <c r="M486" s="201"/>
      <c r="N486" s="202"/>
      <c r="O486" s="202"/>
      <c r="P486" s="202"/>
      <c r="Q486" s="202"/>
      <c r="R486" s="202"/>
      <c r="S486" s="202"/>
      <c r="T486" s="20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197" t="s">
        <v>199</v>
      </c>
      <c r="AU486" s="197" t="s">
        <v>84</v>
      </c>
      <c r="AV486" s="14" t="s">
        <v>84</v>
      </c>
      <c r="AW486" s="14" t="s">
        <v>35</v>
      </c>
      <c r="AX486" s="14" t="s">
        <v>74</v>
      </c>
      <c r="AY486" s="197" t="s">
        <v>138</v>
      </c>
    </row>
    <row r="487" s="15" customFormat="1">
      <c r="A487" s="15"/>
      <c r="B487" s="204"/>
      <c r="C487" s="15"/>
      <c r="D487" s="179" t="s">
        <v>199</v>
      </c>
      <c r="E487" s="205" t="s">
        <v>3</v>
      </c>
      <c r="F487" s="206" t="s">
        <v>208</v>
      </c>
      <c r="G487" s="15"/>
      <c r="H487" s="207">
        <v>2.9359999999999999</v>
      </c>
      <c r="I487" s="208"/>
      <c r="J487" s="15"/>
      <c r="K487" s="15"/>
      <c r="L487" s="204"/>
      <c r="M487" s="209"/>
      <c r="N487" s="210"/>
      <c r="O487" s="210"/>
      <c r="P487" s="210"/>
      <c r="Q487" s="210"/>
      <c r="R487" s="210"/>
      <c r="S487" s="210"/>
      <c r="T487" s="21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05" t="s">
        <v>199</v>
      </c>
      <c r="AU487" s="205" t="s">
        <v>84</v>
      </c>
      <c r="AV487" s="15" t="s">
        <v>162</v>
      </c>
      <c r="AW487" s="15" t="s">
        <v>35</v>
      </c>
      <c r="AX487" s="15" t="s">
        <v>82</v>
      </c>
      <c r="AY487" s="205" t="s">
        <v>138</v>
      </c>
    </row>
    <row r="488" s="14" customFormat="1">
      <c r="A488" s="14"/>
      <c r="B488" s="196"/>
      <c r="C488" s="14"/>
      <c r="D488" s="179" t="s">
        <v>199</v>
      </c>
      <c r="E488" s="14"/>
      <c r="F488" s="198" t="s">
        <v>1134</v>
      </c>
      <c r="G488" s="14"/>
      <c r="H488" s="199">
        <v>3.23</v>
      </c>
      <c r="I488" s="200"/>
      <c r="J488" s="14"/>
      <c r="K488" s="14"/>
      <c r="L488" s="196"/>
      <c r="M488" s="201"/>
      <c r="N488" s="202"/>
      <c r="O488" s="202"/>
      <c r="P488" s="202"/>
      <c r="Q488" s="202"/>
      <c r="R488" s="202"/>
      <c r="S488" s="202"/>
      <c r="T488" s="20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197" t="s">
        <v>199</v>
      </c>
      <c r="AU488" s="197" t="s">
        <v>84</v>
      </c>
      <c r="AV488" s="14" t="s">
        <v>84</v>
      </c>
      <c r="AW488" s="14" t="s">
        <v>4</v>
      </c>
      <c r="AX488" s="14" t="s">
        <v>82</v>
      </c>
      <c r="AY488" s="197" t="s">
        <v>138</v>
      </c>
    </row>
    <row r="489" s="2" customFormat="1" ht="16.5" customHeight="1">
      <c r="A489" s="39"/>
      <c r="B489" s="165"/>
      <c r="C489" s="166" t="s">
        <v>673</v>
      </c>
      <c r="D489" s="166" t="s">
        <v>141</v>
      </c>
      <c r="E489" s="167" t="s">
        <v>1135</v>
      </c>
      <c r="F489" s="168" t="s">
        <v>1136</v>
      </c>
      <c r="G489" s="169" t="s">
        <v>211</v>
      </c>
      <c r="H489" s="170">
        <v>1</v>
      </c>
      <c r="I489" s="171"/>
      <c r="J489" s="172">
        <f>ROUND(I489*H489,2)</f>
        <v>0</v>
      </c>
      <c r="K489" s="168" t="s">
        <v>144</v>
      </c>
      <c r="L489" s="40"/>
      <c r="M489" s="173" t="s">
        <v>3</v>
      </c>
      <c r="N489" s="174" t="s">
        <v>45</v>
      </c>
      <c r="O489" s="73"/>
      <c r="P489" s="175">
        <f>O489*H489</f>
        <v>0</v>
      </c>
      <c r="Q489" s="175">
        <v>0.015599999999999999</v>
      </c>
      <c r="R489" s="175">
        <f>Q489*H489</f>
        <v>0.015599999999999999</v>
      </c>
      <c r="S489" s="175">
        <v>0</v>
      </c>
      <c r="T489" s="17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177" t="s">
        <v>302</v>
      </c>
      <c r="AT489" s="177" t="s">
        <v>141</v>
      </c>
      <c r="AU489" s="177" t="s">
        <v>84</v>
      </c>
      <c r="AY489" s="20" t="s">
        <v>138</v>
      </c>
      <c r="BE489" s="178">
        <f>IF(N489="základní",J489,0)</f>
        <v>0</v>
      </c>
      <c r="BF489" s="178">
        <f>IF(N489="snížená",J489,0)</f>
        <v>0</v>
      </c>
      <c r="BG489" s="178">
        <f>IF(N489="zákl. přenesená",J489,0)</f>
        <v>0</v>
      </c>
      <c r="BH489" s="178">
        <f>IF(N489="sníž. přenesená",J489,0)</f>
        <v>0</v>
      </c>
      <c r="BI489" s="178">
        <f>IF(N489="nulová",J489,0)</f>
        <v>0</v>
      </c>
      <c r="BJ489" s="20" t="s">
        <v>82</v>
      </c>
      <c r="BK489" s="178">
        <f>ROUND(I489*H489,2)</f>
        <v>0</v>
      </c>
      <c r="BL489" s="20" t="s">
        <v>302</v>
      </c>
      <c r="BM489" s="177" t="s">
        <v>1137</v>
      </c>
    </row>
    <row r="490" s="2" customFormat="1" ht="21.75" customHeight="1">
      <c r="A490" s="39"/>
      <c r="B490" s="165"/>
      <c r="C490" s="166" t="s">
        <v>681</v>
      </c>
      <c r="D490" s="166" t="s">
        <v>141</v>
      </c>
      <c r="E490" s="167" t="s">
        <v>1138</v>
      </c>
      <c r="F490" s="168" t="s">
        <v>1139</v>
      </c>
      <c r="G490" s="169" t="s">
        <v>172</v>
      </c>
      <c r="H490" s="170">
        <v>3.0379999999999998</v>
      </c>
      <c r="I490" s="171"/>
      <c r="J490" s="172">
        <f>ROUND(I490*H490,2)</f>
        <v>0</v>
      </c>
      <c r="K490" s="168" t="s">
        <v>144</v>
      </c>
      <c r="L490" s="40"/>
      <c r="M490" s="173" t="s">
        <v>3</v>
      </c>
      <c r="N490" s="174" t="s">
        <v>45</v>
      </c>
      <c r="O490" s="73"/>
      <c r="P490" s="175">
        <f>O490*H490</f>
        <v>0</v>
      </c>
      <c r="Q490" s="175">
        <v>0.023369999999999998</v>
      </c>
      <c r="R490" s="175">
        <f>Q490*H490</f>
        <v>0.070998059999999988</v>
      </c>
      <c r="S490" s="175">
        <v>0</v>
      </c>
      <c r="T490" s="17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177" t="s">
        <v>302</v>
      </c>
      <c r="AT490" s="177" t="s">
        <v>141</v>
      </c>
      <c r="AU490" s="177" t="s">
        <v>84</v>
      </c>
      <c r="AY490" s="20" t="s">
        <v>138</v>
      </c>
      <c r="BE490" s="178">
        <f>IF(N490="základní",J490,0)</f>
        <v>0</v>
      </c>
      <c r="BF490" s="178">
        <f>IF(N490="snížená",J490,0)</f>
        <v>0</v>
      </c>
      <c r="BG490" s="178">
        <f>IF(N490="zákl. přenesená",J490,0)</f>
        <v>0</v>
      </c>
      <c r="BH490" s="178">
        <f>IF(N490="sníž. přenesená",J490,0)</f>
        <v>0</v>
      </c>
      <c r="BI490" s="178">
        <f>IF(N490="nulová",J490,0)</f>
        <v>0</v>
      </c>
      <c r="BJ490" s="20" t="s">
        <v>82</v>
      </c>
      <c r="BK490" s="178">
        <f>ROUND(I490*H490,2)</f>
        <v>0</v>
      </c>
      <c r="BL490" s="20" t="s">
        <v>302</v>
      </c>
      <c r="BM490" s="177" t="s">
        <v>1140</v>
      </c>
    </row>
    <row r="491" s="13" customFormat="1">
      <c r="A491" s="13"/>
      <c r="B491" s="189"/>
      <c r="C491" s="13"/>
      <c r="D491" s="179" t="s">
        <v>199</v>
      </c>
      <c r="E491" s="190" t="s">
        <v>3</v>
      </c>
      <c r="F491" s="191" t="s">
        <v>1130</v>
      </c>
      <c r="G491" s="13"/>
      <c r="H491" s="190" t="s">
        <v>3</v>
      </c>
      <c r="I491" s="192"/>
      <c r="J491" s="13"/>
      <c r="K491" s="13"/>
      <c r="L491" s="189"/>
      <c r="M491" s="193"/>
      <c r="N491" s="194"/>
      <c r="O491" s="194"/>
      <c r="P491" s="194"/>
      <c r="Q491" s="194"/>
      <c r="R491" s="194"/>
      <c r="S491" s="194"/>
      <c r="T491" s="19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0" t="s">
        <v>199</v>
      </c>
      <c r="AU491" s="190" t="s">
        <v>84</v>
      </c>
      <c r="AV491" s="13" t="s">
        <v>82</v>
      </c>
      <c r="AW491" s="13" t="s">
        <v>35</v>
      </c>
      <c r="AX491" s="13" t="s">
        <v>74</v>
      </c>
      <c r="AY491" s="190" t="s">
        <v>138</v>
      </c>
    </row>
    <row r="492" s="14" customFormat="1">
      <c r="A492" s="14"/>
      <c r="B492" s="196"/>
      <c r="C492" s="14"/>
      <c r="D492" s="179" t="s">
        <v>199</v>
      </c>
      <c r="E492" s="197" t="s">
        <v>3</v>
      </c>
      <c r="F492" s="198" t="s">
        <v>1131</v>
      </c>
      <c r="G492" s="14"/>
      <c r="H492" s="199">
        <v>2.1349999999999998</v>
      </c>
      <c r="I492" s="200"/>
      <c r="J492" s="14"/>
      <c r="K492" s="14"/>
      <c r="L492" s="196"/>
      <c r="M492" s="201"/>
      <c r="N492" s="202"/>
      <c r="O492" s="202"/>
      <c r="P492" s="202"/>
      <c r="Q492" s="202"/>
      <c r="R492" s="202"/>
      <c r="S492" s="202"/>
      <c r="T492" s="20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7" t="s">
        <v>199</v>
      </c>
      <c r="AU492" s="197" t="s">
        <v>84</v>
      </c>
      <c r="AV492" s="14" t="s">
        <v>84</v>
      </c>
      <c r="AW492" s="14" t="s">
        <v>35</v>
      </c>
      <c r="AX492" s="14" t="s">
        <v>74</v>
      </c>
      <c r="AY492" s="197" t="s">
        <v>138</v>
      </c>
    </row>
    <row r="493" s="13" customFormat="1">
      <c r="A493" s="13"/>
      <c r="B493" s="189"/>
      <c r="C493" s="13"/>
      <c r="D493" s="179" t="s">
        <v>199</v>
      </c>
      <c r="E493" s="190" t="s">
        <v>3</v>
      </c>
      <c r="F493" s="191" t="s">
        <v>1132</v>
      </c>
      <c r="G493" s="13"/>
      <c r="H493" s="190" t="s">
        <v>3</v>
      </c>
      <c r="I493" s="192"/>
      <c r="J493" s="13"/>
      <c r="K493" s="13"/>
      <c r="L493" s="189"/>
      <c r="M493" s="193"/>
      <c r="N493" s="194"/>
      <c r="O493" s="194"/>
      <c r="P493" s="194"/>
      <c r="Q493" s="194"/>
      <c r="R493" s="194"/>
      <c r="S493" s="194"/>
      <c r="T493" s="19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0" t="s">
        <v>199</v>
      </c>
      <c r="AU493" s="190" t="s">
        <v>84</v>
      </c>
      <c r="AV493" s="13" t="s">
        <v>82</v>
      </c>
      <c r="AW493" s="13" t="s">
        <v>35</v>
      </c>
      <c r="AX493" s="13" t="s">
        <v>74</v>
      </c>
      <c r="AY493" s="190" t="s">
        <v>138</v>
      </c>
    </row>
    <row r="494" s="14" customFormat="1">
      <c r="A494" s="14"/>
      <c r="B494" s="196"/>
      <c r="C494" s="14"/>
      <c r="D494" s="179" t="s">
        <v>199</v>
      </c>
      <c r="E494" s="197" t="s">
        <v>3</v>
      </c>
      <c r="F494" s="198" t="s">
        <v>1133</v>
      </c>
      <c r="G494" s="14"/>
      <c r="H494" s="199">
        <v>0.80100000000000005</v>
      </c>
      <c r="I494" s="200"/>
      <c r="J494" s="14"/>
      <c r="K494" s="14"/>
      <c r="L494" s="196"/>
      <c r="M494" s="201"/>
      <c r="N494" s="202"/>
      <c r="O494" s="202"/>
      <c r="P494" s="202"/>
      <c r="Q494" s="202"/>
      <c r="R494" s="202"/>
      <c r="S494" s="202"/>
      <c r="T494" s="20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197" t="s">
        <v>199</v>
      </c>
      <c r="AU494" s="197" t="s">
        <v>84</v>
      </c>
      <c r="AV494" s="14" t="s">
        <v>84</v>
      </c>
      <c r="AW494" s="14" t="s">
        <v>35</v>
      </c>
      <c r="AX494" s="14" t="s">
        <v>74</v>
      </c>
      <c r="AY494" s="197" t="s">
        <v>138</v>
      </c>
    </row>
    <row r="495" s="13" customFormat="1">
      <c r="A495" s="13"/>
      <c r="B495" s="189"/>
      <c r="C495" s="13"/>
      <c r="D495" s="179" t="s">
        <v>199</v>
      </c>
      <c r="E495" s="190" t="s">
        <v>3</v>
      </c>
      <c r="F495" s="191" t="s">
        <v>1107</v>
      </c>
      <c r="G495" s="13"/>
      <c r="H495" s="190" t="s">
        <v>3</v>
      </c>
      <c r="I495" s="192"/>
      <c r="J495" s="13"/>
      <c r="K495" s="13"/>
      <c r="L495" s="189"/>
      <c r="M495" s="193"/>
      <c r="N495" s="194"/>
      <c r="O495" s="194"/>
      <c r="P495" s="194"/>
      <c r="Q495" s="194"/>
      <c r="R495" s="194"/>
      <c r="S495" s="194"/>
      <c r="T495" s="19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0" t="s">
        <v>199</v>
      </c>
      <c r="AU495" s="190" t="s">
        <v>84</v>
      </c>
      <c r="AV495" s="13" t="s">
        <v>82</v>
      </c>
      <c r="AW495" s="13" t="s">
        <v>35</v>
      </c>
      <c r="AX495" s="13" t="s">
        <v>74</v>
      </c>
      <c r="AY495" s="190" t="s">
        <v>138</v>
      </c>
    </row>
    <row r="496" s="14" customFormat="1">
      <c r="A496" s="14"/>
      <c r="B496" s="196"/>
      <c r="C496" s="14"/>
      <c r="D496" s="179" t="s">
        <v>199</v>
      </c>
      <c r="E496" s="197" t="s">
        <v>3</v>
      </c>
      <c r="F496" s="198" t="s">
        <v>1108</v>
      </c>
      <c r="G496" s="14"/>
      <c r="H496" s="199">
        <v>0.10199999999999999</v>
      </c>
      <c r="I496" s="200"/>
      <c r="J496" s="14"/>
      <c r="K496" s="14"/>
      <c r="L496" s="196"/>
      <c r="M496" s="201"/>
      <c r="N496" s="202"/>
      <c r="O496" s="202"/>
      <c r="P496" s="202"/>
      <c r="Q496" s="202"/>
      <c r="R496" s="202"/>
      <c r="S496" s="202"/>
      <c r="T496" s="20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97" t="s">
        <v>199</v>
      </c>
      <c r="AU496" s="197" t="s">
        <v>84</v>
      </c>
      <c r="AV496" s="14" t="s">
        <v>84</v>
      </c>
      <c r="AW496" s="14" t="s">
        <v>35</v>
      </c>
      <c r="AX496" s="14" t="s">
        <v>74</v>
      </c>
      <c r="AY496" s="197" t="s">
        <v>138</v>
      </c>
    </row>
    <row r="497" s="15" customFormat="1">
      <c r="A497" s="15"/>
      <c r="B497" s="204"/>
      <c r="C497" s="15"/>
      <c r="D497" s="179" t="s">
        <v>199</v>
      </c>
      <c r="E497" s="205" t="s">
        <v>3</v>
      </c>
      <c r="F497" s="206" t="s">
        <v>208</v>
      </c>
      <c r="G497" s="15"/>
      <c r="H497" s="207">
        <v>3.0379999999999998</v>
      </c>
      <c r="I497" s="208"/>
      <c r="J497" s="15"/>
      <c r="K497" s="15"/>
      <c r="L497" s="204"/>
      <c r="M497" s="209"/>
      <c r="N497" s="210"/>
      <c r="O497" s="210"/>
      <c r="P497" s="210"/>
      <c r="Q497" s="210"/>
      <c r="R497" s="210"/>
      <c r="S497" s="210"/>
      <c r="T497" s="21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05" t="s">
        <v>199</v>
      </c>
      <c r="AU497" s="205" t="s">
        <v>84</v>
      </c>
      <c r="AV497" s="15" t="s">
        <v>162</v>
      </c>
      <c r="AW497" s="15" t="s">
        <v>35</v>
      </c>
      <c r="AX497" s="15" t="s">
        <v>82</v>
      </c>
      <c r="AY497" s="205" t="s">
        <v>138</v>
      </c>
    </row>
    <row r="498" s="2" customFormat="1" ht="16.5" customHeight="1">
      <c r="A498" s="39"/>
      <c r="B498" s="165"/>
      <c r="C498" s="166" t="s">
        <v>689</v>
      </c>
      <c r="D498" s="166" t="s">
        <v>141</v>
      </c>
      <c r="E498" s="167" t="s">
        <v>1141</v>
      </c>
      <c r="F498" s="168" t="s">
        <v>1142</v>
      </c>
      <c r="G498" s="169" t="s">
        <v>369</v>
      </c>
      <c r="H498" s="170">
        <v>154.733</v>
      </c>
      <c r="I498" s="171"/>
      <c r="J498" s="172">
        <f>ROUND(I498*H498,2)</f>
        <v>0</v>
      </c>
      <c r="K498" s="168" t="s">
        <v>144</v>
      </c>
      <c r="L498" s="40"/>
      <c r="M498" s="173" t="s">
        <v>3</v>
      </c>
      <c r="N498" s="174" t="s">
        <v>45</v>
      </c>
      <c r="O498" s="73"/>
      <c r="P498" s="175">
        <f>O498*H498</f>
        <v>0</v>
      </c>
      <c r="Q498" s="175">
        <v>1.0000000000000001E-05</v>
      </c>
      <c r="R498" s="175">
        <f>Q498*H498</f>
        <v>0.0015473300000000002</v>
      </c>
      <c r="S498" s="175">
        <v>0</v>
      </c>
      <c r="T498" s="17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177" t="s">
        <v>302</v>
      </c>
      <c r="AT498" s="177" t="s">
        <v>141</v>
      </c>
      <c r="AU498" s="177" t="s">
        <v>84</v>
      </c>
      <c r="AY498" s="20" t="s">
        <v>138</v>
      </c>
      <c r="BE498" s="178">
        <f>IF(N498="základní",J498,0)</f>
        <v>0</v>
      </c>
      <c r="BF498" s="178">
        <f>IF(N498="snížená",J498,0)</f>
        <v>0</v>
      </c>
      <c r="BG498" s="178">
        <f>IF(N498="zákl. přenesená",J498,0)</f>
        <v>0</v>
      </c>
      <c r="BH498" s="178">
        <f>IF(N498="sníž. přenesená",J498,0)</f>
        <v>0</v>
      </c>
      <c r="BI498" s="178">
        <f>IF(N498="nulová",J498,0)</f>
        <v>0</v>
      </c>
      <c r="BJ498" s="20" t="s">
        <v>82</v>
      </c>
      <c r="BK498" s="178">
        <f>ROUND(I498*H498,2)</f>
        <v>0</v>
      </c>
      <c r="BL498" s="20" t="s">
        <v>302</v>
      </c>
      <c r="BM498" s="177" t="s">
        <v>1143</v>
      </c>
    </row>
    <row r="499" s="13" customFormat="1">
      <c r="A499" s="13"/>
      <c r="B499" s="189"/>
      <c r="C499" s="13"/>
      <c r="D499" s="179" t="s">
        <v>199</v>
      </c>
      <c r="E499" s="190" t="s">
        <v>3</v>
      </c>
      <c r="F499" s="191" t="s">
        <v>1144</v>
      </c>
      <c r="G499" s="13"/>
      <c r="H499" s="190" t="s">
        <v>3</v>
      </c>
      <c r="I499" s="192"/>
      <c r="J499" s="13"/>
      <c r="K499" s="13"/>
      <c r="L499" s="189"/>
      <c r="M499" s="193"/>
      <c r="N499" s="194"/>
      <c r="O499" s="194"/>
      <c r="P499" s="194"/>
      <c r="Q499" s="194"/>
      <c r="R499" s="194"/>
      <c r="S499" s="194"/>
      <c r="T499" s="19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0" t="s">
        <v>199</v>
      </c>
      <c r="AU499" s="190" t="s">
        <v>84</v>
      </c>
      <c r="AV499" s="13" t="s">
        <v>82</v>
      </c>
      <c r="AW499" s="13" t="s">
        <v>35</v>
      </c>
      <c r="AX499" s="13" t="s">
        <v>74</v>
      </c>
      <c r="AY499" s="190" t="s">
        <v>138</v>
      </c>
    </row>
    <row r="500" s="14" customFormat="1">
      <c r="A500" s="14"/>
      <c r="B500" s="196"/>
      <c r="C500" s="14"/>
      <c r="D500" s="179" t="s">
        <v>199</v>
      </c>
      <c r="E500" s="197" t="s">
        <v>3</v>
      </c>
      <c r="F500" s="198" t="s">
        <v>1145</v>
      </c>
      <c r="G500" s="14"/>
      <c r="H500" s="199">
        <v>154.733</v>
      </c>
      <c r="I500" s="200"/>
      <c r="J500" s="14"/>
      <c r="K500" s="14"/>
      <c r="L500" s="196"/>
      <c r="M500" s="201"/>
      <c r="N500" s="202"/>
      <c r="O500" s="202"/>
      <c r="P500" s="202"/>
      <c r="Q500" s="202"/>
      <c r="R500" s="202"/>
      <c r="S500" s="202"/>
      <c r="T500" s="20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97" t="s">
        <v>199</v>
      </c>
      <c r="AU500" s="197" t="s">
        <v>84</v>
      </c>
      <c r="AV500" s="14" t="s">
        <v>84</v>
      </c>
      <c r="AW500" s="14" t="s">
        <v>35</v>
      </c>
      <c r="AX500" s="14" t="s">
        <v>74</v>
      </c>
      <c r="AY500" s="197" t="s">
        <v>138</v>
      </c>
    </row>
    <row r="501" s="15" customFormat="1">
      <c r="A501" s="15"/>
      <c r="B501" s="204"/>
      <c r="C501" s="15"/>
      <c r="D501" s="179" t="s">
        <v>199</v>
      </c>
      <c r="E501" s="205" t="s">
        <v>3</v>
      </c>
      <c r="F501" s="206" t="s">
        <v>208</v>
      </c>
      <c r="G501" s="15"/>
      <c r="H501" s="207">
        <v>154.733</v>
      </c>
      <c r="I501" s="208"/>
      <c r="J501" s="15"/>
      <c r="K501" s="15"/>
      <c r="L501" s="204"/>
      <c r="M501" s="209"/>
      <c r="N501" s="210"/>
      <c r="O501" s="210"/>
      <c r="P501" s="210"/>
      <c r="Q501" s="210"/>
      <c r="R501" s="210"/>
      <c r="S501" s="210"/>
      <c r="T501" s="21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05" t="s">
        <v>199</v>
      </c>
      <c r="AU501" s="205" t="s">
        <v>84</v>
      </c>
      <c r="AV501" s="15" t="s">
        <v>162</v>
      </c>
      <c r="AW501" s="15" t="s">
        <v>35</v>
      </c>
      <c r="AX501" s="15" t="s">
        <v>82</v>
      </c>
      <c r="AY501" s="205" t="s">
        <v>138</v>
      </c>
    </row>
    <row r="502" s="2" customFormat="1" ht="16.5" customHeight="1">
      <c r="A502" s="39"/>
      <c r="B502" s="165"/>
      <c r="C502" s="223" t="s">
        <v>1146</v>
      </c>
      <c r="D502" s="223" t="s">
        <v>932</v>
      </c>
      <c r="E502" s="224" t="s">
        <v>1127</v>
      </c>
      <c r="F502" s="225" t="s">
        <v>1128</v>
      </c>
      <c r="G502" s="226" t="s">
        <v>172</v>
      </c>
      <c r="H502" s="227">
        <v>0.153</v>
      </c>
      <c r="I502" s="228"/>
      <c r="J502" s="229">
        <f>ROUND(I502*H502,2)</f>
        <v>0</v>
      </c>
      <c r="K502" s="225" t="s">
        <v>144</v>
      </c>
      <c r="L502" s="230"/>
      <c r="M502" s="231" t="s">
        <v>3</v>
      </c>
      <c r="N502" s="232" t="s">
        <v>45</v>
      </c>
      <c r="O502" s="73"/>
      <c r="P502" s="175">
        <f>O502*H502</f>
        <v>0</v>
      </c>
      <c r="Q502" s="175">
        <v>0.55000000000000004</v>
      </c>
      <c r="R502" s="175">
        <f>Q502*H502</f>
        <v>0.084150000000000003</v>
      </c>
      <c r="S502" s="175">
        <v>0</v>
      </c>
      <c r="T502" s="176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177" t="s">
        <v>429</v>
      </c>
      <c r="AT502" s="177" t="s">
        <v>932</v>
      </c>
      <c r="AU502" s="177" t="s">
        <v>84</v>
      </c>
      <c r="AY502" s="20" t="s">
        <v>138</v>
      </c>
      <c r="BE502" s="178">
        <f>IF(N502="základní",J502,0)</f>
        <v>0</v>
      </c>
      <c r="BF502" s="178">
        <f>IF(N502="snížená",J502,0)</f>
        <v>0</v>
      </c>
      <c r="BG502" s="178">
        <f>IF(N502="zákl. přenesená",J502,0)</f>
        <v>0</v>
      </c>
      <c r="BH502" s="178">
        <f>IF(N502="sníž. přenesená",J502,0)</f>
        <v>0</v>
      </c>
      <c r="BI502" s="178">
        <f>IF(N502="nulová",J502,0)</f>
        <v>0</v>
      </c>
      <c r="BJ502" s="20" t="s">
        <v>82</v>
      </c>
      <c r="BK502" s="178">
        <f>ROUND(I502*H502,2)</f>
        <v>0</v>
      </c>
      <c r="BL502" s="20" t="s">
        <v>302</v>
      </c>
      <c r="BM502" s="177" t="s">
        <v>1147</v>
      </c>
    </row>
    <row r="503" s="13" customFormat="1">
      <c r="A503" s="13"/>
      <c r="B503" s="189"/>
      <c r="C503" s="13"/>
      <c r="D503" s="179" t="s">
        <v>199</v>
      </c>
      <c r="E503" s="190" t="s">
        <v>3</v>
      </c>
      <c r="F503" s="191" t="s">
        <v>1144</v>
      </c>
      <c r="G503" s="13"/>
      <c r="H503" s="190" t="s">
        <v>3</v>
      </c>
      <c r="I503" s="192"/>
      <c r="J503" s="13"/>
      <c r="K503" s="13"/>
      <c r="L503" s="189"/>
      <c r="M503" s="193"/>
      <c r="N503" s="194"/>
      <c r="O503" s="194"/>
      <c r="P503" s="194"/>
      <c r="Q503" s="194"/>
      <c r="R503" s="194"/>
      <c r="S503" s="194"/>
      <c r="T503" s="19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0" t="s">
        <v>199</v>
      </c>
      <c r="AU503" s="190" t="s">
        <v>84</v>
      </c>
      <c r="AV503" s="13" t="s">
        <v>82</v>
      </c>
      <c r="AW503" s="13" t="s">
        <v>35</v>
      </c>
      <c r="AX503" s="13" t="s">
        <v>74</v>
      </c>
      <c r="AY503" s="190" t="s">
        <v>138</v>
      </c>
    </row>
    <row r="504" s="14" customFormat="1">
      <c r="A504" s="14"/>
      <c r="B504" s="196"/>
      <c r="C504" s="14"/>
      <c r="D504" s="179" t="s">
        <v>199</v>
      </c>
      <c r="E504" s="197" t="s">
        <v>3</v>
      </c>
      <c r="F504" s="198" t="s">
        <v>1148</v>
      </c>
      <c r="G504" s="14"/>
      <c r="H504" s="199">
        <v>0.13900000000000001</v>
      </c>
      <c r="I504" s="200"/>
      <c r="J504" s="14"/>
      <c r="K504" s="14"/>
      <c r="L504" s="196"/>
      <c r="M504" s="201"/>
      <c r="N504" s="202"/>
      <c r="O504" s="202"/>
      <c r="P504" s="202"/>
      <c r="Q504" s="202"/>
      <c r="R504" s="202"/>
      <c r="S504" s="202"/>
      <c r="T504" s="20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7" t="s">
        <v>199</v>
      </c>
      <c r="AU504" s="197" t="s">
        <v>84</v>
      </c>
      <c r="AV504" s="14" t="s">
        <v>84</v>
      </c>
      <c r="AW504" s="14" t="s">
        <v>35</v>
      </c>
      <c r="AX504" s="14" t="s">
        <v>74</v>
      </c>
      <c r="AY504" s="197" t="s">
        <v>138</v>
      </c>
    </row>
    <row r="505" s="15" customFormat="1">
      <c r="A505" s="15"/>
      <c r="B505" s="204"/>
      <c r="C505" s="15"/>
      <c r="D505" s="179" t="s">
        <v>199</v>
      </c>
      <c r="E505" s="205" t="s">
        <v>3</v>
      </c>
      <c r="F505" s="206" t="s">
        <v>208</v>
      </c>
      <c r="G505" s="15"/>
      <c r="H505" s="207">
        <v>0.13900000000000001</v>
      </c>
      <c r="I505" s="208"/>
      <c r="J505" s="15"/>
      <c r="K505" s="15"/>
      <c r="L505" s="204"/>
      <c r="M505" s="209"/>
      <c r="N505" s="210"/>
      <c r="O505" s="210"/>
      <c r="P505" s="210"/>
      <c r="Q505" s="210"/>
      <c r="R505" s="210"/>
      <c r="S505" s="210"/>
      <c r="T505" s="21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05" t="s">
        <v>199</v>
      </c>
      <c r="AU505" s="205" t="s">
        <v>84</v>
      </c>
      <c r="AV505" s="15" t="s">
        <v>162</v>
      </c>
      <c r="AW505" s="15" t="s">
        <v>35</v>
      </c>
      <c r="AX505" s="15" t="s">
        <v>82</v>
      </c>
      <c r="AY505" s="205" t="s">
        <v>138</v>
      </c>
    </row>
    <row r="506" s="14" customFormat="1">
      <c r="A506" s="14"/>
      <c r="B506" s="196"/>
      <c r="C506" s="14"/>
      <c r="D506" s="179" t="s">
        <v>199</v>
      </c>
      <c r="E506" s="14"/>
      <c r="F506" s="198" t="s">
        <v>1149</v>
      </c>
      <c r="G506" s="14"/>
      <c r="H506" s="199">
        <v>0.153</v>
      </c>
      <c r="I506" s="200"/>
      <c r="J506" s="14"/>
      <c r="K506" s="14"/>
      <c r="L506" s="196"/>
      <c r="M506" s="201"/>
      <c r="N506" s="202"/>
      <c r="O506" s="202"/>
      <c r="P506" s="202"/>
      <c r="Q506" s="202"/>
      <c r="R506" s="202"/>
      <c r="S506" s="202"/>
      <c r="T506" s="20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7" t="s">
        <v>199</v>
      </c>
      <c r="AU506" s="197" t="s">
        <v>84</v>
      </c>
      <c r="AV506" s="14" t="s">
        <v>84</v>
      </c>
      <c r="AW506" s="14" t="s">
        <v>4</v>
      </c>
      <c r="AX506" s="14" t="s">
        <v>82</v>
      </c>
      <c r="AY506" s="197" t="s">
        <v>138</v>
      </c>
    </row>
    <row r="507" s="2" customFormat="1" ht="16.5" customHeight="1">
      <c r="A507" s="39"/>
      <c r="B507" s="165"/>
      <c r="C507" s="166" t="s">
        <v>1150</v>
      </c>
      <c r="D507" s="166" t="s">
        <v>141</v>
      </c>
      <c r="E507" s="167" t="s">
        <v>1151</v>
      </c>
      <c r="F507" s="168" t="s">
        <v>1152</v>
      </c>
      <c r="G507" s="169" t="s">
        <v>168</v>
      </c>
      <c r="H507" s="170">
        <v>126.45</v>
      </c>
      <c r="I507" s="171"/>
      <c r="J507" s="172">
        <f>ROUND(I507*H507,2)</f>
        <v>0</v>
      </c>
      <c r="K507" s="168" t="s">
        <v>144</v>
      </c>
      <c r="L507" s="40"/>
      <c r="M507" s="173" t="s">
        <v>3</v>
      </c>
      <c r="N507" s="174" t="s">
        <v>45</v>
      </c>
      <c r="O507" s="73"/>
      <c r="P507" s="175">
        <f>O507*H507</f>
        <v>0</v>
      </c>
      <c r="Q507" s="175">
        <v>0</v>
      </c>
      <c r="R507" s="175">
        <f>Q507*H507</f>
        <v>0</v>
      </c>
      <c r="S507" s="175">
        <v>0</v>
      </c>
      <c r="T507" s="176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177" t="s">
        <v>302</v>
      </c>
      <c r="AT507" s="177" t="s">
        <v>141</v>
      </c>
      <c r="AU507" s="177" t="s">
        <v>84</v>
      </c>
      <c r="AY507" s="20" t="s">
        <v>138</v>
      </c>
      <c r="BE507" s="178">
        <f>IF(N507="základní",J507,0)</f>
        <v>0</v>
      </c>
      <c r="BF507" s="178">
        <f>IF(N507="snížená",J507,0)</f>
        <v>0</v>
      </c>
      <c r="BG507" s="178">
        <f>IF(N507="zákl. přenesená",J507,0)</f>
        <v>0</v>
      </c>
      <c r="BH507" s="178">
        <f>IF(N507="sníž. přenesená",J507,0)</f>
        <v>0</v>
      </c>
      <c r="BI507" s="178">
        <f>IF(N507="nulová",J507,0)</f>
        <v>0</v>
      </c>
      <c r="BJ507" s="20" t="s">
        <v>82</v>
      </c>
      <c r="BK507" s="178">
        <f>ROUND(I507*H507,2)</f>
        <v>0</v>
      </c>
      <c r="BL507" s="20" t="s">
        <v>302</v>
      </c>
      <c r="BM507" s="177" t="s">
        <v>1153</v>
      </c>
    </row>
    <row r="508" s="13" customFormat="1">
      <c r="A508" s="13"/>
      <c r="B508" s="189"/>
      <c r="C508" s="13"/>
      <c r="D508" s="179" t="s">
        <v>199</v>
      </c>
      <c r="E508" s="190" t="s">
        <v>3</v>
      </c>
      <c r="F508" s="191" t="s">
        <v>1154</v>
      </c>
      <c r="G508" s="13"/>
      <c r="H508" s="190" t="s">
        <v>3</v>
      </c>
      <c r="I508" s="192"/>
      <c r="J508" s="13"/>
      <c r="K508" s="13"/>
      <c r="L508" s="189"/>
      <c r="M508" s="193"/>
      <c r="N508" s="194"/>
      <c r="O508" s="194"/>
      <c r="P508" s="194"/>
      <c r="Q508" s="194"/>
      <c r="R508" s="194"/>
      <c r="S508" s="194"/>
      <c r="T508" s="19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0" t="s">
        <v>199</v>
      </c>
      <c r="AU508" s="190" t="s">
        <v>84</v>
      </c>
      <c r="AV508" s="13" t="s">
        <v>82</v>
      </c>
      <c r="AW508" s="13" t="s">
        <v>35</v>
      </c>
      <c r="AX508" s="13" t="s">
        <v>74</v>
      </c>
      <c r="AY508" s="190" t="s">
        <v>138</v>
      </c>
    </row>
    <row r="509" s="14" customFormat="1">
      <c r="A509" s="14"/>
      <c r="B509" s="196"/>
      <c r="C509" s="14"/>
      <c r="D509" s="179" t="s">
        <v>199</v>
      </c>
      <c r="E509" s="197" t="s">
        <v>3</v>
      </c>
      <c r="F509" s="198" t="s">
        <v>700</v>
      </c>
      <c r="G509" s="14"/>
      <c r="H509" s="199">
        <v>95.319999999999993</v>
      </c>
      <c r="I509" s="200"/>
      <c r="J509" s="14"/>
      <c r="K509" s="14"/>
      <c r="L509" s="196"/>
      <c r="M509" s="201"/>
      <c r="N509" s="202"/>
      <c r="O509" s="202"/>
      <c r="P509" s="202"/>
      <c r="Q509" s="202"/>
      <c r="R509" s="202"/>
      <c r="S509" s="202"/>
      <c r="T509" s="20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197" t="s">
        <v>199</v>
      </c>
      <c r="AU509" s="197" t="s">
        <v>84</v>
      </c>
      <c r="AV509" s="14" t="s">
        <v>84</v>
      </c>
      <c r="AW509" s="14" t="s">
        <v>35</v>
      </c>
      <c r="AX509" s="14" t="s">
        <v>74</v>
      </c>
      <c r="AY509" s="197" t="s">
        <v>138</v>
      </c>
    </row>
    <row r="510" s="16" customFormat="1">
      <c r="A510" s="16"/>
      <c r="B510" s="212"/>
      <c r="C510" s="16"/>
      <c r="D510" s="179" t="s">
        <v>199</v>
      </c>
      <c r="E510" s="213" t="s">
        <v>698</v>
      </c>
      <c r="F510" s="214" t="s">
        <v>248</v>
      </c>
      <c r="G510" s="16"/>
      <c r="H510" s="215">
        <v>95.319999999999993</v>
      </c>
      <c r="I510" s="216"/>
      <c r="J510" s="16"/>
      <c r="K510" s="16"/>
      <c r="L510" s="212"/>
      <c r="M510" s="217"/>
      <c r="N510" s="218"/>
      <c r="O510" s="218"/>
      <c r="P510" s="218"/>
      <c r="Q510" s="218"/>
      <c r="R510" s="218"/>
      <c r="S510" s="218"/>
      <c r="T510" s="219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13" t="s">
        <v>199</v>
      </c>
      <c r="AU510" s="213" t="s">
        <v>84</v>
      </c>
      <c r="AV510" s="16" t="s">
        <v>156</v>
      </c>
      <c r="AW510" s="16" t="s">
        <v>35</v>
      </c>
      <c r="AX510" s="16" t="s">
        <v>74</v>
      </c>
      <c r="AY510" s="213" t="s">
        <v>138</v>
      </c>
    </row>
    <row r="511" s="13" customFormat="1">
      <c r="A511" s="13"/>
      <c r="B511" s="189"/>
      <c r="C511" s="13"/>
      <c r="D511" s="179" t="s">
        <v>199</v>
      </c>
      <c r="E511" s="190" t="s">
        <v>3</v>
      </c>
      <c r="F511" s="191" t="s">
        <v>1155</v>
      </c>
      <c r="G511" s="13"/>
      <c r="H511" s="190" t="s">
        <v>3</v>
      </c>
      <c r="I511" s="192"/>
      <c r="J511" s="13"/>
      <c r="K511" s="13"/>
      <c r="L511" s="189"/>
      <c r="M511" s="193"/>
      <c r="N511" s="194"/>
      <c r="O511" s="194"/>
      <c r="P511" s="194"/>
      <c r="Q511" s="194"/>
      <c r="R511" s="194"/>
      <c r="S511" s="194"/>
      <c r="T511" s="19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0" t="s">
        <v>199</v>
      </c>
      <c r="AU511" s="190" t="s">
        <v>84</v>
      </c>
      <c r="AV511" s="13" t="s">
        <v>82</v>
      </c>
      <c r="AW511" s="13" t="s">
        <v>35</v>
      </c>
      <c r="AX511" s="13" t="s">
        <v>74</v>
      </c>
      <c r="AY511" s="190" t="s">
        <v>138</v>
      </c>
    </row>
    <row r="512" s="14" customFormat="1">
      <c r="A512" s="14"/>
      <c r="B512" s="196"/>
      <c r="C512" s="14"/>
      <c r="D512" s="179" t="s">
        <v>199</v>
      </c>
      <c r="E512" s="197" t="s">
        <v>3</v>
      </c>
      <c r="F512" s="198" t="s">
        <v>703</v>
      </c>
      <c r="G512" s="14"/>
      <c r="H512" s="199">
        <v>31.129999999999999</v>
      </c>
      <c r="I512" s="200"/>
      <c r="J512" s="14"/>
      <c r="K512" s="14"/>
      <c r="L512" s="196"/>
      <c r="M512" s="201"/>
      <c r="N512" s="202"/>
      <c r="O512" s="202"/>
      <c r="P512" s="202"/>
      <c r="Q512" s="202"/>
      <c r="R512" s="202"/>
      <c r="S512" s="202"/>
      <c r="T512" s="20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7" t="s">
        <v>199</v>
      </c>
      <c r="AU512" s="197" t="s">
        <v>84</v>
      </c>
      <c r="AV512" s="14" t="s">
        <v>84</v>
      </c>
      <c r="AW512" s="14" t="s">
        <v>35</v>
      </c>
      <c r="AX512" s="14" t="s">
        <v>74</v>
      </c>
      <c r="AY512" s="197" t="s">
        <v>138</v>
      </c>
    </row>
    <row r="513" s="16" customFormat="1">
      <c r="A513" s="16"/>
      <c r="B513" s="212"/>
      <c r="C513" s="16"/>
      <c r="D513" s="179" t="s">
        <v>199</v>
      </c>
      <c r="E513" s="213" t="s">
        <v>701</v>
      </c>
      <c r="F513" s="214" t="s">
        <v>248</v>
      </c>
      <c r="G513" s="16"/>
      <c r="H513" s="215">
        <v>31.129999999999999</v>
      </c>
      <c r="I513" s="216"/>
      <c r="J513" s="16"/>
      <c r="K513" s="16"/>
      <c r="L513" s="212"/>
      <c r="M513" s="217"/>
      <c r="N513" s="218"/>
      <c r="O513" s="218"/>
      <c r="P513" s="218"/>
      <c r="Q513" s="218"/>
      <c r="R513" s="218"/>
      <c r="S513" s="218"/>
      <c r="T513" s="219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13" t="s">
        <v>199</v>
      </c>
      <c r="AU513" s="213" t="s">
        <v>84</v>
      </c>
      <c r="AV513" s="16" t="s">
        <v>156</v>
      </c>
      <c r="AW513" s="16" t="s">
        <v>35</v>
      </c>
      <c r="AX513" s="16" t="s">
        <v>74</v>
      </c>
      <c r="AY513" s="213" t="s">
        <v>138</v>
      </c>
    </row>
    <row r="514" s="15" customFormat="1">
      <c r="A514" s="15"/>
      <c r="B514" s="204"/>
      <c r="C514" s="15"/>
      <c r="D514" s="179" t="s">
        <v>199</v>
      </c>
      <c r="E514" s="205" t="s">
        <v>3</v>
      </c>
      <c r="F514" s="206" t="s">
        <v>208</v>
      </c>
      <c r="G514" s="15"/>
      <c r="H514" s="207">
        <v>126.45</v>
      </c>
      <c r="I514" s="208"/>
      <c r="J514" s="15"/>
      <c r="K514" s="15"/>
      <c r="L514" s="204"/>
      <c r="M514" s="209"/>
      <c r="N514" s="210"/>
      <c r="O514" s="210"/>
      <c r="P514" s="210"/>
      <c r="Q514" s="210"/>
      <c r="R514" s="210"/>
      <c r="S514" s="210"/>
      <c r="T514" s="21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05" t="s">
        <v>199</v>
      </c>
      <c r="AU514" s="205" t="s">
        <v>84</v>
      </c>
      <c r="AV514" s="15" t="s">
        <v>162</v>
      </c>
      <c r="AW514" s="15" t="s">
        <v>35</v>
      </c>
      <c r="AX514" s="15" t="s">
        <v>82</v>
      </c>
      <c r="AY514" s="205" t="s">
        <v>138</v>
      </c>
    </row>
    <row r="515" s="2" customFormat="1" ht="16.5" customHeight="1">
      <c r="A515" s="39"/>
      <c r="B515" s="165"/>
      <c r="C515" s="223" t="s">
        <v>1156</v>
      </c>
      <c r="D515" s="223" t="s">
        <v>932</v>
      </c>
      <c r="E515" s="224" t="s">
        <v>1157</v>
      </c>
      <c r="F515" s="225" t="s">
        <v>1158</v>
      </c>
      <c r="G515" s="226" t="s">
        <v>172</v>
      </c>
      <c r="H515" s="227">
        <v>4.1050000000000004</v>
      </c>
      <c r="I515" s="228"/>
      <c r="J515" s="229">
        <f>ROUND(I515*H515,2)</f>
        <v>0</v>
      </c>
      <c r="K515" s="225" t="s">
        <v>144</v>
      </c>
      <c r="L515" s="230"/>
      <c r="M515" s="231" t="s">
        <v>3</v>
      </c>
      <c r="N515" s="232" t="s">
        <v>45</v>
      </c>
      <c r="O515" s="73"/>
      <c r="P515" s="175">
        <f>O515*H515</f>
        <v>0</v>
      </c>
      <c r="Q515" s="175">
        <v>0.5</v>
      </c>
      <c r="R515" s="175">
        <f>Q515*H515</f>
        <v>2.0525000000000002</v>
      </c>
      <c r="S515" s="175">
        <v>0</v>
      </c>
      <c r="T515" s="176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177" t="s">
        <v>429</v>
      </c>
      <c r="AT515" s="177" t="s">
        <v>932</v>
      </c>
      <c r="AU515" s="177" t="s">
        <v>84</v>
      </c>
      <c r="AY515" s="20" t="s">
        <v>138</v>
      </c>
      <c r="BE515" s="178">
        <f>IF(N515="základní",J515,0)</f>
        <v>0</v>
      </c>
      <c r="BF515" s="178">
        <f>IF(N515="snížená",J515,0)</f>
        <v>0</v>
      </c>
      <c r="BG515" s="178">
        <f>IF(N515="zákl. přenesená",J515,0)</f>
        <v>0</v>
      </c>
      <c r="BH515" s="178">
        <f>IF(N515="sníž. přenesená",J515,0)</f>
        <v>0</v>
      </c>
      <c r="BI515" s="178">
        <f>IF(N515="nulová",J515,0)</f>
        <v>0</v>
      </c>
      <c r="BJ515" s="20" t="s">
        <v>82</v>
      </c>
      <c r="BK515" s="178">
        <f>ROUND(I515*H515,2)</f>
        <v>0</v>
      </c>
      <c r="BL515" s="20" t="s">
        <v>302</v>
      </c>
      <c r="BM515" s="177" t="s">
        <v>1159</v>
      </c>
    </row>
    <row r="516" s="2" customFormat="1">
      <c r="A516" s="39"/>
      <c r="B516" s="40"/>
      <c r="C516" s="39"/>
      <c r="D516" s="179" t="s">
        <v>147</v>
      </c>
      <c r="E516" s="39"/>
      <c r="F516" s="180" t="s">
        <v>1160</v>
      </c>
      <c r="G516" s="39"/>
      <c r="H516" s="39"/>
      <c r="I516" s="181"/>
      <c r="J516" s="39"/>
      <c r="K516" s="39"/>
      <c r="L516" s="40"/>
      <c r="M516" s="182"/>
      <c r="N516" s="183"/>
      <c r="O516" s="73"/>
      <c r="P516" s="73"/>
      <c r="Q516" s="73"/>
      <c r="R516" s="73"/>
      <c r="S516" s="73"/>
      <c r="T516" s="74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20" t="s">
        <v>147</v>
      </c>
      <c r="AU516" s="20" t="s">
        <v>84</v>
      </c>
    </row>
    <row r="517" s="13" customFormat="1">
      <c r="A517" s="13"/>
      <c r="B517" s="189"/>
      <c r="C517" s="13"/>
      <c r="D517" s="179" t="s">
        <v>199</v>
      </c>
      <c r="E517" s="190" t="s">
        <v>3</v>
      </c>
      <c r="F517" s="191" t="s">
        <v>1161</v>
      </c>
      <c r="G517" s="13"/>
      <c r="H517" s="190" t="s">
        <v>3</v>
      </c>
      <c r="I517" s="192"/>
      <c r="J517" s="13"/>
      <c r="K517" s="13"/>
      <c r="L517" s="189"/>
      <c r="M517" s="193"/>
      <c r="N517" s="194"/>
      <c r="O517" s="194"/>
      <c r="P517" s="194"/>
      <c r="Q517" s="194"/>
      <c r="R517" s="194"/>
      <c r="S517" s="194"/>
      <c r="T517" s="19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0" t="s">
        <v>199</v>
      </c>
      <c r="AU517" s="190" t="s">
        <v>84</v>
      </c>
      <c r="AV517" s="13" t="s">
        <v>82</v>
      </c>
      <c r="AW517" s="13" t="s">
        <v>35</v>
      </c>
      <c r="AX517" s="13" t="s">
        <v>74</v>
      </c>
      <c r="AY517" s="190" t="s">
        <v>138</v>
      </c>
    </row>
    <row r="518" s="14" customFormat="1">
      <c r="A518" s="14"/>
      <c r="B518" s="196"/>
      <c r="C518" s="14"/>
      <c r="D518" s="179" t="s">
        <v>199</v>
      </c>
      <c r="E518" s="197" t="s">
        <v>3</v>
      </c>
      <c r="F518" s="198" t="s">
        <v>1162</v>
      </c>
      <c r="G518" s="14"/>
      <c r="H518" s="199">
        <v>2.8599999999999999</v>
      </c>
      <c r="I518" s="200"/>
      <c r="J518" s="14"/>
      <c r="K518" s="14"/>
      <c r="L518" s="196"/>
      <c r="M518" s="201"/>
      <c r="N518" s="202"/>
      <c r="O518" s="202"/>
      <c r="P518" s="202"/>
      <c r="Q518" s="202"/>
      <c r="R518" s="202"/>
      <c r="S518" s="202"/>
      <c r="T518" s="20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97" t="s">
        <v>199</v>
      </c>
      <c r="AU518" s="197" t="s">
        <v>84</v>
      </c>
      <c r="AV518" s="14" t="s">
        <v>84</v>
      </c>
      <c r="AW518" s="14" t="s">
        <v>35</v>
      </c>
      <c r="AX518" s="14" t="s">
        <v>74</v>
      </c>
      <c r="AY518" s="197" t="s">
        <v>138</v>
      </c>
    </row>
    <row r="519" s="14" customFormat="1">
      <c r="A519" s="14"/>
      <c r="B519" s="196"/>
      <c r="C519" s="14"/>
      <c r="D519" s="179" t="s">
        <v>199</v>
      </c>
      <c r="E519" s="197" t="s">
        <v>3</v>
      </c>
      <c r="F519" s="198" t="s">
        <v>1163</v>
      </c>
      <c r="G519" s="14"/>
      <c r="H519" s="199">
        <v>0.872</v>
      </c>
      <c r="I519" s="200"/>
      <c r="J519" s="14"/>
      <c r="K519" s="14"/>
      <c r="L519" s="196"/>
      <c r="M519" s="201"/>
      <c r="N519" s="202"/>
      <c r="O519" s="202"/>
      <c r="P519" s="202"/>
      <c r="Q519" s="202"/>
      <c r="R519" s="202"/>
      <c r="S519" s="202"/>
      <c r="T519" s="20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197" t="s">
        <v>199</v>
      </c>
      <c r="AU519" s="197" t="s">
        <v>84</v>
      </c>
      <c r="AV519" s="14" t="s">
        <v>84</v>
      </c>
      <c r="AW519" s="14" t="s">
        <v>35</v>
      </c>
      <c r="AX519" s="14" t="s">
        <v>74</v>
      </c>
      <c r="AY519" s="197" t="s">
        <v>138</v>
      </c>
    </row>
    <row r="520" s="15" customFormat="1">
      <c r="A520" s="15"/>
      <c r="B520" s="204"/>
      <c r="C520" s="15"/>
      <c r="D520" s="179" t="s">
        <v>199</v>
      </c>
      <c r="E520" s="205" t="s">
        <v>3</v>
      </c>
      <c r="F520" s="206" t="s">
        <v>208</v>
      </c>
      <c r="G520" s="15"/>
      <c r="H520" s="207">
        <v>3.7320000000000002</v>
      </c>
      <c r="I520" s="208"/>
      <c r="J520" s="15"/>
      <c r="K520" s="15"/>
      <c r="L520" s="204"/>
      <c r="M520" s="209"/>
      <c r="N520" s="210"/>
      <c r="O520" s="210"/>
      <c r="P520" s="210"/>
      <c r="Q520" s="210"/>
      <c r="R520" s="210"/>
      <c r="S520" s="210"/>
      <c r="T520" s="21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05" t="s">
        <v>199</v>
      </c>
      <c r="AU520" s="205" t="s">
        <v>84</v>
      </c>
      <c r="AV520" s="15" t="s">
        <v>162</v>
      </c>
      <c r="AW520" s="15" t="s">
        <v>35</v>
      </c>
      <c r="AX520" s="15" t="s">
        <v>82</v>
      </c>
      <c r="AY520" s="205" t="s">
        <v>138</v>
      </c>
    </row>
    <row r="521" s="14" customFormat="1">
      <c r="A521" s="14"/>
      <c r="B521" s="196"/>
      <c r="C521" s="14"/>
      <c r="D521" s="179" t="s">
        <v>199</v>
      </c>
      <c r="E521" s="14"/>
      <c r="F521" s="198" t="s">
        <v>1164</v>
      </c>
      <c r="G521" s="14"/>
      <c r="H521" s="199">
        <v>4.1050000000000004</v>
      </c>
      <c r="I521" s="200"/>
      <c r="J521" s="14"/>
      <c r="K521" s="14"/>
      <c r="L521" s="196"/>
      <c r="M521" s="201"/>
      <c r="N521" s="202"/>
      <c r="O521" s="202"/>
      <c r="P521" s="202"/>
      <c r="Q521" s="202"/>
      <c r="R521" s="202"/>
      <c r="S521" s="202"/>
      <c r="T521" s="20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7" t="s">
        <v>199</v>
      </c>
      <c r="AU521" s="197" t="s">
        <v>84</v>
      </c>
      <c r="AV521" s="14" t="s">
        <v>84</v>
      </c>
      <c r="AW521" s="14" t="s">
        <v>4</v>
      </c>
      <c r="AX521" s="14" t="s">
        <v>82</v>
      </c>
      <c r="AY521" s="197" t="s">
        <v>138</v>
      </c>
    </row>
    <row r="522" s="2" customFormat="1" ht="16.5" customHeight="1">
      <c r="A522" s="39"/>
      <c r="B522" s="165"/>
      <c r="C522" s="166" t="s">
        <v>1165</v>
      </c>
      <c r="D522" s="166" t="s">
        <v>141</v>
      </c>
      <c r="E522" s="167" t="s">
        <v>1166</v>
      </c>
      <c r="F522" s="168" t="s">
        <v>1167</v>
      </c>
      <c r="G522" s="169" t="s">
        <v>168</v>
      </c>
      <c r="H522" s="170">
        <v>31.129999999999999</v>
      </c>
      <c r="I522" s="171"/>
      <c r="J522" s="172">
        <f>ROUND(I522*H522,2)</f>
        <v>0</v>
      </c>
      <c r="K522" s="168" t="s">
        <v>144</v>
      </c>
      <c r="L522" s="40"/>
      <c r="M522" s="173" t="s">
        <v>3</v>
      </c>
      <c r="N522" s="174" t="s">
        <v>45</v>
      </c>
      <c r="O522" s="73"/>
      <c r="P522" s="175">
        <f>O522*H522</f>
        <v>0</v>
      </c>
      <c r="Q522" s="175">
        <v>0</v>
      </c>
      <c r="R522" s="175">
        <f>Q522*H522</f>
        <v>0</v>
      </c>
      <c r="S522" s="175">
        <v>0</v>
      </c>
      <c r="T522" s="17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177" t="s">
        <v>302</v>
      </c>
      <c r="AT522" s="177" t="s">
        <v>141</v>
      </c>
      <c r="AU522" s="177" t="s">
        <v>84</v>
      </c>
      <c r="AY522" s="20" t="s">
        <v>138</v>
      </c>
      <c r="BE522" s="178">
        <f>IF(N522="základní",J522,0)</f>
        <v>0</v>
      </c>
      <c r="BF522" s="178">
        <f>IF(N522="snížená",J522,0)</f>
        <v>0</v>
      </c>
      <c r="BG522" s="178">
        <f>IF(N522="zákl. přenesená",J522,0)</f>
        <v>0</v>
      </c>
      <c r="BH522" s="178">
        <f>IF(N522="sníž. přenesená",J522,0)</f>
        <v>0</v>
      </c>
      <c r="BI522" s="178">
        <f>IF(N522="nulová",J522,0)</f>
        <v>0</v>
      </c>
      <c r="BJ522" s="20" t="s">
        <v>82</v>
      </c>
      <c r="BK522" s="178">
        <f>ROUND(I522*H522,2)</f>
        <v>0</v>
      </c>
      <c r="BL522" s="20" t="s">
        <v>302</v>
      </c>
      <c r="BM522" s="177" t="s">
        <v>1168</v>
      </c>
    </row>
    <row r="523" s="14" customFormat="1">
      <c r="A523" s="14"/>
      <c r="B523" s="196"/>
      <c r="C523" s="14"/>
      <c r="D523" s="179" t="s">
        <v>199</v>
      </c>
      <c r="E523" s="197" t="s">
        <v>3</v>
      </c>
      <c r="F523" s="198" t="s">
        <v>701</v>
      </c>
      <c r="G523" s="14"/>
      <c r="H523" s="199">
        <v>31.129999999999999</v>
      </c>
      <c r="I523" s="200"/>
      <c r="J523" s="14"/>
      <c r="K523" s="14"/>
      <c r="L523" s="196"/>
      <c r="M523" s="201"/>
      <c r="N523" s="202"/>
      <c r="O523" s="202"/>
      <c r="P523" s="202"/>
      <c r="Q523" s="202"/>
      <c r="R523" s="202"/>
      <c r="S523" s="202"/>
      <c r="T523" s="20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197" t="s">
        <v>199</v>
      </c>
      <c r="AU523" s="197" t="s">
        <v>84</v>
      </c>
      <c r="AV523" s="14" t="s">
        <v>84</v>
      </c>
      <c r="AW523" s="14" t="s">
        <v>35</v>
      </c>
      <c r="AX523" s="14" t="s">
        <v>82</v>
      </c>
      <c r="AY523" s="197" t="s">
        <v>138</v>
      </c>
    </row>
    <row r="524" s="2" customFormat="1" ht="16.5" customHeight="1">
      <c r="A524" s="39"/>
      <c r="B524" s="165"/>
      <c r="C524" s="223" t="s">
        <v>1169</v>
      </c>
      <c r="D524" s="223" t="s">
        <v>932</v>
      </c>
      <c r="E524" s="224" t="s">
        <v>1170</v>
      </c>
      <c r="F524" s="225" t="s">
        <v>1171</v>
      </c>
      <c r="G524" s="226" t="s">
        <v>172</v>
      </c>
      <c r="H524" s="227">
        <v>1.0960000000000001</v>
      </c>
      <c r="I524" s="228"/>
      <c r="J524" s="229">
        <f>ROUND(I524*H524,2)</f>
        <v>0</v>
      </c>
      <c r="K524" s="225" t="s">
        <v>144</v>
      </c>
      <c r="L524" s="230"/>
      <c r="M524" s="231" t="s">
        <v>3</v>
      </c>
      <c r="N524" s="232" t="s">
        <v>45</v>
      </c>
      <c r="O524" s="73"/>
      <c r="P524" s="175">
        <f>O524*H524</f>
        <v>0</v>
      </c>
      <c r="Q524" s="175">
        <v>0.55000000000000004</v>
      </c>
      <c r="R524" s="175">
        <f>Q524*H524</f>
        <v>0.60280000000000011</v>
      </c>
      <c r="S524" s="175">
        <v>0</v>
      </c>
      <c r="T524" s="176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177" t="s">
        <v>429</v>
      </c>
      <c r="AT524" s="177" t="s">
        <v>932</v>
      </c>
      <c r="AU524" s="177" t="s">
        <v>84</v>
      </c>
      <c r="AY524" s="20" t="s">
        <v>138</v>
      </c>
      <c r="BE524" s="178">
        <f>IF(N524="základní",J524,0)</f>
        <v>0</v>
      </c>
      <c r="BF524" s="178">
        <f>IF(N524="snížená",J524,0)</f>
        <v>0</v>
      </c>
      <c r="BG524" s="178">
        <f>IF(N524="zákl. přenesená",J524,0)</f>
        <v>0</v>
      </c>
      <c r="BH524" s="178">
        <f>IF(N524="sníž. přenesená",J524,0)</f>
        <v>0</v>
      </c>
      <c r="BI524" s="178">
        <f>IF(N524="nulová",J524,0)</f>
        <v>0</v>
      </c>
      <c r="BJ524" s="20" t="s">
        <v>82</v>
      </c>
      <c r="BK524" s="178">
        <f>ROUND(I524*H524,2)</f>
        <v>0</v>
      </c>
      <c r="BL524" s="20" t="s">
        <v>302</v>
      </c>
      <c r="BM524" s="177" t="s">
        <v>1172</v>
      </c>
    </row>
    <row r="525" s="13" customFormat="1">
      <c r="A525" s="13"/>
      <c r="B525" s="189"/>
      <c r="C525" s="13"/>
      <c r="D525" s="179" t="s">
        <v>199</v>
      </c>
      <c r="E525" s="190" t="s">
        <v>3</v>
      </c>
      <c r="F525" s="191" t="s">
        <v>1102</v>
      </c>
      <c r="G525" s="13"/>
      <c r="H525" s="190" t="s">
        <v>3</v>
      </c>
      <c r="I525" s="192"/>
      <c r="J525" s="13"/>
      <c r="K525" s="13"/>
      <c r="L525" s="189"/>
      <c r="M525" s="193"/>
      <c r="N525" s="194"/>
      <c r="O525" s="194"/>
      <c r="P525" s="194"/>
      <c r="Q525" s="194"/>
      <c r="R525" s="194"/>
      <c r="S525" s="194"/>
      <c r="T525" s="19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0" t="s">
        <v>199</v>
      </c>
      <c r="AU525" s="190" t="s">
        <v>84</v>
      </c>
      <c r="AV525" s="13" t="s">
        <v>82</v>
      </c>
      <c r="AW525" s="13" t="s">
        <v>35</v>
      </c>
      <c r="AX525" s="13" t="s">
        <v>74</v>
      </c>
      <c r="AY525" s="190" t="s">
        <v>138</v>
      </c>
    </row>
    <row r="526" s="14" customFormat="1">
      <c r="A526" s="14"/>
      <c r="B526" s="196"/>
      <c r="C526" s="14"/>
      <c r="D526" s="179" t="s">
        <v>199</v>
      </c>
      <c r="E526" s="197" t="s">
        <v>3</v>
      </c>
      <c r="F526" s="198" t="s">
        <v>1103</v>
      </c>
      <c r="G526" s="14"/>
      <c r="H526" s="199">
        <v>0.996</v>
      </c>
      <c r="I526" s="200"/>
      <c r="J526" s="14"/>
      <c r="K526" s="14"/>
      <c r="L526" s="196"/>
      <c r="M526" s="201"/>
      <c r="N526" s="202"/>
      <c r="O526" s="202"/>
      <c r="P526" s="202"/>
      <c r="Q526" s="202"/>
      <c r="R526" s="202"/>
      <c r="S526" s="202"/>
      <c r="T526" s="20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97" t="s">
        <v>199</v>
      </c>
      <c r="AU526" s="197" t="s">
        <v>84</v>
      </c>
      <c r="AV526" s="14" t="s">
        <v>84</v>
      </c>
      <c r="AW526" s="14" t="s">
        <v>35</v>
      </c>
      <c r="AX526" s="14" t="s">
        <v>74</v>
      </c>
      <c r="AY526" s="197" t="s">
        <v>138</v>
      </c>
    </row>
    <row r="527" s="15" customFormat="1">
      <c r="A527" s="15"/>
      <c r="B527" s="204"/>
      <c r="C527" s="15"/>
      <c r="D527" s="179" t="s">
        <v>199</v>
      </c>
      <c r="E527" s="205" t="s">
        <v>3</v>
      </c>
      <c r="F527" s="206" t="s">
        <v>208</v>
      </c>
      <c r="G527" s="15"/>
      <c r="H527" s="207">
        <v>0.996</v>
      </c>
      <c r="I527" s="208"/>
      <c r="J527" s="15"/>
      <c r="K527" s="15"/>
      <c r="L527" s="204"/>
      <c r="M527" s="209"/>
      <c r="N527" s="210"/>
      <c r="O527" s="210"/>
      <c r="P527" s="210"/>
      <c r="Q527" s="210"/>
      <c r="R527" s="210"/>
      <c r="S527" s="210"/>
      <c r="T527" s="21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05" t="s">
        <v>199</v>
      </c>
      <c r="AU527" s="205" t="s">
        <v>84</v>
      </c>
      <c r="AV527" s="15" t="s">
        <v>162</v>
      </c>
      <c r="AW527" s="15" t="s">
        <v>35</v>
      </c>
      <c r="AX527" s="15" t="s">
        <v>82</v>
      </c>
      <c r="AY527" s="205" t="s">
        <v>138</v>
      </c>
    </row>
    <row r="528" s="14" customFormat="1">
      <c r="A528" s="14"/>
      <c r="B528" s="196"/>
      <c r="C528" s="14"/>
      <c r="D528" s="179" t="s">
        <v>199</v>
      </c>
      <c r="E528" s="14"/>
      <c r="F528" s="198" t="s">
        <v>1173</v>
      </c>
      <c r="G528" s="14"/>
      <c r="H528" s="199">
        <v>1.0960000000000001</v>
      </c>
      <c r="I528" s="200"/>
      <c r="J528" s="14"/>
      <c r="K528" s="14"/>
      <c r="L528" s="196"/>
      <c r="M528" s="201"/>
      <c r="N528" s="202"/>
      <c r="O528" s="202"/>
      <c r="P528" s="202"/>
      <c r="Q528" s="202"/>
      <c r="R528" s="202"/>
      <c r="S528" s="202"/>
      <c r="T528" s="20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7" t="s">
        <v>199</v>
      </c>
      <c r="AU528" s="197" t="s">
        <v>84</v>
      </c>
      <c r="AV528" s="14" t="s">
        <v>84</v>
      </c>
      <c r="AW528" s="14" t="s">
        <v>4</v>
      </c>
      <c r="AX528" s="14" t="s">
        <v>82</v>
      </c>
      <c r="AY528" s="197" t="s">
        <v>138</v>
      </c>
    </row>
    <row r="529" s="2" customFormat="1" ht="16.5" customHeight="1">
      <c r="A529" s="39"/>
      <c r="B529" s="165"/>
      <c r="C529" s="166" t="s">
        <v>1174</v>
      </c>
      <c r="D529" s="166" t="s">
        <v>141</v>
      </c>
      <c r="E529" s="167" t="s">
        <v>1175</v>
      </c>
      <c r="F529" s="168" t="s">
        <v>1176</v>
      </c>
      <c r="G529" s="169" t="s">
        <v>168</v>
      </c>
      <c r="H529" s="170">
        <v>126.45</v>
      </c>
      <c r="I529" s="171"/>
      <c r="J529" s="172">
        <f>ROUND(I529*H529,2)</f>
        <v>0</v>
      </c>
      <c r="K529" s="168" t="s">
        <v>144</v>
      </c>
      <c r="L529" s="40"/>
      <c r="M529" s="173" t="s">
        <v>3</v>
      </c>
      <c r="N529" s="174" t="s">
        <v>45</v>
      </c>
      <c r="O529" s="73"/>
      <c r="P529" s="175">
        <f>O529*H529</f>
        <v>0</v>
      </c>
      <c r="Q529" s="175">
        <v>0.00020000000000000001</v>
      </c>
      <c r="R529" s="175">
        <f>Q529*H529</f>
        <v>0.025290000000000003</v>
      </c>
      <c r="S529" s="175">
        <v>0</v>
      </c>
      <c r="T529" s="176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177" t="s">
        <v>302</v>
      </c>
      <c r="AT529" s="177" t="s">
        <v>141</v>
      </c>
      <c r="AU529" s="177" t="s">
        <v>84</v>
      </c>
      <c r="AY529" s="20" t="s">
        <v>138</v>
      </c>
      <c r="BE529" s="178">
        <f>IF(N529="základní",J529,0)</f>
        <v>0</v>
      </c>
      <c r="BF529" s="178">
        <f>IF(N529="snížená",J529,0)</f>
        <v>0</v>
      </c>
      <c r="BG529" s="178">
        <f>IF(N529="zákl. přenesená",J529,0)</f>
        <v>0</v>
      </c>
      <c r="BH529" s="178">
        <f>IF(N529="sníž. přenesená",J529,0)</f>
        <v>0</v>
      </c>
      <c r="BI529" s="178">
        <f>IF(N529="nulová",J529,0)</f>
        <v>0</v>
      </c>
      <c r="BJ529" s="20" t="s">
        <v>82</v>
      </c>
      <c r="BK529" s="178">
        <f>ROUND(I529*H529,2)</f>
        <v>0</v>
      </c>
      <c r="BL529" s="20" t="s">
        <v>302</v>
      </c>
      <c r="BM529" s="177" t="s">
        <v>1177</v>
      </c>
    </row>
    <row r="530" s="14" customFormat="1">
      <c r="A530" s="14"/>
      <c r="B530" s="196"/>
      <c r="C530" s="14"/>
      <c r="D530" s="179" t="s">
        <v>199</v>
      </c>
      <c r="E530" s="197" t="s">
        <v>3</v>
      </c>
      <c r="F530" s="198" t="s">
        <v>1035</v>
      </c>
      <c r="G530" s="14"/>
      <c r="H530" s="199">
        <v>126.45</v>
      </c>
      <c r="I530" s="200"/>
      <c r="J530" s="14"/>
      <c r="K530" s="14"/>
      <c r="L530" s="196"/>
      <c r="M530" s="201"/>
      <c r="N530" s="202"/>
      <c r="O530" s="202"/>
      <c r="P530" s="202"/>
      <c r="Q530" s="202"/>
      <c r="R530" s="202"/>
      <c r="S530" s="202"/>
      <c r="T530" s="20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7" t="s">
        <v>199</v>
      </c>
      <c r="AU530" s="197" t="s">
        <v>84</v>
      </c>
      <c r="AV530" s="14" t="s">
        <v>84</v>
      </c>
      <c r="AW530" s="14" t="s">
        <v>35</v>
      </c>
      <c r="AX530" s="14" t="s">
        <v>82</v>
      </c>
      <c r="AY530" s="197" t="s">
        <v>138</v>
      </c>
    </row>
    <row r="531" s="2" customFormat="1" ht="21.75" customHeight="1">
      <c r="A531" s="39"/>
      <c r="B531" s="165"/>
      <c r="C531" s="166" t="s">
        <v>1178</v>
      </c>
      <c r="D531" s="166" t="s">
        <v>141</v>
      </c>
      <c r="E531" s="167" t="s">
        <v>1179</v>
      </c>
      <c r="F531" s="168" t="s">
        <v>1180</v>
      </c>
      <c r="G531" s="169" t="s">
        <v>168</v>
      </c>
      <c r="H531" s="170">
        <v>61.893000000000001</v>
      </c>
      <c r="I531" s="171"/>
      <c r="J531" s="172">
        <f>ROUND(I531*H531,2)</f>
        <v>0</v>
      </c>
      <c r="K531" s="168" t="s">
        <v>144</v>
      </c>
      <c r="L531" s="40"/>
      <c r="M531" s="173" t="s">
        <v>3</v>
      </c>
      <c r="N531" s="174" t="s">
        <v>45</v>
      </c>
      <c r="O531" s="73"/>
      <c r="P531" s="175">
        <f>O531*H531</f>
        <v>0</v>
      </c>
      <c r="Q531" s="175">
        <v>0</v>
      </c>
      <c r="R531" s="175">
        <f>Q531*H531</f>
        <v>0</v>
      </c>
      <c r="S531" s="175">
        <v>0</v>
      </c>
      <c r="T531" s="17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177" t="s">
        <v>302</v>
      </c>
      <c r="AT531" s="177" t="s">
        <v>141</v>
      </c>
      <c r="AU531" s="177" t="s">
        <v>84</v>
      </c>
      <c r="AY531" s="20" t="s">
        <v>138</v>
      </c>
      <c r="BE531" s="178">
        <f>IF(N531="základní",J531,0)</f>
        <v>0</v>
      </c>
      <c r="BF531" s="178">
        <f>IF(N531="snížená",J531,0)</f>
        <v>0</v>
      </c>
      <c r="BG531" s="178">
        <f>IF(N531="zákl. přenesená",J531,0)</f>
        <v>0</v>
      </c>
      <c r="BH531" s="178">
        <f>IF(N531="sníž. přenesená",J531,0)</f>
        <v>0</v>
      </c>
      <c r="BI531" s="178">
        <f>IF(N531="nulová",J531,0)</f>
        <v>0</v>
      </c>
      <c r="BJ531" s="20" t="s">
        <v>82</v>
      </c>
      <c r="BK531" s="178">
        <f>ROUND(I531*H531,2)</f>
        <v>0</v>
      </c>
      <c r="BL531" s="20" t="s">
        <v>302</v>
      </c>
      <c r="BM531" s="177" t="s">
        <v>1181</v>
      </c>
    </row>
    <row r="532" s="14" customFormat="1">
      <c r="A532" s="14"/>
      <c r="B532" s="196"/>
      <c r="C532" s="14"/>
      <c r="D532" s="179" t="s">
        <v>199</v>
      </c>
      <c r="E532" s="197" t="s">
        <v>3</v>
      </c>
      <c r="F532" s="198" t="s">
        <v>1182</v>
      </c>
      <c r="G532" s="14"/>
      <c r="H532" s="199">
        <v>61.893000000000001</v>
      </c>
      <c r="I532" s="200"/>
      <c r="J532" s="14"/>
      <c r="K532" s="14"/>
      <c r="L532" s="196"/>
      <c r="M532" s="201"/>
      <c r="N532" s="202"/>
      <c r="O532" s="202"/>
      <c r="P532" s="202"/>
      <c r="Q532" s="202"/>
      <c r="R532" s="202"/>
      <c r="S532" s="202"/>
      <c r="T532" s="20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197" t="s">
        <v>199</v>
      </c>
      <c r="AU532" s="197" t="s">
        <v>84</v>
      </c>
      <c r="AV532" s="14" t="s">
        <v>84</v>
      </c>
      <c r="AW532" s="14" t="s">
        <v>35</v>
      </c>
      <c r="AX532" s="14" t="s">
        <v>74</v>
      </c>
      <c r="AY532" s="197" t="s">
        <v>138</v>
      </c>
    </row>
    <row r="533" s="15" customFormat="1">
      <c r="A533" s="15"/>
      <c r="B533" s="204"/>
      <c r="C533" s="15"/>
      <c r="D533" s="179" t="s">
        <v>199</v>
      </c>
      <c r="E533" s="205" t="s">
        <v>3</v>
      </c>
      <c r="F533" s="206" t="s">
        <v>208</v>
      </c>
      <c r="G533" s="15"/>
      <c r="H533" s="207">
        <v>61.893000000000001</v>
      </c>
      <c r="I533" s="208"/>
      <c r="J533" s="15"/>
      <c r="K533" s="15"/>
      <c r="L533" s="204"/>
      <c r="M533" s="209"/>
      <c r="N533" s="210"/>
      <c r="O533" s="210"/>
      <c r="P533" s="210"/>
      <c r="Q533" s="210"/>
      <c r="R533" s="210"/>
      <c r="S533" s="210"/>
      <c r="T533" s="21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05" t="s">
        <v>199</v>
      </c>
      <c r="AU533" s="205" t="s">
        <v>84</v>
      </c>
      <c r="AV533" s="15" t="s">
        <v>162</v>
      </c>
      <c r="AW533" s="15" t="s">
        <v>35</v>
      </c>
      <c r="AX533" s="15" t="s">
        <v>82</v>
      </c>
      <c r="AY533" s="205" t="s">
        <v>138</v>
      </c>
    </row>
    <row r="534" s="2" customFormat="1" ht="16.5" customHeight="1">
      <c r="A534" s="39"/>
      <c r="B534" s="165"/>
      <c r="C534" s="223" t="s">
        <v>1183</v>
      </c>
      <c r="D534" s="223" t="s">
        <v>932</v>
      </c>
      <c r="E534" s="224" t="s">
        <v>1157</v>
      </c>
      <c r="F534" s="225" t="s">
        <v>1158</v>
      </c>
      <c r="G534" s="226" t="s">
        <v>172</v>
      </c>
      <c r="H534" s="227">
        <v>1.702</v>
      </c>
      <c r="I534" s="228"/>
      <c r="J534" s="229">
        <f>ROUND(I534*H534,2)</f>
        <v>0</v>
      </c>
      <c r="K534" s="225" t="s">
        <v>144</v>
      </c>
      <c r="L534" s="230"/>
      <c r="M534" s="231" t="s">
        <v>3</v>
      </c>
      <c r="N534" s="232" t="s">
        <v>45</v>
      </c>
      <c r="O534" s="73"/>
      <c r="P534" s="175">
        <f>O534*H534</f>
        <v>0</v>
      </c>
      <c r="Q534" s="175">
        <v>0.5</v>
      </c>
      <c r="R534" s="175">
        <f>Q534*H534</f>
        <v>0.85099999999999998</v>
      </c>
      <c r="S534" s="175">
        <v>0</v>
      </c>
      <c r="T534" s="17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177" t="s">
        <v>429</v>
      </c>
      <c r="AT534" s="177" t="s">
        <v>932</v>
      </c>
      <c r="AU534" s="177" t="s">
        <v>84</v>
      </c>
      <c r="AY534" s="20" t="s">
        <v>138</v>
      </c>
      <c r="BE534" s="178">
        <f>IF(N534="základní",J534,0)</f>
        <v>0</v>
      </c>
      <c r="BF534" s="178">
        <f>IF(N534="snížená",J534,0)</f>
        <v>0</v>
      </c>
      <c r="BG534" s="178">
        <f>IF(N534="zákl. přenesená",J534,0)</f>
        <v>0</v>
      </c>
      <c r="BH534" s="178">
        <f>IF(N534="sníž. přenesená",J534,0)</f>
        <v>0</v>
      </c>
      <c r="BI534" s="178">
        <f>IF(N534="nulová",J534,0)</f>
        <v>0</v>
      </c>
      <c r="BJ534" s="20" t="s">
        <v>82</v>
      </c>
      <c r="BK534" s="178">
        <f>ROUND(I534*H534,2)</f>
        <v>0</v>
      </c>
      <c r="BL534" s="20" t="s">
        <v>302</v>
      </c>
      <c r="BM534" s="177" t="s">
        <v>1184</v>
      </c>
    </row>
    <row r="535" s="2" customFormat="1">
      <c r="A535" s="39"/>
      <c r="B535" s="40"/>
      <c r="C535" s="39"/>
      <c r="D535" s="179" t="s">
        <v>147</v>
      </c>
      <c r="E535" s="39"/>
      <c r="F535" s="180" t="s">
        <v>1160</v>
      </c>
      <c r="G535" s="39"/>
      <c r="H535" s="39"/>
      <c r="I535" s="181"/>
      <c r="J535" s="39"/>
      <c r="K535" s="39"/>
      <c r="L535" s="40"/>
      <c r="M535" s="182"/>
      <c r="N535" s="183"/>
      <c r="O535" s="73"/>
      <c r="P535" s="73"/>
      <c r="Q535" s="73"/>
      <c r="R535" s="73"/>
      <c r="S535" s="73"/>
      <c r="T535" s="74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20" t="s">
        <v>147</v>
      </c>
      <c r="AU535" s="20" t="s">
        <v>84</v>
      </c>
    </row>
    <row r="536" s="13" customFormat="1">
      <c r="A536" s="13"/>
      <c r="B536" s="189"/>
      <c r="C536" s="13"/>
      <c r="D536" s="179" t="s">
        <v>199</v>
      </c>
      <c r="E536" s="190" t="s">
        <v>3</v>
      </c>
      <c r="F536" s="191" t="s">
        <v>1095</v>
      </c>
      <c r="G536" s="13"/>
      <c r="H536" s="190" t="s">
        <v>3</v>
      </c>
      <c r="I536" s="192"/>
      <c r="J536" s="13"/>
      <c r="K536" s="13"/>
      <c r="L536" s="189"/>
      <c r="M536" s="193"/>
      <c r="N536" s="194"/>
      <c r="O536" s="194"/>
      <c r="P536" s="194"/>
      <c r="Q536" s="194"/>
      <c r="R536" s="194"/>
      <c r="S536" s="194"/>
      <c r="T536" s="19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0" t="s">
        <v>199</v>
      </c>
      <c r="AU536" s="190" t="s">
        <v>84</v>
      </c>
      <c r="AV536" s="13" t="s">
        <v>82</v>
      </c>
      <c r="AW536" s="13" t="s">
        <v>35</v>
      </c>
      <c r="AX536" s="13" t="s">
        <v>74</v>
      </c>
      <c r="AY536" s="190" t="s">
        <v>138</v>
      </c>
    </row>
    <row r="537" s="14" customFormat="1">
      <c r="A537" s="14"/>
      <c r="B537" s="196"/>
      <c r="C537" s="14"/>
      <c r="D537" s="179" t="s">
        <v>199</v>
      </c>
      <c r="E537" s="197" t="s">
        <v>3</v>
      </c>
      <c r="F537" s="198" t="s">
        <v>1096</v>
      </c>
      <c r="G537" s="14"/>
      <c r="H537" s="199">
        <v>1.5469999999999999</v>
      </c>
      <c r="I537" s="200"/>
      <c r="J537" s="14"/>
      <c r="K537" s="14"/>
      <c r="L537" s="196"/>
      <c r="M537" s="201"/>
      <c r="N537" s="202"/>
      <c r="O537" s="202"/>
      <c r="P537" s="202"/>
      <c r="Q537" s="202"/>
      <c r="R537" s="202"/>
      <c r="S537" s="202"/>
      <c r="T537" s="20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197" t="s">
        <v>199</v>
      </c>
      <c r="AU537" s="197" t="s">
        <v>84</v>
      </c>
      <c r="AV537" s="14" t="s">
        <v>84</v>
      </c>
      <c r="AW537" s="14" t="s">
        <v>35</v>
      </c>
      <c r="AX537" s="14" t="s">
        <v>74</v>
      </c>
      <c r="AY537" s="197" t="s">
        <v>138</v>
      </c>
    </row>
    <row r="538" s="15" customFormat="1">
      <c r="A538" s="15"/>
      <c r="B538" s="204"/>
      <c r="C538" s="15"/>
      <c r="D538" s="179" t="s">
        <v>199</v>
      </c>
      <c r="E538" s="205" t="s">
        <v>3</v>
      </c>
      <c r="F538" s="206" t="s">
        <v>208</v>
      </c>
      <c r="G538" s="15"/>
      <c r="H538" s="207">
        <v>1.5469999999999999</v>
      </c>
      <c r="I538" s="208"/>
      <c r="J538" s="15"/>
      <c r="K538" s="15"/>
      <c r="L538" s="204"/>
      <c r="M538" s="209"/>
      <c r="N538" s="210"/>
      <c r="O538" s="210"/>
      <c r="P538" s="210"/>
      <c r="Q538" s="210"/>
      <c r="R538" s="210"/>
      <c r="S538" s="210"/>
      <c r="T538" s="21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05" t="s">
        <v>199</v>
      </c>
      <c r="AU538" s="205" t="s">
        <v>84</v>
      </c>
      <c r="AV538" s="15" t="s">
        <v>162</v>
      </c>
      <c r="AW538" s="15" t="s">
        <v>35</v>
      </c>
      <c r="AX538" s="15" t="s">
        <v>82</v>
      </c>
      <c r="AY538" s="205" t="s">
        <v>138</v>
      </c>
    </row>
    <row r="539" s="14" customFormat="1">
      <c r="A539" s="14"/>
      <c r="B539" s="196"/>
      <c r="C539" s="14"/>
      <c r="D539" s="179" t="s">
        <v>199</v>
      </c>
      <c r="E539" s="14"/>
      <c r="F539" s="198" t="s">
        <v>1185</v>
      </c>
      <c r="G539" s="14"/>
      <c r="H539" s="199">
        <v>1.702</v>
      </c>
      <c r="I539" s="200"/>
      <c r="J539" s="14"/>
      <c r="K539" s="14"/>
      <c r="L539" s="196"/>
      <c r="M539" s="201"/>
      <c r="N539" s="202"/>
      <c r="O539" s="202"/>
      <c r="P539" s="202"/>
      <c r="Q539" s="202"/>
      <c r="R539" s="202"/>
      <c r="S539" s="202"/>
      <c r="T539" s="20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197" t="s">
        <v>199</v>
      </c>
      <c r="AU539" s="197" t="s">
        <v>84</v>
      </c>
      <c r="AV539" s="14" t="s">
        <v>84</v>
      </c>
      <c r="AW539" s="14" t="s">
        <v>4</v>
      </c>
      <c r="AX539" s="14" t="s">
        <v>82</v>
      </c>
      <c r="AY539" s="197" t="s">
        <v>138</v>
      </c>
    </row>
    <row r="540" s="2" customFormat="1" ht="16.5" customHeight="1">
      <c r="A540" s="39"/>
      <c r="B540" s="165"/>
      <c r="C540" s="166" t="s">
        <v>1186</v>
      </c>
      <c r="D540" s="166" t="s">
        <v>141</v>
      </c>
      <c r="E540" s="167" t="s">
        <v>1187</v>
      </c>
      <c r="F540" s="168" t="s">
        <v>1188</v>
      </c>
      <c r="G540" s="169" t="s">
        <v>172</v>
      </c>
      <c r="H540" s="170">
        <v>1.6859999999999999</v>
      </c>
      <c r="I540" s="171"/>
      <c r="J540" s="172">
        <f>ROUND(I540*H540,2)</f>
        <v>0</v>
      </c>
      <c r="K540" s="168" t="s">
        <v>144</v>
      </c>
      <c r="L540" s="40"/>
      <c r="M540" s="173" t="s">
        <v>3</v>
      </c>
      <c r="N540" s="174" t="s">
        <v>45</v>
      </c>
      <c r="O540" s="73"/>
      <c r="P540" s="175">
        <f>O540*H540</f>
        <v>0</v>
      </c>
      <c r="Q540" s="175">
        <v>0.00281</v>
      </c>
      <c r="R540" s="175">
        <f>Q540*H540</f>
        <v>0.0047376599999999994</v>
      </c>
      <c r="S540" s="175">
        <v>0</v>
      </c>
      <c r="T540" s="176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177" t="s">
        <v>302</v>
      </c>
      <c r="AT540" s="177" t="s">
        <v>141</v>
      </c>
      <c r="AU540" s="177" t="s">
        <v>84</v>
      </c>
      <c r="AY540" s="20" t="s">
        <v>138</v>
      </c>
      <c r="BE540" s="178">
        <f>IF(N540="základní",J540,0)</f>
        <v>0</v>
      </c>
      <c r="BF540" s="178">
        <f>IF(N540="snížená",J540,0)</f>
        <v>0</v>
      </c>
      <c r="BG540" s="178">
        <f>IF(N540="zákl. přenesená",J540,0)</f>
        <v>0</v>
      </c>
      <c r="BH540" s="178">
        <f>IF(N540="sníž. přenesená",J540,0)</f>
        <v>0</v>
      </c>
      <c r="BI540" s="178">
        <f>IF(N540="nulová",J540,0)</f>
        <v>0</v>
      </c>
      <c r="BJ540" s="20" t="s">
        <v>82</v>
      </c>
      <c r="BK540" s="178">
        <f>ROUND(I540*H540,2)</f>
        <v>0</v>
      </c>
      <c r="BL540" s="20" t="s">
        <v>302</v>
      </c>
      <c r="BM540" s="177" t="s">
        <v>1189</v>
      </c>
    </row>
    <row r="541" s="13" customFormat="1">
      <c r="A541" s="13"/>
      <c r="B541" s="189"/>
      <c r="C541" s="13"/>
      <c r="D541" s="179" t="s">
        <v>199</v>
      </c>
      <c r="E541" s="190" t="s">
        <v>3</v>
      </c>
      <c r="F541" s="191" t="s">
        <v>1095</v>
      </c>
      <c r="G541" s="13"/>
      <c r="H541" s="190" t="s">
        <v>3</v>
      </c>
      <c r="I541" s="192"/>
      <c r="J541" s="13"/>
      <c r="K541" s="13"/>
      <c r="L541" s="189"/>
      <c r="M541" s="193"/>
      <c r="N541" s="194"/>
      <c r="O541" s="194"/>
      <c r="P541" s="194"/>
      <c r="Q541" s="194"/>
      <c r="R541" s="194"/>
      <c r="S541" s="194"/>
      <c r="T541" s="19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90" t="s">
        <v>199</v>
      </c>
      <c r="AU541" s="190" t="s">
        <v>84</v>
      </c>
      <c r="AV541" s="13" t="s">
        <v>82</v>
      </c>
      <c r="AW541" s="13" t="s">
        <v>35</v>
      </c>
      <c r="AX541" s="13" t="s">
        <v>74</v>
      </c>
      <c r="AY541" s="190" t="s">
        <v>138</v>
      </c>
    </row>
    <row r="542" s="14" customFormat="1">
      <c r="A542" s="14"/>
      <c r="B542" s="196"/>
      <c r="C542" s="14"/>
      <c r="D542" s="179" t="s">
        <v>199</v>
      </c>
      <c r="E542" s="197" t="s">
        <v>3</v>
      </c>
      <c r="F542" s="198" t="s">
        <v>1096</v>
      </c>
      <c r="G542" s="14"/>
      <c r="H542" s="199">
        <v>1.5469999999999999</v>
      </c>
      <c r="I542" s="200"/>
      <c r="J542" s="14"/>
      <c r="K542" s="14"/>
      <c r="L542" s="196"/>
      <c r="M542" s="201"/>
      <c r="N542" s="202"/>
      <c r="O542" s="202"/>
      <c r="P542" s="202"/>
      <c r="Q542" s="202"/>
      <c r="R542" s="202"/>
      <c r="S542" s="202"/>
      <c r="T542" s="20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197" t="s">
        <v>199</v>
      </c>
      <c r="AU542" s="197" t="s">
        <v>84</v>
      </c>
      <c r="AV542" s="14" t="s">
        <v>84</v>
      </c>
      <c r="AW542" s="14" t="s">
        <v>35</v>
      </c>
      <c r="AX542" s="14" t="s">
        <v>74</v>
      </c>
      <c r="AY542" s="197" t="s">
        <v>138</v>
      </c>
    </row>
    <row r="543" s="13" customFormat="1">
      <c r="A543" s="13"/>
      <c r="B543" s="189"/>
      <c r="C543" s="13"/>
      <c r="D543" s="179" t="s">
        <v>199</v>
      </c>
      <c r="E543" s="190" t="s">
        <v>3</v>
      </c>
      <c r="F543" s="191" t="s">
        <v>1190</v>
      </c>
      <c r="G543" s="13"/>
      <c r="H543" s="190" t="s">
        <v>3</v>
      </c>
      <c r="I543" s="192"/>
      <c r="J543" s="13"/>
      <c r="K543" s="13"/>
      <c r="L543" s="189"/>
      <c r="M543" s="193"/>
      <c r="N543" s="194"/>
      <c r="O543" s="194"/>
      <c r="P543" s="194"/>
      <c r="Q543" s="194"/>
      <c r="R543" s="194"/>
      <c r="S543" s="194"/>
      <c r="T543" s="19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0" t="s">
        <v>199</v>
      </c>
      <c r="AU543" s="190" t="s">
        <v>84</v>
      </c>
      <c r="AV543" s="13" t="s">
        <v>82</v>
      </c>
      <c r="AW543" s="13" t="s">
        <v>35</v>
      </c>
      <c r="AX543" s="13" t="s">
        <v>74</v>
      </c>
      <c r="AY543" s="190" t="s">
        <v>138</v>
      </c>
    </row>
    <row r="544" s="14" customFormat="1">
      <c r="A544" s="14"/>
      <c r="B544" s="196"/>
      <c r="C544" s="14"/>
      <c r="D544" s="179" t="s">
        <v>199</v>
      </c>
      <c r="E544" s="197" t="s">
        <v>3</v>
      </c>
      <c r="F544" s="198" t="s">
        <v>1148</v>
      </c>
      <c r="G544" s="14"/>
      <c r="H544" s="199">
        <v>0.13900000000000001</v>
      </c>
      <c r="I544" s="200"/>
      <c r="J544" s="14"/>
      <c r="K544" s="14"/>
      <c r="L544" s="196"/>
      <c r="M544" s="201"/>
      <c r="N544" s="202"/>
      <c r="O544" s="202"/>
      <c r="P544" s="202"/>
      <c r="Q544" s="202"/>
      <c r="R544" s="202"/>
      <c r="S544" s="202"/>
      <c r="T544" s="20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97" t="s">
        <v>199</v>
      </c>
      <c r="AU544" s="197" t="s">
        <v>84</v>
      </c>
      <c r="AV544" s="14" t="s">
        <v>84</v>
      </c>
      <c r="AW544" s="14" t="s">
        <v>35</v>
      </c>
      <c r="AX544" s="14" t="s">
        <v>74</v>
      </c>
      <c r="AY544" s="197" t="s">
        <v>138</v>
      </c>
    </row>
    <row r="545" s="15" customFormat="1">
      <c r="A545" s="15"/>
      <c r="B545" s="204"/>
      <c r="C545" s="15"/>
      <c r="D545" s="179" t="s">
        <v>199</v>
      </c>
      <c r="E545" s="205" t="s">
        <v>3</v>
      </c>
      <c r="F545" s="206" t="s">
        <v>208</v>
      </c>
      <c r="G545" s="15"/>
      <c r="H545" s="207">
        <v>1.6859999999999999</v>
      </c>
      <c r="I545" s="208"/>
      <c r="J545" s="15"/>
      <c r="K545" s="15"/>
      <c r="L545" s="204"/>
      <c r="M545" s="209"/>
      <c r="N545" s="210"/>
      <c r="O545" s="210"/>
      <c r="P545" s="210"/>
      <c r="Q545" s="210"/>
      <c r="R545" s="210"/>
      <c r="S545" s="210"/>
      <c r="T545" s="21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05" t="s">
        <v>199</v>
      </c>
      <c r="AU545" s="205" t="s">
        <v>84</v>
      </c>
      <c r="AV545" s="15" t="s">
        <v>162</v>
      </c>
      <c r="AW545" s="15" t="s">
        <v>35</v>
      </c>
      <c r="AX545" s="15" t="s">
        <v>82</v>
      </c>
      <c r="AY545" s="205" t="s">
        <v>138</v>
      </c>
    </row>
    <row r="546" s="2" customFormat="1">
      <c r="A546" s="39"/>
      <c r="B546" s="165"/>
      <c r="C546" s="166" t="s">
        <v>1191</v>
      </c>
      <c r="D546" s="166" t="s">
        <v>141</v>
      </c>
      <c r="E546" s="167" t="s">
        <v>1192</v>
      </c>
      <c r="F546" s="168" t="s">
        <v>1193</v>
      </c>
      <c r="G546" s="169" t="s">
        <v>231</v>
      </c>
      <c r="H546" s="170">
        <v>5.5549999999999997</v>
      </c>
      <c r="I546" s="171"/>
      <c r="J546" s="172">
        <f>ROUND(I546*H546,2)</f>
        <v>0</v>
      </c>
      <c r="K546" s="168" t="s">
        <v>144</v>
      </c>
      <c r="L546" s="40"/>
      <c r="M546" s="173" t="s">
        <v>3</v>
      </c>
      <c r="N546" s="174" t="s">
        <v>45</v>
      </c>
      <c r="O546" s="73"/>
      <c r="P546" s="175">
        <f>O546*H546</f>
        <v>0</v>
      </c>
      <c r="Q546" s="175">
        <v>0</v>
      </c>
      <c r="R546" s="175">
        <f>Q546*H546</f>
        <v>0</v>
      </c>
      <c r="S546" s="175">
        <v>0</v>
      </c>
      <c r="T546" s="17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177" t="s">
        <v>302</v>
      </c>
      <c r="AT546" s="177" t="s">
        <v>141</v>
      </c>
      <c r="AU546" s="177" t="s">
        <v>84</v>
      </c>
      <c r="AY546" s="20" t="s">
        <v>138</v>
      </c>
      <c r="BE546" s="178">
        <f>IF(N546="základní",J546,0)</f>
        <v>0</v>
      </c>
      <c r="BF546" s="178">
        <f>IF(N546="snížená",J546,0)</f>
        <v>0</v>
      </c>
      <c r="BG546" s="178">
        <f>IF(N546="zákl. přenesená",J546,0)</f>
        <v>0</v>
      </c>
      <c r="BH546" s="178">
        <f>IF(N546="sníž. přenesená",J546,0)</f>
        <v>0</v>
      </c>
      <c r="BI546" s="178">
        <f>IF(N546="nulová",J546,0)</f>
        <v>0</v>
      </c>
      <c r="BJ546" s="20" t="s">
        <v>82</v>
      </c>
      <c r="BK546" s="178">
        <f>ROUND(I546*H546,2)</f>
        <v>0</v>
      </c>
      <c r="BL546" s="20" t="s">
        <v>302</v>
      </c>
      <c r="BM546" s="177" t="s">
        <v>1194</v>
      </c>
    </row>
    <row r="547" s="12" customFormat="1" ht="22.8" customHeight="1">
      <c r="A547" s="12"/>
      <c r="B547" s="152"/>
      <c r="C547" s="12"/>
      <c r="D547" s="153" t="s">
        <v>73</v>
      </c>
      <c r="E547" s="163" t="s">
        <v>557</v>
      </c>
      <c r="F547" s="163" t="s">
        <v>558</v>
      </c>
      <c r="G547" s="12"/>
      <c r="H547" s="12"/>
      <c r="I547" s="155"/>
      <c r="J547" s="164">
        <f>BK547</f>
        <v>0</v>
      </c>
      <c r="K547" s="12"/>
      <c r="L547" s="152"/>
      <c r="M547" s="157"/>
      <c r="N547" s="158"/>
      <c r="O547" s="158"/>
      <c r="P547" s="159">
        <f>SUM(P548:P605)</f>
        <v>0</v>
      </c>
      <c r="Q547" s="158"/>
      <c r="R547" s="159">
        <f>SUM(R548:R605)</f>
        <v>0.69438935000000013</v>
      </c>
      <c r="S547" s="158"/>
      <c r="T547" s="160">
        <f>SUM(T548:T605)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153" t="s">
        <v>84</v>
      </c>
      <c r="AT547" s="161" t="s">
        <v>73</v>
      </c>
      <c r="AU547" s="161" t="s">
        <v>82</v>
      </c>
      <c r="AY547" s="153" t="s">
        <v>138</v>
      </c>
      <c r="BK547" s="162">
        <f>SUM(BK548:BK605)</f>
        <v>0</v>
      </c>
    </row>
    <row r="548" s="2" customFormat="1" ht="33" customHeight="1">
      <c r="A548" s="39"/>
      <c r="B548" s="165"/>
      <c r="C548" s="166" t="s">
        <v>1195</v>
      </c>
      <c r="D548" s="166" t="s">
        <v>141</v>
      </c>
      <c r="E548" s="167" t="s">
        <v>1196</v>
      </c>
      <c r="F548" s="168" t="s">
        <v>1197</v>
      </c>
      <c r="G548" s="169" t="s">
        <v>168</v>
      </c>
      <c r="H548" s="170">
        <v>8.6029999999999998</v>
      </c>
      <c r="I548" s="171"/>
      <c r="J548" s="172">
        <f>ROUND(I548*H548,2)</f>
        <v>0</v>
      </c>
      <c r="K548" s="168" t="s">
        <v>144</v>
      </c>
      <c r="L548" s="40"/>
      <c r="M548" s="173" t="s">
        <v>3</v>
      </c>
      <c r="N548" s="174" t="s">
        <v>45</v>
      </c>
      <c r="O548" s="73"/>
      <c r="P548" s="175">
        <f>O548*H548</f>
        <v>0</v>
      </c>
      <c r="Q548" s="175">
        <v>0.045699999999999998</v>
      </c>
      <c r="R548" s="175">
        <f>Q548*H548</f>
        <v>0.39315709999999998</v>
      </c>
      <c r="S548" s="175">
        <v>0</v>
      </c>
      <c r="T548" s="176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177" t="s">
        <v>302</v>
      </c>
      <c r="AT548" s="177" t="s">
        <v>141</v>
      </c>
      <c r="AU548" s="177" t="s">
        <v>84</v>
      </c>
      <c r="AY548" s="20" t="s">
        <v>138</v>
      </c>
      <c r="BE548" s="178">
        <f>IF(N548="základní",J548,0)</f>
        <v>0</v>
      </c>
      <c r="BF548" s="178">
        <f>IF(N548="snížená",J548,0)</f>
        <v>0</v>
      </c>
      <c r="BG548" s="178">
        <f>IF(N548="zákl. přenesená",J548,0)</f>
        <v>0</v>
      </c>
      <c r="BH548" s="178">
        <f>IF(N548="sníž. přenesená",J548,0)</f>
        <v>0</v>
      </c>
      <c r="BI548" s="178">
        <f>IF(N548="nulová",J548,0)</f>
        <v>0</v>
      </c>
      <c r="BJ548" s="20" t="s">
        <v>82</v>
      </c>
      <c r="BK548" s="178">
        <f>ROUND(I548*H548,2)</f>
        <v>0</v>
      </c>
      <c r="BL548" s="20" t="s">
        <v>302</v>
      </c>
      <c r="BM548" s="177" t="s">
        <v>1198</v>
      </c>
    </row>
    <row r="549" s="13" customFormat="1">
      <c r="A549" s="13"/>
      <c r="B549" s="189"/>
      <c r="C549" s="13"/>
      <c r="D549" s="179" t="s">
        <v>199</v>
      </c>
      <c r="E549" s="190" t="s">
        <v>3</v>
      </c>
      <c r="F549" s="191" t="s">
        <v>1199</v>
      </c>
      <c r="G549" s="13"/>
      <c r="H549" s="190" t="s">
        <v>3</v>
      </c>
      <c r="I549" s="192"/>
      <c r="J549" s="13"/>
      <c r="K549" s="13"/>
      <c r="L549" s="189"/>
      <c r="M549" s="193"/>
      <c r="N549" s="194"/>
      <c r="O549" s="194"/>
      <c r="P549" s="194"/>
      <c r="Q549" s="194"/>
      <c r="R549" s="194"/>
      <c r="S549" s="194"/>
      <c r="T549" s="19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0" t="s">
        <v>199</v>
      </c>
      <c r="AU549" s="190" t="s">
        <v>84</v>
      </c>
      <c r="AV549" s="13" t="s">
        <v>82</v>
      </c>
      <c r="AW549" s="13" t="s">
        <v>35</v>
      </c>
      <c r="AX549" s="13" t="s">
        <v>74</v>
      </c>
      <c r="AY549" s="190" t="s">
        <v>138</v>
      </c>
    </row>
    <row r="550" s="14" customFormat="1">
      <c r="A550" s="14"/>
      <c r="B550" s="196"/>
      <c r="C550" s="14"/>
      <c r="D550" s="179" t="s">
        <v>199</v>
      </c>
      <c r="E550" s="197" t="s">
        <v>3</v>
      </c>
      <c r="F550" s="198" t="s">
        <v>1200</v>
      </c>
      <c r="G550" s="14"/>
      <c r="H550" s="199">
        <v>8.6029999999999998</v>
      </c>
      <c r="I550" s="200"/>
      <c r="J550" s="14"/>
      <c r="K550" s="14"/>
      <c r="L550" s="196"/>
      <c r="M550" s="201"/>
      <c r="N550" s="202"/>
      <c r="O550" s="202"/>
      <c r="P550" s="202"/>
      <c r="Q550" s="202"/>
      <c r="R550" s="202"/>
      <c r="S550" s="202"/>
      <c r="T550" s="20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97" t="s">
        <v>199</v>
      </c>
      <c r="AU550" s="197" t="s">
        <v>84</v>
      </c>
      <c r="AV550" s="14" t="s">
        <v>84</v>
      </c>
      <c r="AW550" s="14" t="s">
        <v>35</v>
      </c>
      <c r="AX550" s="14" t="s">
        <v>74</v>
      </c>
      <c r="AY550" s="197" t="s">
        <v>138</v>
      </c>
    </row>
    <row r="551" s="15" customFormat="1">
      <c r="A551" s="15"/>
      <c r="B551" s="204"/>
      <c r="C551" s="15"/>
      <c r="D551" s="179" t="s">
        <v>199</v>
      </c>
      <c r="E551" s="205" t="s">
        <v>735</v>
      </c>
      <c r="F551" s="206" t="s">
        <v>208</v>
      </c>
      <c r="G551" s="15"/>
      <c r="H551" s="207">
        <v>8.6029999999999998</v>
      </c>
      <c r="I551" s="208"/>
      <c r="J551" s="15"/>
      <c r="K551" s="15"/>
      <c r="L551" s="204"/>
      <c r="M551" s="209"/>
      <c r="N551" s="210"/>
      <c r="O551" s="210"/>
      <c r="P551" s="210"/>
      <c r="Q551" s="210"/>
      <c r="R551" s="210"/>
      <c r="S551" s="210"/>
      <c r="T551" s="21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05" t="s">
        <v>199</v>
      </c>
      <c r="AU551" s="205" t="s">
        <v>84</v>
      </c>
      <c r="AV551" s="15" t="s">
        <v>162</v>
      </c>
      <c r="AW551" s="15" t="s">
        <v>35</v>
      </c>
      <c r="AX551" s="15" t="s">
        <v>82</v>
      </c>
      <c r="AY551" s="205" t="s">
        <v>138</v>
      </c>
    </row>
    <row r="552" s="2" customFormat="1">
      <c r="A552" s="39"/>
      <c r="B552" s="165"/>
      <c r="C552" s="166" t="s">
        <v>1201</v>
      </c>
      <c r="D552" s="166" t="s">
        <v>141</v>
      </c>
      <c r="E552" s="167" t="s">
        <v>1202</v>
      </c>
      <c r="F552" s="168" t="s">
        <v>1203</v>
      </c>
      <c r="G552" s="169" t="s">
        <v>369</v>
      </c>
      <c r="H552" s="170">
        <v>4.6100000000000003</v>
      </c>
      <c r="I552" s="171"/>
      <c r="J552" s="172">
        <f>ROUND(I552*H552,2)</f>
        <v>0</v>
      </c>
      <c r="K552" s="168" t="s">
        <v>144</v>
      </c>
      <c r="L552" s="40"/>
      <c r="M552" s="173" t="s">
        <v>3</v>
      </c>
      <c r="N552" s="174" t="s">
        <v>45</v>
      </c>
      <c r="O552" s="73"/>
      <c r="P552" s="175">
        <f>O552*H552</f>
        <v>0</v>
      </c>
      <c r="Q552" s="175">
        <v>1.0000000000000001E-05</v>
      </c>
      <c r="R552" s="175">
        <f>Q552*H552</f>
        <v>4.6100000000000009E-05</v>
      </c>
      <c r="S552" s="175">
        <v>0</v>
      </c>
      <c r="T552" s="17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177" t="s">
        <v>302</v>
      </c>
      <c r="AT552" s="177" t="s">
        <v>141</v>
      </c>
      <c r="AU552" s="177" t="s">
        <v>84</v>
      </c>
      <c r="AY552" s="20" t="s">
        <v>138</v>
      </c>
      <c r="BE552" s="178">
        <f>IF(N552="základní",J552,0)</f>
        <v>0</v>
      </c>
      <c r="BF552" s="178">
        <f>IF(N552="snížená",J552,0)</f>
        <v>0</v>
      </c>
      <c r="BG552" s="178">
        <f>IF(N552="zákl. přenesená",J552,0)</f>
        <v>0</v>
      </c>
      <c r="BH552" s="178">
        <f>IF(N552="sníž. přenesená",J552,0)</f>
        <v>0</v>
      </c>
      <c r="BI552" s="178">
        <f>IF(N552="nulová",J552,0)</f>
        <v>0</v>
      </c>
      <c r="BJ552" s="20" t="s">
        <v>82</v>
      </c>
      <c r="BK552" s="178">
        <f>ROUND(I552*H552,2)</f>
        <v>0</v>
      </c>
      <c r="BL552" s="20" t="s">
        <v>302</v>
      </c>
      <c r="BM552" s="177" t="s">
        <v>1204</v>
      </c>
    </row>
    <row r="553" s="2" customFormat="1">
      <c r="A553" s="39"/>
      <c r="B553" s="165"/>
      <c r="C553" s="166" t="s">
        <v>1205</v>
      </c>
      <c r="D553" s="166" t="s">
        <v>141</v>
      </c>
      <c r="E553" s="167" t="s">
        <v>1206</v>
      </c>
      <c r="F553" s="168" t="s">
        <v>1207</v>
      </c>
      <c r="G553" s="169" t="s">
        <v>369</v>
      </c>
      <c r="H553" s="170">
        <v>9.2200000000000006</v>
      </c>
      <c r="I553" s="171"/>
      <c r="J553" s="172">
        <f>ROUND(I553*H553,2)</f>
        <v>0</v>
      </c>
      <c r="K553" s="168" t="s">
        <v>144</v>
      </c>
      <c r="L553" s="40"/>
      <c r="M553" s="173" t="s">
        <v>3</v>
      </c>
      <c r="N553" s="174" t="s">
        <v>45</v>
      </c>
      <c r="O553" s="73"/>
      <c r="P553" s="175">
        <f>O553*H553</f>
        <v>0</v>
      </c>
      <c r="Q553" s="175">
        <v>0.00020000000000000001</v>
      </c>
      <c r="R553" s="175">
        <f>Q553*H553</f>
        <v>0.0018440000000000002</v>
      </c>
      <c r="S553" s="175">
        <v>0</v>
      </c>
      <c r="T553" s="17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177" t="s">
        <v>302</v>
      </c>
      <c r="AT553" s="177" t="s">
        <v>141</v>
      </c>
      <c r="AU553" s="177" t="s">
        <v>84</v>
      </c>
      <c r="AY553" s="20" t="s">
        <v>138</v>
      </c>
      <c r="BE553" s="178">
        <f>IF(N553="základní",J553,0)</f>
        <v>0</v>
      </c>
      <c r="BF553" s="178">
        <f>IF(N553="snížená",J553,0)</f>
        <v>0</v>
      </c>
      <c r="BG553" s="178">
        <f>IF(N553="zákl. přenesená",J553,0)</f>
        <v>0</v>
      </c>
      <c r="BH553" s="178">
        <f>IF(N553="sníž. přenesená",J553,0)</f>
        <v>0</v>
      </c>
      <c r="BI553" s="178">
        <f>IF(N553="nulová",J553,0)</f>
        <v>0</v>
      </c>
      <c r="BJ553" s="20" t="s">
        <v>82</v>
      </c>
      <c r="BK553" s="178">
        <f>ROUND(I553*H553,2)</f>
        <v>0</v>
      </c>
      <c r="BL553" s="20" t="s">
        <v>302</v>
      </c>
      <c r="BM553" s="177" t="s">
        <v>1208</v>
      </c>
    </row>
    <row r="554" s="14" customFormat="1">
      <c r="A554" s="14"/>
      <c r="B554" s="196"/>
      <c r="C554" s="14"/>
      <c r="D554" s="179" t="s">
        <v>199</v>
      </c>
      <c r="E554" s="197" t="s">
        <v>3</v>
      </c>
      <c r="F554" s="198" t="s">
        <v>1209</v>
      </c>
      <c r="G554" s="14"/>
      <c r="H554" s="199">
        <v>9.2200000000000006</v>
      </c>
      <c r="I554" s="200"/>
      <c r="J554" s="14"/>
      <c r="K554" s="14"/>
      <c r="L554" s="196"/>
      <c r="M554" s="201"/>
      <c r="N554" s="202"/>
      <c r="O554" s="202"/>
      <c r="P554" s="202"/>
      <c r="Q554" s="202"/>
      <c r="R554" s="202"/>
      <c r="S554" s="202"/>
      <c r="T554" s="20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197" t="s">
        <v>199</v>
      </c>
      <c r="AU554" s="197" t="s">
        <v>84</v>
      </c>
      <c r="AV554" s="14" t="s">
        <v>84</v>
      </c>
      <c r="AW554" s="14" t="s">
        <v>35</v>
      </c>
      <c r="AX554" s="14" t="s">
        <v>82</v>
      </c>
      <c r="AY554" s="197" t="s">
        <v>138</v>
      </c>
    </row>
    <row r="555" s="2" customFormat="1" ht="16.5" customHeight="1">
      <c r="A555" s="39"/>
      <c r="B555" s="165"/>
      <c r="C555" s="166" t="s">
        <v>1210</v>
      </c>
      <c r="D555" s="166" t="s">
        <v>141</v>
      </c>
      <c r="E555" s="167" t="s">
        <v>1211</v>
      </c>
      <c r="F555" s="168" t="s">
        <v>1212</v>
      </c>
      <c r="G555" s="169" t="s">
        <v>168</v>
      </c>
      <c r="H555" s="170">
        <v>8.6029999999999998</v>
      </c>
      <c r="I555" s="171"/>
      <c r="J555" s="172">
        <f>ROUND(I555*H555,2)</f>
        <v>0</v>
      </c>
      <c r="K555" s="168" t="s">
        <v>144</v>
      </c>
      <c r="L555" s="40"/>
      <c r="M555" s="173" t="s">
        <v>3</v>
      </c>
      <c r="N555" s="174" t="s">
        <v>45</v>
      </c>
      <c r="O555" s="73"/>
      <c r="P555" s="175">
        <f>O555*H555</f>
        <v>0</v>
      </c>
      <c r="Q555" s="175">
        <v>0.0014</v>
      </c>
      <c r="R555" s="175">
        <f>Q555*H555</f>
        <v>0.0120442</v>
      </c>
      <c r="S555" s="175">
        <v>0</v>
      </c>
      <c r="T555" s="176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177" t="s">
        <v>302</v>
      </c>
      <c r="AT555" s="177" t="s">
        <v>141</v>
      </c>
      <c r="AU555" s="177" t="s">
        <v>84</v>
      </c>
      <c r="AY555" s="20" t="s">
        <v>138</v>
      </c>
      <c r="BE555" s="178">
        <f>IF(N555="základní",J555,0)</f>
        <v>0</v>
      </c>
      <c r="BF555" s="178">
        <f>IF(N555="snížená",J555,0)</f>
        <v>0</v>
      </c>
      <c r="BG555" s="178">
        <f>IF(N555="zákl. přenesená",J555,0)</f>
        <v>0</v>
      </c>
      <c r="BH555" s="178">
        <f>IF(N555="sníž. přenesená",J555,0)</f>
        <v>0</v>
      </c>
      <c r="BI555" s="178">
        <f>IF(N555="nulová",J555,0)</f>
        <v>0</v>
      </c>
      <c r="BJ555" s="20" t="s">
        <v>82</v>
      </c>
      <c r="BK555" s="178">
        <f>ROUND(I555*H555,2)</f>
        <v>0</v>
      </c>
      <c r="BL555" s="20" t="s">
        <v>302</v>
      </c>
      <c r="BM555" s="177" t="s">
        <v>1213</v>
      </c>
    </row>
    <row r="556" s="14" customFormat="1">
      <c r="A556" s="14"/>
      <c r="B556" s="196"/>
      <c r="C556" s="14"/>
      <c r="D556" s="179" t="s">
        <v>199</v>
      </c>
      <c r="E556" s="197" t="s">
        <v>3</v>
      </c>
      <c r="F556" s="198" t="s">
        <v>735</v>
      </c>
      <c r="G556" s="14"/>
      <c r="H556" s="199">
        <v>8.6029999999999998</v>
      </c>
      <c r="I556" s="200"/>
      <c r="J556" s="14"/>
      <c r="K556" s="14"/>
      <c r="L556" s="196"/>
      <c r="M556" s="201"/>
      <c r="N556" s="202"/>
      <c r="O556" s="202"/>
      <c r="P556" s="202"/>
      <c r="Q556" s="202"/>
      <c r="R556" s="202"/>
      <c r="S556" s="202"/>
      <c r="T556" s="20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197" t="s">
        <v>199</v>
      </c>
      <c r="AU556" s="197" t="s">
        <v>84</v>
      </c>
      <c r="AV556" s="14" t="s">
        <v>84</v>
      </c>
      <c r="AW556" s="14" t="s">
        <v>35</v>
      </c>
      <c r="AX556" s="14" t="s">
        <v>82</v>
      </c>
      <c r="AY556" s="197" t="s">
        <v>138</v>
      </c>
    </row>
    <row r="557" s="2" customFormat="1" ht="33" customHeight="1">
      <c r="A557" s="39"/>
      <c r="B557" s="165"/>
      <c r="C557" s="166" t="s">
        <v>1214</v>
      </c>
      <c r="D557" s="166" t="s">
        <v>141</v>
      </c>
      <c r="E557" s="167" t="s">
        <v>1215</v>
      </c>
      <c r="F557" s="168" t="s">
        <v>1216</v>
      </c>
      <c r="G557" s="169" t="s">
        <v>168</v>
      </c>
      <c r="H557" s="170">
        <v>1.2350000000000001</v>
      </c>
      <c r="I557" s="171"/>
      <c r="J557" s="172">
        <f>ROUND(I557*H557,2)</f>
        <v>0</v>
      </c>
      <c r="K557" s="168" t="s">
        <v>144</v>
      </c>
      <c r="L557" s="40"/>
      <c r="M557" s="173" t="s">
        <v>3</v>
      </c>
      <c r="N557" s="174" t="s">
        <v>45</v>
      </c>
      <c r="O557" s="73"/>
      <c r="P557" s="175">
        <f>O557*H557</f>
        <v>0</v>
      </c>
      <c r="Q557" s="175">
        <v>0.01481</v>
      </c>
      <c r="R557" s="175">
        <f>Q557*H557</f>
        <v>0.01829035</v>
      </c>
      <c r="S557" s="175">
        <v>0</v>
      </c>
      <c r="T557" s="176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177" t="s">
        <v>302</v>
      </c>
      <c r="AT557" s="177" t="s">
        <v>141</v>
      </c>
      <c r="AU557" s="177" t="s">
        <v>84</v>
      </c>
      <c r="AY557" s="20" t="s">
        <v>138</v>
      </c>
      <c r="BE557" s="178">
        <f>IF(N557="základní",J557,0)</f>
        <v>0</v>
      </c>
      <c r="BF557" s="178">
        <f>IF(N557="snížená",J557,0)</f>
        <v>0</v>
      </c>
      <c r="BG557" s="178">
        <f>IF(N557="zákl. přenesená",J557,0)</f>
        <v>0</v>
      </c>
      <c r="BH557" s="178">
        <f>IF(N557="sníž. přenesená",J557,0)</f>
        <v>0</v>
      </c>
      <c r="BI557" s="178">
        <f>IF(N557="nulová",J557,0)</f>
        <v>0</v>
      </c>
      <c r="BJ557" s="20" t="s">
        <v>82</v>
      </c>
      <c r="BK557" s="178">
        <f>ROUND(I557*H557,2)</f>
        <v>0</v>
      </c>
      <c r="BL557" s="20" t="s">
        <v>302</v>
      </c>
      <c r="BM557" s="177" t="s">
        <v>1217</v>
      </c>
    </row>
    <row r="558" s="13" customFormat="1">
      <c r="A558" s="13"/>
      <c r="B558" s="189"/>
      <c r="C558" s="13"/>
      <c r="D558" s="179" t="s">
        <v>199</v>
      </c>
      <c r="E558" s="190" t="s">
        <v>3</v>
      </c>
      <c r="F558" s="191" t="s">
        <v>1218</v>
      </c>
      <c r="G558" s="13"/>
      <c r="H558" s="190" t="s">
        <v>3</v>
      </c>
      <c r="I558" s="192"/>
      <c r="J558" s="13"/>
      <c r="K558" s="13"/>
      <c r="L558" s="189"/>
      <c r="M558" s="193"/>
      <c r="N558" s="194"/>
      <c r="O558" s="194"/>
      <c r="P558" s="194"/>
      <c r="Q558" s="194"/>
      <c r="R558" s="194"/>
      <c r="S558" s="194"/>
      <c r="T558" s="19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0" t="s">
        <v>199</v>
      </c>
      <c r="AU558" s="190" t="s">
        <v>84</v>
      </c>
      <c r="AV558" s="13" t="s">
        <v>82</v>
      </c>
      <c r="AW558" s="13" t="s">
        <v>35</v>
      </c>
      <c r="AX558" s="13" t="s">
        <v>74</v>
      </c>
      <c r="AY558" s="190" t="s">
        <v>138</v>
      </c>
    </row>
    <row r="559" s="14" customFormat="1">
      <c r="A559" s="14"/>
      <c r="B559" s="196"/>
      <c r="C559" s="14"/>
      <c r="D559" s="179" t="s">
        <v>199</v>
      </c>
      <c r="E559" s="197" t="s">
        <v>3</v>
      </c>
      <c r="F559" s="198" t="s">
        <v>1219</v>
      </c>
      <c r="G559" s="14"/>
      <c r="H559" s="199">
        <v>1.2350000000000001</v>
      </c>
      <c r="I559" s="200"/>
      <c r="J559" s="14"/>
      <c r="K559" s="14"/>
      <c r="L559" s="196"/>
      <c r="M559" s="201"/>
      <c r="N559" s="202"/>
      <c r="O559" s="202"/>
      <c r="P559" s="202"/>
      <c r="Q559" s="202"/>
      <c r="R559" s="202"/>
      <c r="S559" s="202"/>
      <c r="T559" s="20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7" t="s">
        <v>199</v>
      </c>
      <c r="AU559" s="197" t="s">
        <v>84</v>
      </c>
      <c r="AV559" s="14" t="s">
        <v>84</v>
      </c>
      <c r="AW559" s="14" t="s">
        <v>35</v>
      </c>
      <c r="AX559" s="14" t="s">
        <v>74</v>
      </c>
      <c r="AY559" s="197" t="s">
        <v>138</v>
      </c>
    </row>
    <row r="560" s="15" customFormat="1">
      <c r="A560" s="15"/>
      <c r="B560" s="204"/>
      <c r="C560" s="15"/>
      <c r="D560" s="179" t="s">
        <v>199</v>
      </c>
      <c r="E560" s="205" t="s">
        <v>3</v>
      </c>
      <c r="F560" s="206" t="s">
        <v>208</v>
      </c>
      <c r="G560" s="15"/>
      <c r="H560" s="207">
        <v>1.2350000000000001</v>
      </c>
      <c r="I560" s="208"/>
      <c r="J560" s="15"/>
      <c r="K560" s="15"/>
      <c r="L560" s="204"/>
      <c r="M560" s="209"/>
      <c r="N560" s="210"/>
      <c r="O560" s="210"/>
      <c r="P560" s="210"/>
      <c r="Q560" s="210"/>
      <c r="R560" s="210"/>
      <c r="S560" s="210"/>
      <c r="T560" s="21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05" t="s">
        <v>199</v>
      </c>
      <c r="AU560" s="205" t="s">
        <v>84</v>
      </c>
      <c r="AV560" s="15" t="s">
        <v>162</v>
      </c>
      <c r="AW560" s="15" t="s">
        <v>35</v>
      </c>
      <c r="AX560" s="15" t="s">
        <v>82</v>
      </c>
      <c r="AY560" s="205" t="s">
        <v>138</v>
      </c>
    </row>
    <row r="561" s="2" customFormat="1" ht="33" customHeight="1">
      <c r="A561" s="39"/>
      <c r="B561" s="165"/>
      <c r="C561" s="166" t="s">
        <v>1220</v>
      </c>
      <c r="D561" s="166" t="s">
        <v>141</v>
      </c>
      <c r="E561" s="167" t="s">
        <v>1221</v>
      </c>
      <c r="F561" s="168" t="s">
        <v>1222</v>
      </c>
      <c r="G561" s="169" t="s">
        <v>168</v>
      </c>
      <c r="H561" s="170">
        <v>3.355</v>
      </c>
      <c r="I561" s="171"/>
      <c r="J561" s="172">
        <f>ROUND(I561*H561,2)</f>
        <v>0</v>
      </c>
      <c r="K561" s="168" t="s">
        <v>144</v>
      </c>
      <c r="L561" s="40"/>
      <c r="M561" s="173" t="s">
        <v>3</v>
      </c>
      <c r="N561" s="174" t="s">
        <v>45</v>
      </c>
      <c r="O561" s="73"/>
      <c r="P561" s="175">
        <f>O561*H561</f>
        <v>0</v>
      </c>
      <c r="Q561" s="175">
        <v>0.01355</v>
      </c>
      <c r="R561" s="175">
        <f>Q561*H561</f>
        <v>0.045460250000000001</v>
      </c>
      <c r="S561" s="175">
        <v>0</v>
      </c>
      <c r="T561" s="176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177" t="s">
        <v>302</v>
      </c>
      <c r="AT561" s="177" t="s">
        <v>141</v>
      </c>
      <c r="AU561" s="177" t="s">
        <v>84</v>
      </c>
      <c r="AY561" s="20" t="s">
        <v>138</v>
      </c>
      <c r="BE561" s="178">
        <f>IF(N561="základní",J561,0)</f>
        <v>0</v>
      </c>
      <c r="BF561" s="178">
        <f>IF(N561="snížená",J561,0)</f>
        <v>0</v>
      </c>
      <c r="BG561" s="178">
        <f>IF(N561="zákl. přenesená",J561,0)</f>
        <v>0</v>
      </c>
      <c r="BH561" s="178">
        <f>IF(N561="sníž. přenesená",J561,0)</f>
        <v>0</v>
      </c>
      <c r="BI561" s="178">
        <f>IF(N561="nulová",J561,0)</f>
        <v>0</v>
      </c>
      <c r="BJ561" s="20" t="s">
        <v>82</v>
      </c>
      <c r="BK561" s="178">
        <f>ROUND(I561*H561,2)</f>
        <v>0</v>
      </c>
      <c r="BL561" s="20" t="s">
        <v>302</v>
      </c>
      <c r="BM561" s="177" t="s">
        <v>1223</v>
      </c>
    </row>
    <row r="562" s="13" customFormat="1">
      <c r="A562" s="13"/>
      <c r="B562" s="189"/>
      <c r="C562" s="13"/>
      <c r="D562" s="179" t="s">
        <v>199</v>
      </c>
      <c r="E562" s="190" t="s">
        <v>3</v>
      </c>
      <c r="F562" s="191" t="s">
        <v>1224</v>
      </c>
      <c r="G562" s="13"/>
      <c r="H562" s="190" t="s">
        <v>3</v>
      </c>
      <c r="I562" s="192"/>
      <c r="J562" s="13"/>
      <c r="K562" s="13"/>
      <c r="L562" s="189"/>
      <c r="M562" s="193"/>
      <c r="N562" s="194"/>
      <c r="O562" s="194"/>
      <c r="P562" s="194"/>
      <c r="Q562" s="194"/>
      <c r="R562" s="194"/>
      <c r="S562" s="194"/>
      <c r="T562" s="19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0" t="s">
        <v>199</v>
      </c>
      <c r="AU562" s="190" t="s">
        <v>84</v>
      </c>
      <c r="AV562" s="13" t="s">
        <v>82</v>
      </c>
      <c r="AW562" s="13" t="s">
        <v>35</v>
      </c>
      <c r="AX562" s="13" t="s">
        <v>74</v>
      </c>
      <c r="AY562" s="190" t="s">
        <v>138</v>
      </c>
    </row>
    <row r="563" s="14" customFormat="1">
      <c r="A563" s="14"/>
      <c r="B563" s="196"/>
      <c r="C563" s="14"/>
      <c r="D563" s="179" t="s">
        <v>199</v>
      </c>
      <c r="E563" s="197" t="s">
        <v>3</v>
      </c>
      <c r="F563" s="198" t="s">
        <v>1225</v>
      </c>
      <c r="G563" s="14"/>
      <c r="H563" s="199">
        <v>3.355</v>
      </c>
      <c r="I563" s="200"/>
      <c r="J563" s="14"/>
      <c r="K563" s="14"/>
      <c r="L563" s="196"/>
      <c r="M563" s="201"/>
      <c r="N563" s="202"/>
      <c r="O563" s="202"/>
      <c r="P563" s="202"/>
      <c r="Q563" s="202"/>
      <c r="R563" s="202"/>
      <c r="S563" s="202"/>
      <c r="T563" s="20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197" t="s">
        <v>199</v>
      </c>
      <c r="AU563" s="197" t="s">
        <v>84</v>
      </c>
      <c r="AV563" s="14" t="s">
        <v>84</v>
      </c>
      <c r="AW563" s="14" t="s">
        <v>35</v>
      </c>
      <c r="AX563" s="14" t="s">
        <v>74</v>
      </c>
      <c r="AY563" s="197" t="s">
        <v>138</v>
      </c>
    </row>
    <row r="564" s="15" customFormat="1">
      <c r="A564" s="15"/>
      <c r="B564" s="204"/>
      <c r="C564" s="15"/>
      <c r="D564" s="179" t="s">
        <v>199</v>
      </c>
      <c r="E564" s="205" t="s">
        <v>3</v>
      </c>
      <c r="F564" s="206" t="s">
        <v>208</v>
      </c>
      <c r="G564" s="15"/>
      <c r="H564" s="207">
        <v>3.355</v>
      </c>
      <c r="I564" s="208"/>
      <c r="J564" s="15"/>
      <c r="K564" s="15"/>
      <c r="L564" s="204"/>
      <c r="M564" s="209"/>
      <c r="N564" s="210"/>
      <c r="O564" s="210"/>
      <c r="P564" s="210"/>
      <c r="Q564" s="210"/>
      <c r="R564" s="210"/>
      <c r="S564" s="210"/>
      <c r="T564" s="21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05" t="s">
        <v>199</v>
      </c>
      <c r="AU564" s="205" t="s">
        <v>84</v>
      </c>
      <c r="AV564" s="15" t="s">
        <v>162</v>
      </c>
      <c r="AW564" s="15" t="s">
        <v>35</v>
      </c>
      <c r="AX564" s="15" t="s">
        <v>82</v>
      </c>
      <c r="AY564" s="205" t="s">
        <v>138</v>
      </c>
    </row>
    <row r="565" s="2" customFormat="1">
      <c r="A565" s="39"/>
      <c r="B565" s="165"/>
      <c r="C565" s="166" t="s">
        <v>1226</v>
      </c>
      <c r="D565" s="166" t="s">
        <v>141</v>
      </c>
      <c r="E565" s="167" t="s">
        <v>1227</v>
      </c>
      <c r="F565" s="168" t="s">
        <v>1228</v>
      </c>
      <c r="G565" s="169" t="s">
        <v>369</v>
      </c>
      <c r="H565" s="170">
        <v>1.331</v>
      </c>
      <c r="I565" s="171"/>
      <c r="J565" s="172">
        <f>ROUND(I565*H565,2)</f>
        <v>0</v>
      </c>
      <c r="K565" s="168" t="s">
        <v>144</v>
      </c>
      <c r="L565" s="40"/>
      <c r="M565" s="173" t="s">
        <v>3</v>
      </c>
      <c r="N565" s="174" t="s">
        <v>45</v>
      </c>
      <c r="O565" s="73"/>
      <c r="P565" s="175">
        <f>O565*H565</f>
        <v>0</v>
      </c>
      <c r="Q565" s="175">
        <v>0.00010000000000000001</v>
      </c>
      <c r="R565" s="175">
        <f>Q565*H565</f>
        <v>0.00013310000000000001</v>
      </c>
      <c r="S565" s="175">
        <v>0</v>
      </c>
      <c r="T565" s="176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177" t="s">
        <v>302</v>
      </c>
      <c r="AT565" s="177" t="s">
        <v>141</v>
      </c>
      <c r="AU565" s="177" t="s">
        <v>84</v>
      </c>
      <c r="AY565" s="20" t="s">
        <v>138</v>
      </c>
      <c r="BE565" s="178">
        <f>IF(N565="základní",J565,0)</f>
        <v>0</v>
      </c>
      <c r="BF565" s="178">
        <f>IF(N565="snížená",J565,0)</f>
        <v>0</v>
      </c>
      <c r="BG565" s="178">
        <f>IF(N565="zákl. přenesená",J565,0)</f>
        <v>0</v>
      </c>
      <c r="BH565" s="178">
        <f>IF(N565="sníž. přenesená",J565,0)</f>
        <v>0</v>
      </c>
      <c r="BI565" s="178">
        <f>IF(N565="nulová",J565,0)</f>
        <v>0</v>
      </c>
      <c r="BJ565" s="20" t="s">
        <v>82</v>
      </c>
      <c r="BK565" s="178">
        <f>ROUND(I565*H565,2)</f>
        <v>0</v>
      </c>
      <c r="BL565" s="20" t="s">
        <v>302</v>
      </c>
      <c r="BM565" s="177" t="s">
        <v>1229</v>
      </c>
    </row>
    <row r="566" s="13" customFormat="1">
      <c r="A566" s="13"/>
      <c r="B566" s="189"/>
      <c r="C566" s="13"/>
      <c r="D566" s="179" t="s">
        <v>199</v>
      </c>
      <c r="E566" s="190" t="s">
        <v>3</v>
      </c>
      <c r="F566" s="191" t="s">
        <v>1230</v>
      </c>
      <c r="G566" s="13"/>
      <c r="H566" s="190" t="s">
        <v>3</v>
      </c>
      <c r="I566" s="192"/>
      <c r="J566" s="13"/>
      <c r="K566" s="13"/>
      <c r="L566" s="189"/>
      <c r="M566" s="193"/>
      <c r="N566" s="194"/>
      <c r="O566" s="194"/>
      <c r="P566" s="194"/>
      <c r="Q566" s="194"/>
      <c r="R566" s="194"/>
      <c r="S566" s="194"/>
      <c r="T566" s="19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0" t="s">
        <v>199</v>
      </c>
      <c r="AU566" s="190" t="s">
        <v>84</v>
      </c>
      <c r="AV566" s="13" t="s">
        <v>82</v>
      </c>
      <c r="AW566" s="13" t="s">
        <v>35</v>
      </c>
      <c r="AX566" s="13" t="s">
        <v>74</v>
      </c>
      <c r="AY566" s="190" t="s">
        <v>138</v>
      </c>
    </row>
    <row r="567" s="14" customFormat="1">
      <c r="A567" s="14"/>
      <c r="B567" s="196"/>
      <c r="C567" s="14"/>
      <c r="D567" s="179" t="s">
        <v>199</v>
      </c>
      <c r="E567" s="197" t="s">
        <v>3</v>
      </c>
      <c r="F567" s="198" t="s">
        <v>1231</v>
      </c>
      <c r="G567" s="14"/>
      <c r="H567" s="199">
        <v>0.89000000000000001</v>
      </c>
      <c r="I567" s="200"/>
      <c r="J567" s="14"/>
      <c r="K567" s="14"/>
      <c r="L567" s="196"/>
      <c r="M567" s="201"/>
      <c r="N567" s="202"/>
      <c r="O567" s="202"/>
      <c r="P567" s="202"/>
      <c r="Q567" s="202"/>
      <c r="R567" s="202"/>
      <c r="S567" s="202"/>
      <c r="T567" s="20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97" t="s">
        <v>199</v>
      </c>
      <c r="AU567" s="197" t="s">
        <v>84</v>
      </c>
      <c r="AV567" s="14" t="s">
        <v>84</v>
      </c>
      <c r="AW567" s="14" t="s">
        <v>35</v>
      </c>
      <c r="AX567" s="14" t="s">
        <v>74</v>
      </c>
      <c r="AY567" s="197" t="s">
        <v>138</v>
      </c>
    </row>
    <row r="568" s="16" customFormat="1">
      <c r="A568" s="16"/>
      <c r="B568" s="212"/>
      <c r="C568" s="16"/>
      <c r="D568" s="179" t="s">
        <v>199</v>
      </c>
      <c r="E568" s="213" t="s">
        <v>3</v>
      </c>
      <c r="F568" s="214" t="s">
        <v>248</v>
      </c>
      <c r="G568" s="16"/>
      <c r="H568" s="215">
        <v>0.89000000000000001</v>
      </c>
      <c r="I568" s="216"/>
      <c r="J568" s="16"/>
      <c r="K568" s="16"/>
      <c r="L568" s="212"/>
      <c r="M568" s="217"/>
      <c r="N568" s="218"/>
      <c r="O568" s="218"/>
      <c r="P568" s="218"/>
      <c r="Q568" s="218"/>
      <c r="R568" s="218"/>
      <c r="S568" s="218"/>
      <c r="T568" s="219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13" t="s">
        <v>199</v>
      </c>
      <c r="AU568" s="213" t="s">
        <v>84</v>
      </c>
      <c r="AV568" s="16" t="s">
        <v>156</v>
      </c>
      <c r="AW568" s="16" t="s">
        <v>35</v>
      </c>
      <c r="AX568" s="16" t="s">
        <v>74</v>
      </c>
      <c r="AY568" s="213" t="s">
        <v>138</v>
      </c>
    </row>
    <row r="569" s="13" customFormat="1">
      <c r="A569" s="13"/>
      <c r="B569" s="189"/>
      <c r="C569" s="13"/>
      <c r="D569" s="179" t="s">
        <v>199</v>
      </c>
      <c r="E569" s="190" t="s">
        <v>3</v>
      </c>
      <c r="F569" s="191" t="s">
        <v>1218</v>
      </c>
      <c r="G569" s="13"/>
      <c r="H569" s="190" t="s">
        <v>3</v>
      </c>
      <c r="I569" s="192"/>
      <c r="J569" s="13"/>
      <c r="K569" s="13"/>
      <c r="L569" s="189"/>
      <c r="M569" s="193"/>
      <c r="N569" s="194"/>
      <c r="O569" s="194"/>
      <c r="P569" s="194"/>
      <c r="Q569" s="194"/>
      <c r="R569" s="194"/>
      <c r="S569" s="194"/>
      <c r="T569" s="19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0" t="s">
        <v>199</v>
      </c>
      <c r="AU569" s="190" t="s">
        <v>84</v>
      </c>
      <c r="AV569" s="13" t="s">
        <v>82</v>
      </c>
      <c r="AW569" s="13" t="s">
        <v>35</v>
      </c>
      <c r="AX569" s="13" t="s">
        <v>74</v>
      </c>
      <c r="AY569" s="190" t="s">
        <v>138</v>
      </c>
    </row>
    <row r="570" s="14" customFormat="1">
      <c r="A570" s="14"/>
      <c r="B570" s="196"/>
      <c r="C570" s="14"/>
      <c r="D570" s="179" t="s">
        <v>199</v>
      </c>
      <c r="E570" s="197" t="s">
        <v>3</v>
      </c>
      <c r="F570" s="198" t="s">
        <v>1232</v>
      </c>
      <c r="G570" s="14"/>
      <c r="H570" s="199">
        <v>0.441</v>
      </c>
      <c r="I570" s="200"/>
      <c r="J570" s="14"/>
      <c r="K570" s="14"/>
      <c r="L570" s="196"/>
      <c r="M570" s="201"/>
      <c r="N570" s="202"/>
      <c r="O570" s="202"/>
      <c r="P570" s="202"/>
      <c r="Q570" s="202"/>
      <c r="R570" s="202"/>
      <c r="S570" s="202"/>
      <c r="T570" s="20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97" t="s">
        <v>199</v>
      </c>
      <c r="AU570" s="197" t="s">
        <v>84</v>
      </c>
      <c r="AV570" s="14" t="s">
        <v>84</v>
      </c>
      <c r="AW570" s="14" t="s">
        <v>35</v>
      </c>
      <c r="AX570" s="14" t="s">
        <v>74</v>
      </c>
      <c r="AY570" s="197" t="s">
        <v>138</v>
      </c>
    </row>
    <row r="571" s="16" customFormat="1">
      <c r="A571" s="16"/>
      <c r="B571" s="212"/>
      <c r="C571" s="16"/>
      <c r="D571" s="179" t="s">
        <v>199</v>
      </c>
      <c r="E571" s="213" t="s">
        <v>3</v>
      </c>
      <c r="F571" s="214" t="s">
        <v>248</v>
      </c>
      <c r="G571" s="16"/>
      <c r="H571" s="215">
        <v>0.441</v>
      </c>
      <c r="I571" s="216"/>
      <c r="J571" s="16"/>
      <c r="K571" s="16"/>
      <c r="L571" s="212"/>
      <c r="M571" s="217"/>
      <c r="N571" s="218"/>
      <c r="O571" s="218"/>
      <c r="P571" s="218"/>
      <c r="Q571" s="218"/>
      <c r="R571" s="218"/>
      <c r="S571" s="218"/>
      <c r="T571" s="219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13" t="s">
        <v>199</v>
      </c>
      <c r="AU571" s="213" t="s">
        <v>84</v>
      </c>
      <c r="AV571" s="16" t="s">
        <v>156</v>
      </c>
      <c r="AW571" s="16" t="s">
        <v>35</v>
      </c>
      <c r="AX571" s="16" t="s">
        <v>74</v>
      </c>
      <c r="AY571" s="213" t="s">
        <v>138</v>
      </c>
    </row>
    <row r="572" s="15" customFormat="1">
      <c r="A572" s="15"/>
      <c r="B572" s="204"/>
      <c r="C572" s="15"/>
      <c r="D572" s="179" t="s">
        <v>199</v>
      </c>
      <c r="E572" s="205" t="s">
        <v>3</v>
      </c>
      <c r="F572" s="206" t="s">
        <v>208</v>
      </c>
      <c r="G572" s="15"/>
      <c r="H572" s="207">
        <v>1.331</v>
      </c>
      <c r="I572" s="208"/>
      <c r="J572" s="15"/>
      <c r="K572" s="15"/>
      <c r="L572" s="204"/>
      <c r="M572" s="209"/>
      <c r="N572" s="210"/>
      <c r="O572" s="210"/>
      <c r="P572" s="210"/>
      <c r="Q572" s="210"/>
      <c r="R572" s="210"/>
      <c r="S572" s="210"/>
      <c r="T572" s="21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05" t="s">
        <v>199</v>
      </c>
      <c r="AU572" s="205" t="s">
        <v>84</v>
      </c>
      <c r="AV572" s="15" t="s">
        <v>162</v>
      </c>
      <c r="AW572" s="15" t="s">
        <v>35</v>
      </c>
      <c r="AX572" s="15" t="s">
        <v>82</v>
      </c>
      <c r="AY572" s="205" t="s">
        <v>138</v>
      </c>
    </row>
    <row r="573" s="2" customFormat="1" ht="16.5" customHeight="1">
      <c r="A573" s="39"/>
      <c r="B573" s="165"/>
      <c r="C573" s="166" t="s">
        <v>1233</v>
      </c>
      <c r="D573" s="166" t="s">
        <v>141</v>
      </c>
      <c r="E573" s="167" t="s">
        <v>1234</v>
      </c>
      <c r="F573" s="168" t="s">
        <v>1235</v>
      </c>
      <c r="G573" s="169" t="s">
        <v>168</v>
      </c>
      <c r="H573" s="170">
        <v>4.5899999999999999</v>
      </c>
      <c r="I573" s="171"/>
      <c r="J573" s="172">
        <f>ROUND(I573*H573,2)</f>
        <v>0</v>
      </c>
      <c r="K573" s="168" t="s">
        <v>144</v>
      </c>
      <c r="L573" s="40"/>
      <c r="M573" s="173" t="s">
        <v>3</v>
      </c>
      <c r="N573" s="174" t="s">
        <v>45</v>
      </c>
      <c r="O573" s="73"/>
      <c r="P573" s="175">
        <f>O573*H573</f>
        <v>0</v>
      </c>
      <c r="Q573" s="175">
        <v>0</v>
      </c>
      <c r="R573" s="175">
        <f>Q573*H573</f>
        <v>0</v>
      </c>
      <c r="S573" s="175">
        <v>0</v>
      </c>
      <c r="T573" s="17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177" t="s">
        <v>302</v>
      </c>
      <c r="AT573" s="177" t="s">
        <v>141</v>
      </c>
      <c r="AU573" s="177" t="s">
        <v>84</v>
      </c>
      <c r="AY573" s="20" t="s">
        <v>138</v>
      </c>
      <c r="BE573" s="178">
        <f>IF(N573="základní",J573,0)</f>
        <v>0</v>
      </c>
      <c r="BF573" s="178">
        <f>IF(N573="snížená",J573,0)</f>
        <v>0</v>
      </c>
      <c r="BG573" s="178">
        <f>IF(N573="zákl. přenesená",J573,0)</f>
        <v>0</v>
      </c>
      <c r="BH573" s="178">
        <f>IF(N573="sníž. přenesená",J573,0)</f>
        <v>0</v>
      </c>
      <c r="BI573" s="178">
        <f>IF(N573="nulová",J573,0)</f>
        <v>0</v>
      </c>
      <c r="BJ573" s="20" t="s">
        <v>82</v>
      </c>
      <c r="BK573" s="178">
        <f>ROUND(I573*H573,2)</f>
        <v>0</v>
      </c>
      <c r="BL573" s="20" t="s">
        <v>302</v>
      </c>
      <c r="BM573" s="177" t="s">
        <v>1236</v>
      </c>
    </row>
    <row r="574" s="13" customFormat="1">
      <c r="A574" s="13"/>
      <c r="B574" s="189"/>
      <c r="C574" s="13"/>
      <c r="D574" s="179" t="s">
        <v>199</v>
      </c>
      <c r="E574" s="190" t="s">
        <v>3</v>
      </c>
      <c r="F574" s="191" t="s">
        <v>1230</v>
      </c>
      <c r="G574" s="13"/>
      <c r="H574" s="190" t="s">
        <v>3</v>
      </c>
      <c r="I574" s="192"/>
      <c r="J574" s="13"/>
      <c r="K574" s="13"/>
      <c r="L574" s="189"/>
      <c r="M574" s="193"/>
      <c r="N574" s="194"/>
      <c r="O574" s="194"/>
      <c r="P574" s="194"/>
      <c r="Q574" s="194"/>
      <c r="R574" s="194"/>
      <c r="S574" s="194"/>
      <c r="T574" s="19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0" t="s">
        <v>199</v>
      </c>
      <c r="AU574" s="190" t="s">
        <v>84</v>
      </c>
      <c r="AV574" s="13" t="s">
        <v>82</v>
      </c>
      <c r="AW574" s="13" t="s">
        <v>35</v>
      </c>
      <c r="AX574" s="13" t="s">
        <v>74</v>
      </c>
      <c r="AY574" s="190" t="s">
        <v>138</v>
      </c>
    </row>
    <row r="575" s="14" customFormat="1">
      <c r="A575" s="14"/>
      <c r="B575" s="196"/>
      <c r="C575" s="14"/>
      <c r="D575" s="179" t="s">
        <v>199</v>
      </c>
      <c r="E575" s="197" t="s">
        <v>3</v>
      </c>
      <c r="F575" s="198" t="s">
        <v>1225</v>
      </c>
      <c r="G575" s="14"/>
      <c r="H575" s="199">
        <v>3.355</v>
      </c>
      <c r="I575" s="200"/>
      <c r="J575" s="14"/>
      <c r="K575" s="14"/>
      <c r="L575" s="196"/>
      <c r="M575" s="201"/>
      <c r="N575" s="202"/>
      <c r="O575" s="202"/>
      <c r="P575" s="202"/>
      <c r="Q575" s="202"/>
      <c r="R575" s="202"/>
      <c r="S575" s="202"/>
      <c r="T575" s="20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197" t="s">
        <v>199</v>
      </c>
      <c r="AU575" s="197" t="s">
        <v>84</v>
      </c>
      <c r="AV575" s="14" t="s">
        <v>84</v>
      </c>
      <c r="AW575" s="14" t="s">
        <v>35</v>
      </c>
      <c r="AX575" s="14" t="s">
        <v>74</v>
      </c>
      <c r="AY575" s="197" t="s">
        <v>138</v>
      </c>
    </row>
    <row r="576" s="16" customFormat="1">
      <c r="A576" s="16"/>
      <c r="B576" s="212"/>
      <c r="C576" s="16"/>
      <c r="D576" s="179" t="s">
        <v>199</v>
      </c>
      <c r="E576" s="213" t="s">
        <v>3</v>
      </c>
      <c r="F576" s="214" t="s">
        <v>248</v>
      </c>
      <c r="G576" s="16"/>
      <c r="H576" s="215">
        <v>3.355</v>
      </c>
      <c r="I576" s="216"/>
      <c r="J576" s="16"/>
      <c r="K576" s="16"/>
      <c r="L576" s="212"/>
      <c r="M576" s="217"/>
      <c r="N576" s="218"/>
      <c r="O576" s="218"/>
      <c r="P576" s="218"/>
      <c r="Q576" s="218"/>
      <c r="R576" s="218"/>
      <c r="S576" s="218"/>
      <c r="T576" s="219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13" t="s">
        <v>199</v>
      </c>
      <c r="AU576" s="213" t="s">
        <v>84</v>
      </c>
      <c r="AV576" s="16" t="s">
        <v>156</v>
      </c>
      <c r="AW576" s="16" t="s">
        <v>35</v>
      </c>
      <c r="AX576" s="16" t="s">
        <v>74</v>
      </c>
      <c r="AY576" s="213" t="s">
        <v>138</v>
      </c>
    </row>
    <row r="577" s="13" customFormat="1">
      <c r="A577" s="13"/>
      <c r="B577" s="189"/>
      <c r="C577" s="13"/>
      <c r="D577" s="179" t="s">
        <v>199</v>
      </c>
      <c r="E577" s="190" t="s">
        <v>3</v>
      </c>
      <c r="F577" s="191" t="s">
        <v>1218</v>
      </c>
      <c r="G577" s="13"/>
      <c r="H577" s="190" t="s">
        <v>3</v>
      </c>
      <c r="I577" s="192"/>
      <c r="J577" s="13"/>
      <c r="K577" s="13"/>
      <c r="L577" s="189"/>
      <c r="M577" s="193"/>
      <c r="N577" s="194"/>
      <c r="O577" s="194"/>
      <c r="P577" s="194"/>
      <c r="Q577" s="194"/>
      <c r="R577" s="194"/>
      <c r="S577" s="194"/>
      <c r="T577" s="19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0" t="s">
        <v>199</v>
      </c>
      <c r="AU577" s="190" t="s">
        <v>84</v>
      </c>
      <c r="AV577" s="13" t="s">
        <v>82</v>
      </c>
      <c r="AW577" s="13" t="s">
        <v>35</v>
      </c>
      <c r="AX577" s="13" t="s">
        <v>74</v>
      </c>
      <c r="AY577" s="190" t="s">
        <v>138</v>
      </c>
    </row>
    <row r="578" s="14" customFormat="1">
      <c r="A578" s="14"/>
      <c r="B578" s="196"/>
      <c r="C578" s="14"/>
      <c r="D578" s="179" t="s">
        <v>199</v>
      </c>
      <c r="E578" s="197" t="s">
        <v>3</v>
      </c>
      <c r="F578" s="198" t="s">
        <v>1219</v>
      </c>
      <c r="G578" s="14"/>
      <c r="H578" s="199">
        <v>1.2350000000000001</v>
      </c>
      <c r="I578" s="200"/>
      <c r="J578" s="14"/>
      <c r="K578" s="14"/>
      <c r="L578" s="196"/>
      <c r="M578" s="201"/>
      <c r="N578" s="202"/>
      <c r="O578" s="202"/>
      <c r="P578" s="202"/>
      <c r="Q578" s="202"/>
      <c r="R578" s="202"/>
      <c r="S578" s="202"/>
      <c r="T578" s="20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197" t="s">
        <v>199</v>
      </c>
      <c r="AU578" s="197" t="s">
        <v>84</v>
      </c>
      <c r="AV578" s="14" t="s">
        <v>84</v>
      </c>
      <c r="AW578" s="14" t="s">
        <v>35</v>
      </c>
      <c r="AX578" s="14" t="s">
        <v>74</v>
      </c>
      <c r="AY578" s="197" t="s">
        <v>138</v>
      </c>
    </row>
    <row r="579" s="16" customFormat="1">
      <c r="A579" s="16"/>
      <c r="B579" s="212"/>
      <c r="C579" s="16"/>
      <c r="D579" s="179" t="s">
        <v>199</v>
      </c>
      <c r="E579" s="213" t="s">
        <v>3</v>
      </c>
      <c r="F579" s="214" t="s">
        <v>248</v>
      </c>
      <c r="G579" s="16"/>
      <c r="H579" s="215">
        <v>1.2350000000000001</v>
      </c>
      <c r="I579" s="216"/>
      <c r="J579" s="16"/>
      <c r="K579" s="16"/>
      <c r="L579" s="212"/>
      <c r="M579" s="217"/>
      <c r="N579" s="218"/>
      <c r="O579" s="218"/>
      <c r="P579" s="218"/>
      <c r="Q579" s="218"/>
      <c r="R579" s="218"/>
      <c r="S579" s="218"/>
      <c r="T579" s="219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13" t="s">
        <v>199</v>
      </c>
      <c r="AU579" s="213" t="s">
        <v>84</v>
      </c>
      <c r="AV579" s="16" t="s">
        <v>156</v>
      </c>
      <c r="AW579" s="16" t="s">
        <v>35</v>
      </c>
      <c r="AX579" s="16" t="s">
        <v>74</v>
      </c>
      <c r="AY579" s="213" t="s">
        <v>138</v>
      </c>
    </row>
    <row r="580" s="15" customFormat="1">
      <c r="A580" s="15"/>
      <c r="B580" s="204"/>
      <c r="C580" s="15"/>
      <c r="D580" s="179" t="s">
        <v>199</v>
      </c>
      <c r="E580" s="205" t="s">
        <v>3</v>
      </c>
      <c r="F580" s="206" t="s">
        <v>208</v>
      </c>
      <c r="G580" s="15"/>
      <c r="H580" s="207">
        <v>4.5899999999999999</v>
      </c>
      <c r="I580" s="208"/>
      <c r="J580" s="15"/>
      <c r="K580" s="15"/>
      <c r="L580" s="204"/>
      <c r="M580" s="209"/>
      <c r="N580" s="210"/>
      <c r="O580" s="210"/>
      <c r="P580" s="210"/>
      <c r="Q580" s="210"/>
      <c r="R580" s="210"/>
      <c r="S580" s="210"/>
      <c r="T580" s="211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05" t="s">
        <v>199</v>
      </c>
      <c r="AU580" s="205" t="s">
        <v>84</v>
      </c>
      <c r="AV580" s="15" t="s">
        <v>162</v>
      </c>
      <c r="AW580" s="15" t="s">
        <v>35</v>
      </c>
      <c r="AX580" s="15" t="s">
        <v>82</v>
      </c>
      <c r="AY580" s="205" t="s">
        <v>138</v>
      </c>
    </row>
    <row r="581" s="2" customFormat="1">
      <c r="A581" s="39"/>
      <c r="B581" s="165"/>
      <c r="C581" s="166" t="s">
        <v>1237</v>
      </c>
      <c r="D581" s="166" t="s">
        <v>141</v>
      </c>
      <c r="E581" s="167" t="s">
        <v>1238</v>
      </c>
      <c r="F581" s="168" t="s">
        <v>1239</v>
      </c>
      <c r="G581" s="169" t="s">
        <v>168</v>
      </c>
      <c r="H581" s="170">
        <v>4.5899999999999999</v>
      </c>
      <c r="I581" s="171"/>
      <c r="J581" s="172">
        <f>ROUND(I581*H581,2)</f>
        <v>0</v>
      </c>
      <c r="K581" s="168" t="s">
        <v>144</v>
      </c>
      <c r="L581" s="40"/>
      <c r="M581" s="173" t="s">
        <v>3</v>
      </c>
      <c r="N581" s="174" t="s">
        <v>45</v>
      </c>
      <c r="O581" s="73"/>
      <c r="P581" s="175">
        <f>O581*H581</f>
        <v>0</v>
      </c>
      <c r="Q581" s="175">
        <v>0.00069999999999999999</v>
      </c>
      <c r="R581" s="175">
        <f>Q581*H581</f>
        <v>0.0032129999999999997</v>
      </c>
      <c r="S581" s="175">
        <v>0</v>
      </c>
      <c r="T581" s="176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177" t="s">
        <v>302</v>
      </c>
      <c r="AT581" s="177" t="s">
        <v>141</v>
      </c>
      <c r="AU581" s="177" t="s">
        <v>84</v>
      </c>
      <c r="AY581" s="20" t="s">
        <v>138</v>
      </c>
      <c r="BE581" s="178">
        <f>IF(N581="základní",J581,0)</f>
        <v>0</v>
      </c>
      <c r="BF581" s="178">
        <f>IF(N581="snížená",J581,0)</f>
        <v>0</v>
      </c>
      <c r="BG581" s="178">
        <f>IF(N581="zákl. přenesená",J581,0)</f>
        <v>0</v>
      </c>
      <c r="BH581" s="178">
        <f>IF(N581="sníž. přenesená",J581,0)</f>
        <v>0</v>
      </c>
      <c r="BI581" s="178">
        <f>IF(N581="nulová",J581,0)</f>
        <v>0</v>
      </c>
      <c r="BJ581" s="20" t="s">
        <v>82</v>
      </c>
      <c r="BK581" s="178">
        <f>ROUND(I581*H581,2)</f>
        <v>0</v>
      </c>
      <c r="BL581" s="20" t="s">
        <v>302</v>
      </c>
      <c r="BM581" s="177" t="s">
        <v>1240</v>
      </c>
    </row>
    <row r="582" s="13" customFormat="1">
      <c r="A582" s="13"/>
      <c r="B582" s="189"/>
      <c r="C582" s="13"/>
      <c r="D582" s="179" t="s">
        <v>199</v>
      </c>
      <c r="E582" s="190" t="s">
        <v>3</v>
      </c>
      <c r="F582" s="191" t="s">
        <v>1230</v>
      </c>
      <c r="G582" s="13"/>
      <c r="H582" s="190" t="s">
        <v>3</v>
      </c>
      <c r="I582" s="192"/>
      <c r="J582" s="13"/>
      <c r="K582" s="13"/>
      <c r="L582" s="189"/>
      <c r="M582" s="193"/>
      <c r="N582" s="194"/>
      <c r="O582" s="194"/>
      <c r="P582" s="194"/>
      <c r="Q582" s="194"/>
      <c r="R582" s="194"/>
      <c r="S582" s="194"/>
      <c r="T582" s="19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0" t="s">
        <v>199</v>
      </c>
      <c r="AU582" s="190" t="s">
        <v>84</v>
      </c>
      <c r="AV582" s="13" t="s">
        <v>82</v>
      </c>
      <c r="AW582" s="13" t="s">
        <v>35</v>
      </c>
      <c r="AX582" s="13" t="s">
        <v>74</v>
      </c>
      <c r="AY582" s="190" t="s">
        <v>138</v>
      </c>
    </row>
    <row r="583" s="14" customFormat="1">
      <c r="A583" s="14"/>
      <c r="B583" s="196"/>
      <c r="C583" s="14"/>
      <c r="D583" s="179" t="s">
        <v>199</v>
      </c>
      <c r="E583" s="197" t="s">
        <v>3</v>
      </c>
      <c r="F583" s="198" t="s">
        <v>1225</v>
      </c>
      <c r="G583" s="14"/>
      <c r="H583" s="199">
        <v>3.355</v>
      </c>
      <c r="I583" s="200"/>
      <c r="J583" s="14"/>
      <c r="K583" s="14"/>
      <c r="L583" s="196"/>
      <c r="M583" s="201"/>
      <c r="N583" s="202"/>
      <c r="O583" s="202"/>
      <c r="P583" s="202"/>
      <c r="Q583" s="202"/>
      <c r="R583" s="202"/>
      <c r="S583" s="202"/>
      <c r="T583" s="20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7" t="s">
        <v>199</v>
      </c>
      <c r="AU583" s="197" t="s">
        <v>84</v>
      </c>
      <c r="AV583" s="14" t="s">
        <v>84</v>
      </c>
      <c r="AW583" s="14" t="s">
        <v>35</v>
      </c>
      <c r="AX583" s="14" t="s">
        <v>74</v>
      </c>
      <c r="AY583" s="197" t="s">
        <v>138</v>
      </c>
    </row>
    <row r="584" s="16" customFormat="1">
      <c r="A584" s="16"/>
      <c r="B584" s="212"/>
      <c r="C584" s="16"/>
      <c r="D584" s="179" t="s">
        <v>199</v>
      </c>
      <c r="E584" s="213" t="s">
        <v>3</v>
      </c>
      <c r="F584" s="214" t="s">
        <v>248</v>
      </c>
      <c r="G584" s="16"/>
      <c r="H584" s="215">
        <v>3.355</v>
      </c>
      <c r="I584" s="216"/>
      <c r="J584" s="16"/>
      <c r="K584" s="16"/>
      <c r="L584" s="212"/>
      <c r="M584" s="217"/>
      <c r="N584" s="218"/>
      <c r="O584" s="218"/>
      <c r="P584" s="218"/>
      <c r="Q584" s="218"/>
      <c r="R584" s="218"/>
      <c r="S584" s="218"/>
      <c r="T584" s="219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13" t="s">
        <v>199</v>
      </c>
      <c r="AU584" s="213" t="s">
        <v>84</v>
      </c>
      <c r="AV584" s="16" t="s">
        <v>156</v>
      </c>
      <c r="AW584" s="16" t="s">
        <v>35</v>
      </c>
      <c r="AX584" s="16" t="s">
        <v>74</v>
      </c>
      <c r="AY584" s="213" t="s">
        <v>138</v>
      </c>
    </row>
    <row r="585" s="13" customFormat="1">
      <c r="A585" s="13"/>
      <c r="B585" s="189"/>
      <c r="C585" s="13"/>
      <c r="D585" s="179" t="s">
        <v>199</v>
      </c>
      <c r="E585" s="190" t="s">
        <v>3</v>
      </c>
      <c r="F585" s="191" t="s">
        <v>1218</v>
      </c>
      <c r="G585" s="13"/>
      <c r="H585" s="190" t="s">
        <v>3</v>
      </c>
      <c r="I585" s="192"/>
      <c r="J585" s="13"/>
      <c r="K585" s="13"/>
      <c r="L585" s="189"/>
      <c r="M585" s="193"/>
      <c r="N585" s="194"/>
      <c r="O585" s="194"/>
      <c r="P585" s="194"/>
      <c r="Q585" s="194"/>
      <c r="R585" s="194"/>
      <c r="S585" s="194"/>
      <c r="T585" s="19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0" t="s">
        <v>199</v>
      </c>
      <c r="AU585" s="190" t="s">
        <v>84</v>
      </c>
      <c r="AV585" s="13" t="s">
        <v>82</v>
      </c>
      <c r="AW585" s="13" t="s">
        <v>35</v>
      </c>
      <c r="AX585" s="13" t="s">
        <v>74</v>
      </c>
      <c r="AY585" s="190" t="s">
        <v>138</v>
      </c>
    </row>
    <row r="586" s="14" customFormat="1">
      <c r="A586" s="14"/>
      <c r="B586" s="196"/>
      <c r="C586" s="14"/>
      <c r="D586" s="179" t="s">
        <v>199</v>
      </c>
      <c r="E586" s="197" t="s">
        <v>3</v>
      </c>
      <c r="F586" s="198" t="s">
        <v>1219</v>
      </c>
      <c r="G586" s="14"/>
      <c r="H586" s="199">
        <v>1.2350000000000001</v>
      </c>
      <c r="I586" s="200"/>
      <c r="J586" s="14"/>
      <c r="K586" s="14"/>
      <c r="L586" s="196"/>
      <c r="M586" s="201"/>
      <c r="N586" s="202"/>
      <c r="O586" s="202"/>
      <c r="P586" s="202"/>
      <c r="Q586" s="202"/>
      <c r="R586" s="202"/>
      <c r="S586" s="202"/>
      <c r="T586" s="20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7" t="s">
        <v>199</v>
      </c>
      <c r="AU586" s="197" t="s">
        <v>84</v>
      </c>
      <c r="AV586" s="14" t="s">
        <v>84</v>
      </c>
      <c r="AW586" s="14" t="s">
        <v>35</v>
      </c>
      <c r="AX586" s="14" t="s">
        <v>74</v>
      </c>
      <c r="AY586" s="197" t="s">
        <v>138</v>
      </c>
    </row>
    <row r="587" s="16" customFormat="1">
      <c r="A587" s="16"/>
      <c r="B587" s="212"/>
      <c r="C587" s="16"/>
      <c r="D587" s="179" t="s">
        <v>199</v>
      </c>
      <c r="E587" s="213" t="s">
        <v>3</v>
      </c>
      <c r="F587" s="214" t="s">
        <v>248</v>
      </c>
      <c r="G587" s="16"/>
      <c r="H587" s="215">
        <v>1.2350000000000001</v>
      </c>
      <c r="I587" s="216"/>
      <c r="J587" s="16"/>
      <c r="K587" s="16"/>
      <c r="L587" s="212"/>
      <c r="M587" s="217"/>
      <c r="N587" s="218"/>
      <c r="O587" s="218"/>
      <c r="P587" s="218"/>
      <c r="Q587" s="218"/>
      <c r="R587" s="218"/>
      <c r="S587" s="218"/>
      <c r="T587" s="219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13" t="s">
        <v>199</v>
      </c>
      <c r="AU587" s="213" t="s">
        <v>84</v>
      </c>
      <c r="AV587" s="16" t="s">
        <v>156</v>
      </c>
      <c r="AW587" s="16" t="s">
        <v>35</v>
      </c>
      <c r="AX587" s="16" t="s">
        <v>74</v>
      </c>
      <c r="AY587" s="213" t="s">
        <v>138</v>
      </c>
    </row>
    <row r="588" s="15" customFormat="1">
      <c r="A588" s="15"/>
      <c r="B588" s="204"/>
      <c r="C588" s="15"/>
      <c r="D588" s="179" t="s">
        <v>199</v>
      </c>
      <c r="E588" s="205" t="s">
        <v>3</v>
      </c>
      <c r="F588" s="206" t="s">
        <v>208</v>
      </c>
      <c r="G588" s="15"/>
      <c r="H588" s="207">
        <v>4.5899999999999999</v>
      </c>
      <c r="I588" s="208"/>
      <c r="J588" s="15"/>
      <c r="K588" s="15"/>
      <c r="L588" s="204"/>
      <c r="M588" s="209"/>
      <c r="N588" s="210"/>
      <c r="O588" s="210"/>
      <c r="P588" s="210"/>
      <c r="Q588" s="210"/>
      <c r="R588" s="210"/>
      <c r="S588" s="210"/>
      <c r="T588" s="21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05" t="s">
        <v>199</v>
      </c>
      <c r="AU588" s="205" t="s">
        <v>84</v>
      </c>
      <c r="AV588" s="15" t="s">
        <v>162</v>
      </c>
      <c r="AW588" s="15" t="s">
        <v>35</v>
      </c>
      <c r="AX588" s="15" t="s">
        <v>82</v>
      </c>
      <c r="AY588" s="205" t="s">
        <v>138</v>
      </c>
    </row>
    <row r="589" s="2" customFormat="1">
      <c r="A589" s="39"/>
      <c r="B589" s="165"/>
      <c r="C589" s="166" t="s">
        <v>1241</v>
      </c>
      <c r="D589" s="166" t="s">
        <v>141</v>
      </c>
      <c r="E589" s="167" t="s">
        <v>1242</v>
      </c>
      <c r="F589" s="168" t="s">
        <v>1243</v>
      </c>
      <c r="G589" s="169" t="s">
        <v>168</v>
      </c>
      <c r="H589" s="170">
        <v>5.2400000000000002</v>
      </c>
      <c r="I589" s="171"/>
      <c r="J589" s="172">
        <f>ROUND(I589*H589,2)</f>
        <v>0</v>
      </c>
      <c r="K589" s="168" t="s">
        <v>144</v>
      </c>
      <c r="L589" s="40"/>
      <c r="M589" s="173" t="s">
        <v>3</v>
      </c>
      <c r="N589" s="174" t="s">
        <v>45</v>
      </c>
      <c r="O589" s="73"/>
      <c r="P589" s="175">
        <f>O589*H589</f>
        <v>0</v>
      </c>
      <c r="Q589" s="175">
        <v>0.012200000000000001</v>
      </c>
      <c r="R589" s="175">
        <f>Q589*H589</f>
        <v>0.063928000000000013</v>
      </c>
      <c r="S589" s="175">
        <v>0</v>
      </c>
      <c r="T589" s="17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177" t="s">
        <v>302</v>
      </c>
      <c r="AT589" s="177" t="s">
        <v>141</v>
      </c>
      <c r="AU589" s="177" t="s">
        <v>84</v>
      </c>
      <c r="AY589" s="20" t="s">
        <v>138</v>
      </c>
      <c r="BE589" s="178">
        <f>IF(N589="základní",J589,0)</f>
        <v>0</v>
      </c>
      <c r="BF589" s="178">
        <f>IF(N589="snížená",J589,0)</f>
        <v>0</v>
      </c>
      <c r="BG589" s="178">
        <f>IF(N589="zákl. přenesená",J589,0)</f>
        <v>0</v>
      </c>
      <c r="BH589" s="178">
        <f>IF(N589="sníž. přenesená",J589,0)</f>
        <v>0</v>
      </c>
      <c r="BI589" s="178">
        <f>IF(N589="nulová",J589,0)</f>
        <v>0</v>
      </c>
      <c r="BJ589" s="20" t="s">
        <v>82</v>
      </c>
      <c r="BK589" s="178">
        <f>ROUND(I589*H589,2)</f>
        <v>0</v>
      </c>
      <c r="BL589" s="20" t="s">
        <v>302</v>
      </c>
      <c r="BM589" s="177" t="s">
        <v>1244</v>
      </c>
    </row>
    <row r="590" s="13" customFormat="1">
      <c r="A590" s="13"/>
      <c r="B590" s="189"/>
      <c r="C590" s="13"/>
      <c r="D590" s="179" t="s">
        <v>199</v>
      </c>
      <c r="E590" s="190" t="s">
        <v>3</v>
      </c>
      <c r="F590" s="191" t="s">
        <v>1245</v>
      </c>
      <c r="G590" s="13"/>
      <c r="H590" s="190" t="s">
        <v>3</v>
      </c>
      <c r="I590" s="192"/>
      <c r="J590" s="13"/>
      <c r="K590" s="13"/>
      <c r="L590" s="189"/>
      <c r="M590" s="193"/>
      <c r="N590" s="194"/>
      <c r="O590" s="194"/>
      <c r="P590" s="194"/>
      <c r="Q590" s="194"/>
      <c r="R590" s="194"/>
      <c r="S590" s="194"/>
      <c r="T590" s="19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0" t="s">
        <v>199</v>
      </c>
      <c r="AU590" s="190" t="s">
        <v>84</v>
      </c>
      <c r="AV590" s="13" t="s">
        <v>82</v>
      </c>
      <c r="AW590" s="13" t="s">
        <v>35</v>
      </c>
      <c r="AX590" s="13" t="s">
        <v>74</v>
      </c>
      <c r="AY590" s="190" t="s">
        <v>138</v>
      </c>
    </row>
    <row r="591" s="14" customFormat="1">
      <c r="A591" s="14"/>
      <c r="B591" s="196"/>
      <c r="C591" s="14"/>
      <c r="D591" s="179" t="s">
        <v>199</v>
      </c>
      <c r="E591" s="197" t="s">
        <v>3</v>
      </c>
      <c r="F591" s="198" t="s">
        <v>740</v>
      </c>
      <c r="G591" s="14"/>
      <c r="H591" s="199">
        <v>5.2400000000000002</v>
      </c>
      <c r="I591" s="200"/>
      <c r="J591" s="14"/>
      <c r="K591" s="14"/>
      <c r="L591" s="196"/>
      <c r="M591" s="201"/>
      <c r="N591" s="202"/>
      <c r="O591" s="202"/>
      <c r="P591" s="202"/>
      <c r="Q591" s="202"/>
      <c r="R591" s="202"/>
      <c r="S591" s="202"/>
      <c r="T591" s="20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97" t="s">
        <v>199</v>
      </c>
      <c r="AU591" s="197" t="s">
        <v>84</v>
      </c>
      <c r="AV591" s="14" t="s">
        <v>84</v>
      </c>
      <c r="AW591" s="14" t="s">
        <v>35</v>
      </c>
      <c r="AX591" s="14" t="s">
        <v>74</v>
      </c>
      <c r="AY591" s="197" t="s">
        <v>138</v>
      </c>
    </row>
    <row r="592" s="15" customFormat="1">
      <c r="A592" s="15"/>
      <c r="B592" s="204"/>
      <c r="C592" s="15"/>
      <c r="D592" s="179" t="s">
        <v>199</v>
      </c>
      <c r="E592" s="205" t="s">
        <v>738</v>
      </c>
      <c r="F592" s="206" t="s">
        <v>208</v>
      </c>
      <c r="G592" s="15"/>
      <c r="H592" s="207">
        <v>5.2400000000000002</v>
      </c>
      <c r="I592" s="208"/>
      <c r="J592" s="15"/>
      <c r="K592" s="15"/>
      <c r="L592" s="204"/>
      <c r="M592" s="209"/>
      <c r="N592" s="210"/>
      <c r="O592" s="210"/>
      <c r="P592" s="210"/>
      <c r="Q592" s="210"/>
      <c r="R592" s="210"/>
      <c r="S592" s="210"/>
      <c r="T592" s="21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05" t="s">
        <v>199</v>
      </c>
      <c r="AU592" s="205" t="s">
        <v>84</v>
      </c>
      <c r="AV592" s="15" t="s">
        <v>162</v>
      </c>
      <c r="AW592" s="15" t="s">
        <v>35</v>
      </c>
      <c r="AX592" s="15" t="s">
        <v>82</v>
      </c>
      <c r="AY592" s="205" t="s">
        <v>138</v>
      </c>
    </row>
    <row r="593" s="2" customFormat="1">
      <c r="A593" s="39"/>
      <c r="B593" s="165"/>
      <c r="C593" s="166" t="s">
        <v>1246</v>
      </c>
      <c r="D593" s="166" t="s">
        <v>141</v>
      </c>
      <c r="E593" s="167" t="s">
        <v>1247</v>
      </c>
      <c r="F593" s="168" t="s">
        <v>1248</v>
      </c>
      <c r="G593" s="169" t="s">
        <v>168</v>
      </c>
      <c r="H593" s="170">
        <v>9.5199999999999996</v>
      </c>
      <c r="I593" s="171"/>
      <c r="J593" s="172">
        <f>ROUND(I593*H593,2)</f>
        <v>0</v>
      </c>
      <c r="K593" s="168" t="s">
        <v>144</v>
      </c>
      <c r="L593" s="40"/>
      <c r="M593" s="173" t="s">
        <v>3</v>
      </c>
      <c r="N593" s="174" t="s">
        <v>45</v>
      </c>
      <c r="O593" s="73"/>
      <c r="P593" s="175">
        <f>O593*H593</f>
        <v>0</v>
      </c>
      <c r="Q593" s="175">
        <v>0.012590000000000001</v>
      </c>
      <c r="R593" s="175">
        <f>Q593*H593</f>
        <v>0.1198568</v>
      </c>
      <c r="S593" s="175">
        <v>0</v>
      </c>
      <c r="T593" s="176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177" t="s">
        <v>302</v>
      </c>
      <c r="AT593" s="177" t="s">
        <v>141</v>
      </c>
      <c r="AU593" s="177" t="s">
        <v>84</v>
      </c>
      <c r="AY593" s="20" t="s">
        <v>138</v>
      </c>
      <c r="BE593" s="178">
        <f>IF(N593="základní",J593,0)</f>
        <v>0</v>
      </c>
      <c r="BF593" s="178">
        <f>IF(N593="snížená",J593,0)</f>
        <v>0</v>
      </c>
      <c r="BG593" s="178">
        <f>IF(N593="zákl. přenesená",J593,0)</f>
        <v>0</v>
      </c>
      <c r="BH593" s="178">
        <f>IF(N593="sníž. přenesená",J593,0)</f>
        <v>0</v>
      </c>
      <c r="BI593" s="178">
        <f>IF(N593="nulová",J593,0)</f>
        <v>0</v>
      </c>
      <c r="BJ593" s="20" t="s">
        <v>82</v>
      </c>
      <c r="BK593" s="178">
        <f>ROUND(I593*H593,2)</f>
        <v>0</v>
      </c>
      <c r="BL593" s="20" t="s">
        <v>302</v>
      </c>
      <c r="BM593" s="177" t="s">
        <v>1249</v>
      </c>
    </row>
    <row r="594" s="13" customFormat="1">
      <c r="A594" s="13"/>
      <c r="B594" s="189"/>
      <c r="C594" s="13"/>
      <c r="D594" s="179" t="s">
        <v>199</v>
      </c>
      <c r="E594" s="190" t="s">
        <v>3</v>
      </c>
      <c r="F594" s="191" t="s">
        <v>1250</v>
      </c>
      <c r="G594" s="13"/>
      <c r="H594" s="190" t="s">
        <v>3</v>
      </c>
      <c r="I594" s="192"/>
      <c r="J594" s="13"/>
      <c r="K594" s="13"/>
      <c r="L594" s="189"/>
      <c r="M594" s="193"/>
      <c r="N594" s="194"/>
      <c r="O594" s="194"/>
      <c r="P594" s="194"/>
      <c r="Q594" s="194"/>
      <c r="R594" s="194"/>
      <c r="S594" s="194"/>
      <c r="T594" s="19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0" t="s">
        <v>199</v>
      </c>
      <c r="AU594" s="190" t="s">
        <v>84</v>
      </c>
      <c r="AV594" s="13" t="s">
        <v>82</v>
      </c>
      <c r="AW594" s="13" t="s">
        <v>35</v>
      </c>
      <c r="AX594" s="13" t="s">
        <v>74</v>
      </c>
      <c r="AY594" s="190" t="s">
        <v>138</v>
      </c>
    </row>
    <row r="595" s="14" customFormat="1">
      <c r="A595" s="14"/>
      <c r="B595" s="196"/>
      <c r="C595" s="14"/>
      <c r="D595" s="179" t="s">
        <v>199</v>
      </c>
      <c r="E595" s="197" t="s">
        <v>3</v>
      </c>
      <c r="F595" s="198" t="s">
        <v>1251</v>
      </c>
      <c r="G595" s="14"/>
      <c r="H595" s="199">
        <v>9.5199999999999996</v>
      </c>
      <c r="I595" s="200"/>
      <c r="J595" s="14"/>
      <c r="K595" s="14"/>
      <c r="L595" s="196"/>
      <c r="M595" s="201"/>
      <c r="N595" s="202"/>
      <c r="O595" s="202"/>
      <c r="P595" s="202"/>
      <c r="Q595" s="202"/>
      <c r="R595" s="202"/>
      <c r="S595" s="202"/>
      <c r="T595" s="20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7" t="s">
        <v>199</v>
      </c>
      <c r="AU595" s="197" t="s">
        <v>84</v>
      </c>
      <c r="AV595" s="14" t="s">
        <v>84</v>
      </c>
      <c r="AW595" s="14" t="s">
        <v>35</v>
      </c>
      <c r="AX595" s="14" t="s">
        <v>74</v>
      </c>
      <c r="AY595" s="197" t="s">
        <v>138</v>
      </c>
    </row>
    <row r="596" s="15" customFormat="1">
      <c r="A596" s="15"/>
      <c r="B596" s="204"/>
      <c r="C596" s="15"/>
      <c r="D596" s="179" t="s">
        <v>199</v>
      </c>
      <c r="E596" s="205" t="s">
        <v>741</v>
      </c>
      <c r="F596" s="206" t="s">
        <v>208</v>
      </c>
      <c r="G596" s="15"/>
      <c r="H596" s="207">
        <v>9.5199999999999996</v>
      </c>
      <c r="I596" s="208"/>
      <c r="J596" s="15"/>
      <c r="K596" s="15"/>
      <c r="L596" s="204"/>
      <c r="M596" s="209"/>
      <c r="N596" s="210"/>
      <c r="O596" s="210"/>
      <c r="P596" s="210"/>
      <c r="Q596" s="210"/>
      <c r="R596" s="210"/>
      <c r="S596" s="210"/>
      <c r="T596" s="211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05" t="s">
        <v>199</v>
      </c>
      <c r="AU596" s="205" t="s">
        <v>84</v>
      </c>
      <c r="AV596" s="15" t="s">
        <v>162</v>
      </c>
      <c r="AW596" s="15" t="s">
        <v>35</v>
      </c>
      <c r="AX596" s="15" t="s">
        <v>82</v>
      </c>
      <c r="AY596" s="205" t="s">
        <v>138</v>
      </c>
    </row>
    <row r="597" s="2" customFormat="1">
      <c r="A597" s="39"/>
      <c r="B597" s="165"/>
      <c r="C597" s="166" t="s">
        <v>1252</v>
      </c>
      <c r="D597" s="166" t="s">
        <v>141</v>
      </c>
      <c r="E597" s="167" t="s">
        <v>1253</v>
      </c>
      <c r="F597" s="168" t="s">
        <v>1254</v>
      </c>
      <c r="G597" s="169" t="s">
        <v>369</v>
      </c>
      <c r="H597" s="170">
        <v>1.23</v>
      </c>
      <c r="I597" s="171"/>
      <c r="J597" s="172">
        <f>ROUND(I597*H597,2)</f>
        <v>0</v>
      </c>
      <c r="K597" s="168" t="s">
        <v>144</v>
      </c>
      <c r="L597" s="40"/>
      <c r="M597" s="173" t="s">
        <v>3</v>
      </c>
      <c r="N597" s="174" t="s">
        <v>45</v>
      </c>
      <c r="O597" s="73"/>
      <c r="P597" s="175">
        <f>O597*H597</f>
        <v>0</v>
      </c>
      <c r="Q597" s="175">
        <v>0.0043800000000000002</v>
      </c>
      <c r="R597" s="175">
        <f>Q597*H597</f>
        <v>0.0053874000000000005</v>
      </c>
      <c r="S597" s="175">
        <v>0</v>
      </c>
      <c r="T597" s="176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177" t="s">
        <v>302</v>
      </c>
      <c r="AT597" s="177" t="s">
        <v>141</v>
      </c>
      <c r="AU597" s="177" t="s">
        <v>84</v>
      </c>
      <c r="AY597" s="20" t="s">
        <v>138</v>
      </c>
      <c r="BE597" s="178">
        <f>IF(N597="základní",J597,0)</f>
        <v>0</v>
      </c>
      <c r="BF597" s="178">
        <f>IF(N597="snížená",J597,0)</f>
        <v>0</v>
      </c>
      <c r="BG597" s="178">
        <f>IF(N597="zákl. přenesená",J597,0)</f>
        <v>0</v>
      </c>
      <c r="BH597" s="178">
        <f>IF(N597="sníž. přenesená",J597,0)</f>
        <v>0</v>
      </c>
      <c r="BI597" s="178">
        <f>IF(N597="nulová",J597,0)</f>
        <v>0</v>
      </c>
      <c r="BJ597" s="20" t="s">
        <v>82</v>
      </c>
      <c r="BK597" s="178">
        <f>ROUND(I597*H597,2)</f>
        <v>0</v>
      </c>
      <c r="BL597" s="20" t="s">
        <v>302</v>
      </c>
      <c r="BM597" s="177" t="s">
        <v>1255</v>
      </c>
    </row>
    <row r="598" s="13" customFormat="1">
      <c r="A598" s="13"/>
      <c r="B598" s="189"/>
      <c r="C598" s="13"/>
      <c r="D598" s="179" t="s">
        <v>199</v>
      </c>
      <c r="E598" s="190" t="s">
        <v>3</v>
      </c>
      <c r="F598" s="191" t="s">
        <v>1256</v>
      </c>
      <c r="G598" s="13"/>
      <c r="H598" s="190" t="s">
        <v>3</v>
      </c>
      <c r="I598" s="192"/>
      <c r="J598" s="13"/>
      <c r="K598" s="13"/>
      <c r="L598" s="189"/>
      <c r="M598" s="193"/>
      <c r="N598" s="194"/>
      <c r="O598" s="194"/>
      <c r="P598" s="194"/>
      <c r="Q598" s="194"/>
      <c r="R598" s="194"/>
      <c r="S598" s="194"/>
      <c r="T598" s="19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0" t="s">
        <v>199</v>
      </c>
      <c r="AU598" s="190" t="s">
        <v>84</v>
      </c>
      <c r="AV598" s="13" t="s">
        <v>82</v>
      </c>
      <c r="AW598" s="13" t="s">
        <v>35</v>
      </c>
      <c r="AX598" s="13" t="s">
        <v>74</v>
      </c>
      <c r="AY598" s="190" t="s">
        <v>138</v>
      </c>
    </row>
    <row r="599" s="14" customFormat="1">
      <c r="A599" s="14"/>
      <c r="B599" s="196"/>
      <c r="C599" s="14"/>
      <c r="D599" s="179" t="s">
        <v>199</v>
      </c>
      <c r="E599" s="197" t="s">
        <v>3</v>
      </c>
      <c r="F599" s="198" t="s">
        <v>1257</v>
      </c>
      <c r="G599" s="14"/>
      <c r="H599" s="199">
        <v>1.23</v>
      </c>
      <c r="I599" s="200"/>
      <c r="J599" s="14"/>
      <c r="K599" s="14"/>
      <c r="L599" s="196"/>
      <c r="M599" s="201"/>
      <c r="N599" s="202"/>
      <c r="O599" s="202"/>
      <c r="P599" s="202"/>
      <c r="Q599" s="202"/>
      <c r="R599" s="202"/>
      <c r="S599" s="202"/>
      <c r="T599" s="20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197" t="s">
        <v>199</v>
      </c>
      <c r="AU599" s="197" t="s">
        <v>84</v>
      </c>
      <c r="AV599" s="14" t="s">
        <v>84</v>
      </c>
      <c r="AW599" s="14" t="s">
        <v>35</v>
      </c>
      <c r="AX599" s="14" t="s">
        <v>74</v>
      </c>
      <c r="AY599" s="197" t="s">
        <v>138</v>
      </c>
    </row>
    <row r="600" s="15" customFormat="1">
      <c r="A600" s="15"/>
      <c r="B600" s="204"/>
      <c r="C600" s="15"/>
      <c r="D600" s="179" t="s">
        <v>199</v>
      </c>
      <c r="E600" s="205" t="s">
        <v>3</v>
      </c>
      <c r="F600" s="206" t="s">
        <v>208</v>
      </c>
      <c r="G600" s="15"/>
      <c r="H600" s="207">
        <v>1.23</v>
      </c>
      <c r="I600" s="208"/>
      <c r="J600" s="15"/>
      <c r="K600" s="15"/>
      <c r="L600" s="204"/>
      <c r="M600" s="209"/>
      <c r="N600" s="210"/>
      <c r="O600" s="210"/>
      <c r="P600" s="210"/>
      <c r="Q600" s="210"/>
      <c r="R600" s="210"/>
      <c r="S600" s="210"/>
      <c r="T600" s="21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05" t="s">
        <v>199</v>
      </c>
      <c r="AU600" s="205" t="s">
        <v>84</v>
      </c>
      <c r="AV600" s="15" t="s">
        <v>162</v>
      </c>
      <c r="AW600" s="15" t="s">
        <v>35</v>
      </c>
      <c r="AX600" s="15" t="s">
        <v>82</v>
      </c>
      <c r="AY600" s="205" t="s">
        <v>138</v>
      </c>
    </row>
    <row r="601" s="2" customFormat="1" ht="21.75" customHeight="1">
      <c r="A601" s="39"/>
      <c r="B601" s="165"/>
      <c r="C601" s="166" t="s">
        <v>1258</v>
      </c>
      <c r="D601" s="166" t="s">
        <v>141</v>
      </c>
      <c r="E601" s="167" t="s">
        <v>1259</v>
      </c>
      <c r="F601" s="168" t="s">
        <v>1260</v>
      </c>
      <c r="G601" s="169" t="s">
        <v>168</v>
      </c>
      <c r="H601" s="170">
        <v>14.76</v>
      </c>
      <c r="I601" s="171"/>
      <c r="J601" s="172">
        <f>ROUND(I601*H601,2)</f>
        <v>0</v>
      </c>
      <c r="K601" s="168" t="s">
        <v>144</v>
      </c>
      <c r="L601" s="40"/>
      <c r="M601" s="173" t="s">
        <v>3</v>
      </c>
      <c r="N601" s="174" t="s">
        <v>45</v>
      </c>
      <c r="O601" s="73"/>
      <c r="P601" s="175">
        <f>O601*H601</f>
        <v>0</v>
      </c>
      <c r="Q601" s="175">
        <v>0.00069999999999999999</v>
      </c>
      <c r="R601" s="175">
        <f>Q601*H601</f>
        <v>0.010331999999999999</v>
      </c>
      <c r="S601" s="175">
        <v>0</v>
      </c>
      <c r="T601" s="17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177" t="s">
        <v>302</v>
      </c>
      <c r="AT601" s="177" t="s">
        <v>141</v>
      </c>
      <c r="AU601" s="177" t="s">
        <v>84</v>
      </c>
      <c r="AY601" s="20" t="s">
        <v>138</v>
      </c>
      <c r="BE601" s="178">
        <f>IF(N601="základní",J601,0)</f>
        <v>0</v>
      </c>
      <c r="BF601" s="178">
        <f>IF(N601="snížená",J601,0)</f>
        <v>0</v>
      </c>
      <c r="BG601" s="178">
        <f>IF(N601="zákl. přenesená",J601,0)</f>
        <v>0</v>
      </c>
      <c r="BH601" s="178">
        <f>IF(N601="sníž. přenesená",J601,0)</f>
        <v>0</v>
      </c>
      <c r="BI601" s="178">
        <f>IF(N601="nulová",J601,0)</f>
        <v>0</v>
      </c>
      <c r="BJ601" s="20" t="s">
        <v>82</v>
      </c>
      <c r="BK601" s="178">
        <f>ROUND(I601*H601,2)</f>
        <v>0</v>
      </c>
      <c r="BL601" s="20" t="s">
        <v>302</v>
      </c>
      <c r="BM601" s="177" t="s">
        <v>1261</v>
      </c>
    </row>
    <row r="602" s="14" customFormat="1">
      <c r="A602" s="14"/>
      <c r="B602" s="196"/>
      <c r="C602" s="14"/>
      <c r="D602" s="179" t="s">
        <v>199</v>
      </c>
      <c r="E602" s="197" t="s">
        <v>3</v>
      </c>
      <c r="F602" s="198" t="s">
        <v>1262</v>
      </c>
      <c r="G602" s="14"/>
      <c r="H602" s="199">
        <v>14.76</v>
      </c>
      <c r="I602" s="200"/>
      <c r="J602" s="14"/>
      <c r="K602" s="14"/>
      <c r="L602" s="196"/>
      <c r="M602" s="201"/>
      <c r="N602" s="202"/>
      <c r="O602" s="202"/>
      <c r="P602" s="202"/>
      <c r="Q602" s="202"/>
      <c r="R602" s="202"/>
      <c r="S602" s="202"/>
      <c r="T602" s="20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97" t="s">
        <v>199</v>
      </c>
      <c r="AU602" s="197" t="s">
        <v>84</v>
      </c>
      <c r="AV602" s="14" t="s">
        <v>84</v>
      </c>
      <c r="AW602" s="14" t="s">
        <v>35</v>
      </c>
      <c r="AX602" s="14" t="s">
        <v>82</v>
      </c>
      <c r="AY602" s="197" t="s">
        <v>138</v>
      </c>
    </row>
    <row r="603" s="2" customFormat="1">
      <c r="A603" s="39"/>
      <c r="B603" s="165"/>
      <c r="C603" s="166" t="s">
        <v>1263</v>
      </c>
      <c r="D603" s="166" t="s">
        <v>141</v>
      </c>
      <c r="E603" s="167" t="s">
        <v>1264</v>
      </c>
      <c r="F603" s="168" t="s">
        <v>1265</v>
      </c>
      <c r="G603" s="169" t="s">
        <v>211</v>
      </c>
      <c r="H603" s="170">
        <v>1.331</v>
      </c>
      <c r="I603" s="171"/>
      <c r="J603" s="172">
        <f>ROUND(I603*H603,2)</f>
        <v>0</v>
      </c>
      <c r="K603" s="168" t="s">
        <v>144</v>
      </c>
      <c r="L603" s="40"/>
      <c r="M603" s="173" t="s">
        <v>3</v>
      </c>
      <c r="N603" s="174" t="s">
        <v>45</v>
      </c>
      <c r="O603" s="73"/>
      <c r="P603" s="175">
        <f>O603*H603</f>
        <v>0</v>
      </c>
      <c r="Q603" s="175">
        <v>0.01555</v>
      </c>
      <c r="R603" s="175">
        <f>Q603*H603</f>
        <v>0.020697049999999998</v>
      </c>
      <c r="S603" s="175">
        <v>0</v>
      </c>
      <c r="T603" s="176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177" t="s">
        <v>302</v>
      </c>
      <c r="AT603" s="177" t="s">
        <v>141</v>
      </c>
      <c r="AU603" s="177" t="s">
        <v>84</v>
      </c>
      <c r="AY603" s="20" t="s">
        <v>138</v>
      </c>
      <c r="BE603" s="178">
        <f>IF(N603="základní",J603,0)</f>
        <v>0</v>
      </c>
      <c r="BF603" s="178">
        <f>IF(N603="snížená",J603,0)</f>
        <v>0</v>
      </c>
      <c r="BG603" s="178">
        <f>IF(N603="zákl. přenesená",J603,0)</f>
        <v>0</v>
      </c>
      <c r="BH603" s="178">
        <f>IF(N603="sníž. přenesená",J603,0)</f>
        <v>0</v>
      </c>
      <c r="BI603" s="178">
        <f>IF(N603="nulová",J603,0)</f>
        <v>0</v>
      </c>
      <c r="BJ603" s="20" t="s">
        <v>82</v>
      </c>
      <c r="BK603" s="178">
        <f>ROUND(I603*H603,2)</f>
        <v>0</v>
      </c>
      <c r="BL603" s="20" t="s">
        <v>302</v>
      </c>
      <c r="BM603" s="177" t="s">
        <v>1266</v>
      </c>
    </row>
    <row r="604" s="2" customFormat="1">
      <c r="A604" s="39"/>
      <c r="B604" s="40"/>
      <c r="C604" s="39"/>
      <c r="D604" s="179" t="s">
        <v>147</v>
      </c>
      <c r="E604" s="39"/>
      <c r="F604" s="180" t="s">
        <v>1267</v>
      </c>
      <c r="G604" s="39"/>
      <c r="H604" s="39"/>
      <c r="I604" s="181"/>
      <c r="J604" s="39"/>
      <c r="K604" s="39"/>
      <c r="L604" s="40"/>
      <c r="M604" s="182"/>
      <c r="N604" s="183"/>
      <c r="O604" s="73"/>
      <c r="P604" s="73"/>
      <c r="Q604" s="73"/>
      <c r="R604" s="73"/>
      <c r="S604" s="73"/>
      <c r="T604" s="74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20" t="s">
        <v>147</v>
      </c>
      <c r="AU604" s="20" t="s">
        <v>84</v>
      </c>
    </row>
    <row r="605" s="2" customFormat="1">
      <c r="A605" s="39"/>
      <c r="B605" s="165"/>
      <c r="C605" s="166" t="s">
        <v>1268</v>
      </c>
      <c r="D605" s="166" t="s">
        <v>141</v>
      </c>
      <c r="E605" s="167" t="s">
        <v>1269</v>
      </c>
      <c r="F605" s="168" t="s">
        <v>1270</v>
      </c>
      <c r="G605" s="169" t="s">
        <v>231</v>
      </c>
      <c r="H605" s="170">
        <v>0.69399999999999995</v>
      </c>
      <c r="I605" s="171"/>
      <c r="J605" s="172">
        <f>ROUND(I605*H605,2)</f>
        <v>0</v>
      </c>
      <c r="K605" s="168" t="s">
        <v>144</v>
      </c>
      <c r="L605" s="40"/>
      <c r="M605" s="173" t="s">
        <v>3</v>
      </c>
      <c r="N605" s="174" t="s">
        <v>45</v>
      </c>
      <c r="O605" s="73"/>
      <c r="P605" s="175">
        <f>O605*H605</f>
        <v>0</v>
      </c>
      <c r="Q605" s="175">
        <v>0</v>
      </c>
      <c r="R605" s="175">
        <f>Q605*H605</f>
        <v>0</v>
      </c>
      <c r="S605" s="175">
        <v>0</v>
      </c>
      <c r="T605" s="176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177" t="s">
        <v>302</v>
      </c>
      <c r="AT605" s="177" t="s">
        <v>141</v>
      </c>
      <c r="AU605" s="177" t="s">
        <v>84</v>
      </c>
      <c r="AY605" s="20" t="s">
        <v>138</v>
      </c>
      <c r="BE605" s="178">
        <f>IF(N605="základní",J605,0)</f>
        <v>0</v>
      </c>
      <c r="BF605" s="178">
        <f>IF(N605="snížená",J605,0)</f>
        <v>0</v>
      </c>
      <c r="BG605" s="178">
        <f>IF(N605="zákl. přenesená",J605,0)</f>
        <v>0</v>
      </c>
      <c r="BH605" s="178">
        <f>IF(N605="sníž. přenesená",J605,0)</f>
        <v>0</v>
      </c>
      <c r="BI605" s="178">
        <f>IF(N605="nulová",J605,0)</f>
        <v>0</v>
      </c>
      <c r="BJ605" s="20" t="s">
        <v>82</v>
      </c>
      <c r="BK605" s="178">
        <f>ROUND(I605*H605,2)</f>
        <v>0</v>
      </c>
      <c r="BL605" s="20" t="s">
        <v>302</v>
      </c>
      <c r="BM605" s="177" t="s">
        <v>1271</v>
      </c>
    </row>
    <row r="606" s="12" customFormat="1" ht="22.8" customHeight="1">
      <c r="A606" s="12"/>
      <c r="B606" s="152"/>
      <c r="C606" s="12"/>
      <c r="D606" s="153" t="s">
        <v>73</v>
      </c>
      <c r="E606" s="163" t="s">
        <v>605</v>
      </c>
      <c r="F606" s="163" t="s">
        <v>606</v>
      </c>
      <c r="G606" s="12"/>
      <c r="H606" s="12"/>
      <c r="I606" s="155"/>
      <c r="J606" s="164">
        <f>BK606</f>
        <v>0</v>
      </c>
      <c r="K606" s="12"/>
      <c r="L606" s="152"/>
      <c r="M606" s="157"/>
      <c r="N606" s="158"/>
      <c r="O606" s="158"/>
      <c r="P606" s="159">
        <f>SUM(P607:P637)</f>
        <v>0</v>
      </c>
      <c r="Q606" s="158"/>
      <c r="R606" s="159">
        <f>SUM(R607:R637)</f>
        <v>0.80967835999999993</v>
      </c>
      <c r="S606" s="158"/>
      <c r="T606" s="160">
        <f>SUM(T607:T637)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153" t="s">
        <v>84</v>
      </c>
      <c r="AT606" s="161" t="s">
        <v>73</v>
      </c>
      <c r="AU606" s="161" t="s">
        <v>82</v>
      </c>
      <c r="AY606" s="153" t="s">
        <v>138</v>
      </c>
      <c r="BK606" s="162">
        <f>SUM(BK607:BK637)</f>
        <v>0</v>
      </c>
    </row>
    <row r="607" s="2" customFormat="1" ht="16.5" customHeight="1">
      <c r="A607" s="39"/>
      <c r="B607" s="165"/>
      <c r="C607" s="166" t="s">
        <v>1272</v>
      </c>
      <c r="D607" s="166" t="s">
        <v>141</v>
      </c>
      <c r="E607" s="167" t="s">
        <v>1273</v>
      </c>
      <c r="F607" s="168" t="s">
        <v>1274</v>
      </c>
      <c r="G607" s="169" t="s">
        <v>168</v>
      </c>
      <c r="H607" s="170">
        <v>277.97800000000001</v>
      </c>
      <c r="I607" s="171"/>
      <c r="J607" s="172">
        <f>ROUND(I607*H607,2)</f>
        <v>0</v>
      </c>
      <c r="K607" s="168" t="s">
        <v>144</v>
      </c>
      <c r="L607" s="40"/>
      <c r="M607" s="173" t="s">
        <v>3</v>
      </c>
      <c r="N607" s="174" t="s">
        <v>45</v>
      </c>
      <c r="O607" s="73"/>
      <c r="P607" s="175">
        <f>O607*H607</f>
        <v>0</v>
      </c>
      <c r="Q607" s="175">
        <v>0</v>
      </c>
      <c r="R607" s="175">
        <f>Q607*H607</f>
        <v>0</v>
      </c>
      <c r="S607" s="175">
        <v>0</v>
      </c>
      <c r="T607" s="176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177" t="s">
        <v>302</v>
      </c>
      <c r="AT607" s="177" t="s">
        <v>141</v>
      </c>
      <c r="AU607" s="177" t="s">
        <v>84</v>
      </c>
      <c r="AY607" s="20" t="s">
        <v>138</v>
      </c>
      <c r="BE607" s="178">
        <f>IF(N607="základní",J607,0)</f>
        <v>0</v>
      </c>
      <c r="BF607" s="178">
        <f>IF(N607="snížená",J607,0)</f>
        <v>0</v>
      </c>
      <c r="BG607" s="178">
        <f>IF(N607="zákl. přenesená",J607,0)</f>
        <v>0</v>
      </c>
      <c r="BH607" s="178">
        <f>IF(N607="sníž. přenesená",J607,0)</f>
        <v>0</v>
      </c>
      <c r="BI607" s="178">
        <f>IF(N607="nulová",J607,0)</f>
        <v>0</v>
      </c>
      <c r="BJ607" s="20" t="s">
        <v>82</v>
      </c>
      <c r="BK607" s="178">
        <f>ROUND(I607*H607,2)</f>
        <v>0</v>
      </c>
      <c r="BL607" s="20" t="s">
        <v>302</v>
      </c>
      <c r="BM607" s="177" t="s">
        <v>1275</v>
      </c>
    </row>
    <row r="608" s="2" customFormat="1">
      <c r="A608" s="39"/>
      <c r="B608" s="40"/>
      <c r="C608" s="39"/>
      <c r="D608" s="179" t="s">
        <v>147</v>
      </c>
      <c r="E608" s="39"/>
      <c r="F608" s="180" t="s">
        <v>1276</v>
      </c>
      <c r="G608" s="39"/>
      <c r="H608" s="39"/>
      <c r="I608" s="181"/>
      <c r="J608" s="39"/>
      <c r="K608" s="39"/>
      <c r="L608" s="40"/>
      <c r="M608" s="182"/>
      <c r="N608" s="183"/>
      <c r="O608" s="73"/>
      <c r="P608" s="73"/>
      <c r="Q608" s="73"/>
      <c r="R608" s="73"/>
      <c r="S608" s="73"/>
      <c r="T608" s="74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20" t="s">
        <v>147</v>
      </c>
      <c r="AU608" s="20" t="s">
        <v>84</v>
      </c>
    </row>
    <row r="609" s="14" customFormat="1">
      <c r="A609" s="14"/>
      <c r="B609" s="196"/>
      <c r="C609" s="14"/>
      <c r="D609" s="179" t="s">
        <v>199</v>
      </c>
      <c r="E609" s="197" t="s">
        <v>3</v>
      </c>
      <c r="F609" s="198" t="s">
        <v>166</v>
      </c>
      <c r="G609" s="14"/>
      <c r="H609" s="199">
        <v>277.97800000000001</v>
      </c>
      <c r="I609" s="200"/>
      <c r="J609" s="14"/>
      <c r="K609" s="14"/>
      <c r="L609" s="196"/>
      <c r="M609" s="201"/>
      <c r="N609" s="202"/>
      <c r="O609" s="202"/>
      <c r="P609" s="202"/>
      <c r="Q609" s="202"/>
      <c r="R609" s="202"/>
      <c r="S609" s="202"/>
      <c r="T609" s="20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197" t="s">
        <v>199</v>
      </c>
      <c r="AU609" s="197" t="s">
        <v>84</v>
      </c>
      <c r="AV609" s="14" t="s">
        <v>84</v>
      </c>
      <c r="AW609" s="14" t="s">
        <v>35</v>
      </c>
      <c r="AX609" s="14" t="s">
        <v>82</v>
      </c>
      <c r="AY609" s="197" t="s">
        <v>138</v>
      </c>
    </row>
    <row r="610" s="2" customFormat="1" ht="16.5" customHeight="1">
      <c r="A610" s="39"/>
      <c r="B610" s="165"/>
      <c r="C610" s="223" t="s">
        <v>1277</v>
      </c>
      <c r="D610" s="223" t="s">
        <v>932</v>
      </c>
      <c r="E610" s="224" t="s">
        <v>1278</v>
      </c>
      <c r="F610" s="225" t="s">
        <v>1279</v>
      </c>
      <c r="G610" s="226" t="s">
        <v>211</v>
      </c>
      <c r="H610" s="227">
        <v>237</v>
      </c>
      <c r="I610" s="228"/>
      <c r="J610" s="229">
        <f>ROUND(I610*H610,2)</f>
        <v>0</v>
      </c>
      <c r="K610" s="225" t="s">
        <v>3</v>
      </c>
      <c r="L610" s="230"/>
      <c r="M610" s="231" t="s">
        <v>3</v>
      </c>
      <c r="N610" s="232" t="s">
        <v>45</v>
      </c>
      <c r="O610" s="73"/>
      <c r="P610" s="175">
        <f>O610*H610</f>
        <v>0</v>
      </c>
      <c r="Q610" s="175">
        <v>0.0028999999999999998</v>
      </c>
      <c r="R610" s="175">
        <f>Q610*H610</f>
        <v>0.68729999999999991</v>
      </c>
      <c r="S610" s="175">
        <v>0</v>
      </c>
      <c r="T610" s="176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177" t="s">
        <v>429</v>
      </c>
      <c r="AT610" s="177" t="s">
        <v>932</v>
      </c>
      <c r="AU610" s="177" t="s">
        <v>84</v>
      </c>
      <c r="AY610" s="20" t="s">
        <v>138</v>
      </c>
      <c r="BE610" s="178">
        <f>IF(N610="základní",J610,0)</f>
        <v>0</v>
      </c>
      <c r="BF610" s="178">
        <f>IF(N610="snížená",J610,0)</f>
        <v>0</v>
      </c>
      <c r="BG610" s="178">
        <f>IF(N610="zákl. přenesená",J610,0)</f>
        <v>0</v>
      </c>
      <c r="BH610" s="178">
        <f>IF(N610="sníž. přenesená",J610,0)</f>
        <v>0</v>
      </c>
      <c r="BI610" s="178">
        <f>IF(N610="nulová",J610,0)</f>
        <v>0</v>
      </c>
      <c r="BJ610" s="20" t="s">
        <v>82</v>
      </c>
      <c r="BK610" s="178">
        <f>ROUND(I610*H610,2)</f>
        <v>0</v>
      </c>
      <c r="BL610" s="20" t="s">
        <v>302</v>
      </c>
      <c r="BM610" s="177" t="s">
        <v>1280</v>
      </c>
    </row>
    <row r="611" s="13" customFormat="1">
      <c r="A611" s="13"/>
      <c r="B611" s="189"/>
      <c r="C611" s="13"/>
      <c r="D611" s="179" t="s">
        <v>199</v>
      </c>
      <c r="E611" s="190" t="s">
        <v>3</v>
      </c>
      <c r="F611" s="191" t="s">
        <v>1281</v>
      </c>
      <c r="G611" s="13"/>
      <c r="H611" s="190" t="s">
        <v>3</v>
      </c>
      <c r="I611" s="192"/>
      <c r="J611" s="13"/>
      <c r="K611" s="13"/>
      <c r="L611" s="189"/>
      <c r="M611" s="193"/>
      <c r="N611" s="194"/>
      <c r="O611" s="194"/>
      <c r="P611" s="194"/>
      <c r="Q611" s="194"/>
      <c r="R611" s="194"/>
      <c r="S611" s="194"/>
      <c r="T611" s="19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0" t="s">
        <v>199</v>
      </c>
      <c r="AU611" s="190" t="s">
        <v>84</v>
      </c>
      <c r="AV611" s="13" t="s">
        <v>82</v>
      </c>
      <c r="AW611" s="13" t="s">
        <v>35</v>
      </c>
      <c r="AX611" s="13" t="s">
        <v>74</v>
      </c>
      <c r="AY611" s="190" t="s">
        <v>138</v>
      </c>
    </row>
    <row r="612" s="14" customFormat="1">
      <c r="A612" s="14"/>
      <c r="B612" s="196"/>
      <c r="C612" s="14"/>
      <c r="D612" s="179" t="s">
        <v>199</v>
      </c>
      <c r="E612" s="197" t="s">
        <v>3</v>
      </c>
      <c r="F612" s="198" t="s">
        <v>1282</v>
      </c>
      <c r="G612" s="14"/>
      <c r="H612" s="199">
        <v>236.28100000000001</v>
      </c>
      <c r="I612" s="200"/>
      <c r="J612" s="14"/>
      <c r="K612" s="14"/>
      <c r="L612" s="196"/>
      <c r="M612" s="201"/>
      <c r="N612" s="202"/>
      <c r="O612" s="202"/>
      <c r="P612" s="202"/>
      <c r="Q612" s="202"/>
      <c r="R612" s="202"/>
      <c r="S612" s="202"/>
      <c r="T612" s="20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97" t="s">
        <v>199</v>
      </c>
      <c r="AU612" s="197" t="s">
        <v>84</v>
      </c>
      <c r="AV612" s="14" t="s">
        <v>84</v>
      </c>
      <c r="AW612" s="14" t="s">
        <v>35</v>
      </c>
      <c r="AX612" s="14" t="s">
        <v>74</v>
      </c>
      <c r="AY612" s="197" t="s">
        <v>138</v>
      </c>
    </row>
    <row r="613" s="13" customFormat="1">
      <c r="A613" s="13"/>
      <c r="B613" s="189"/>
      <c r="C613" s="13"/>
      <c r="D613" s="179" t="s">
        <v>199</v>
      </c>
      <c r="E613" s="190" t="s">
        <v>3</v>
      </c>
      <c r="F613" s="191" t="s">
        <v>1283</v>
      </c>
      <c r="G613" s="13"/>
      <c r="H613" s="190" t="s">
        <v>3</v>
      </c>
      <c r="I613" s="192"/>
      <c r="J613" s="13"/>
      <c r="K613" s="13"/>
      <c r="L613" s="189"/>
      <c r="M613" s="193"/>
      <c r="N613" s="194"/>
      <c r="O613" s="194"/>
      <c r="P613" s="194"/>
      <c r="Q613" s="194"/>
      <c r="R613" s="194"/>
      <c r="S613" s="194"/>
      <c r="T613" s="19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0" t="s">
        <v>199</v>
      </c>
      <c r="AU613" s="190" t="s">
        <v>84</v>
      </c>
      <c r="AV613" s="13" t="s">
        <v>82</v>
      </c>
      <c r="AW613" s="13" t="s">
        <v>35</v>
      </c>
      <c r="AX613" s="13" t="s">
        <v>74</v>
      </c>
      <c r="AY613" s="190" t="s">
        <v>138</v>
      </c>
    </row>
    <row r="614" s="14" customFormat="1">
      <c r="A614" s="14"/>
      <c r="B614" s="196"/>
      <c r="C614" s="14"/>
      <c r="D614" s="179" t="s">
        <v>199</v>
      </c>
      <c r="E614" s="197" t="s">
        <v>3</v>
      </c>
      <c r="F614" s="198" t="s">
        <v>1284</v>
      </c>
      <c r="G614" s="14"/>
      <c r="H614" s="199">
        <v>237</v>
      </c>
      <c r="I614" s="200"/>
      <c r="J614" s="14"/>
      <c r="K614" s="14"/>
      <c r="L614" s="196"/>
      <c r="M614" s="201"/>
      <c r="N614" s="202"/>
      <c r="O614" s="202"/>
      <c r="P614" s="202"/>
      <c r="Q614" s="202"/>
      <c r="R614" s="202"/>
      <c r="S614" s="202"/>
      <c r="T614" s="20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197" t="s">
        <v>199</v>
      </c>
      <c r="AU614" s="197" t="s">
        <v>84</v>
      </c>
      <c r="AV614" s="14" t="s">
        <v>84</v>
      </c>
      <c r="AW614" s="14" t="s">
        <v>35</v>
      </c>
      <c r="AX614" s="14" t="s">
        <v>82</v>
      </c>
      <c r="AY614" s="197" t="s">
        <v>138</v>
      </c>
    </row>
    <row r="615" s="2" customFormat="1" ht="16.5" customHeight="1">
      <c r="A615" s="39"/>
      <c r="B615" s="165"/>
      <c r="C615" s="166" t="s">
        <v>1285</v>
      </c>
      <c r="D615" s="166" t="s">
        <v>141</v>
      </c>
      <c r="E615" s="167" t="s">
        <v>1286</v>
      </c>
      <c r="F615" s="168" t="s">
        <v>1287</v>
      </c>
      <c r="G615" s="169" t="s">
        <v>369</v>
      </c>
      <c r="H615" s="170">
        <v>44.299999999999997</v>
      </c>
      <c r="I615" s="171"/>
      <c r="J615" s="172">
        <f>ROUND(I615*H615,2)</f>
        <v>0</v>
      </c>
      <c r="K615" s="168" t="s">
        <v>144</v>
      </c>
      <c r="L615" s="40"/>
      <c r="M615" s="173" t="s">
        <v>3</v>
      </c>
      <c r="N615" s="174" t="s">
        <v>45</v>
      </c>
      <c r="O615" s="73"/>
      <c r="P615" s="175">
        <f>O615*H615</f>
        <v>0</v>
      </c>
      <c r="Q615" s="175">
        <v>1.0000000000000001E-05</v>
      </c>
      <c r="R615" s="175">
        <f>Q615*H615</f>
        <v>0.00044300000000000003</v>
      </c>
      <c r="S615" s="175">
        <v>0</v>
      </c>
      <c r="T615" s="176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177" t="s">
        <v>302</v>
      </c>
      <c r="AT615" s="177" t="s">
        <v>141</v>
      </c>
      <c r="AU615" s="177" t="s">
        <v>84</v>
      </c>
      <c r="AY615" s="20" t="s">
        <v>138</v>
      </c>
      <c r="BE615" s="178">
        <f>IF(N615="základní",J615,0)</f>
        <v>0</v>
      </c>
      <c r="BF615" s="178">
        <f>IF(N615="snížená",J615,0)</f>
        <v>0</v>
      </c>
      <c r="BG615" s="178">
        <f>IF(N615="zákl. přenesená",J615,0)</f>
        <v>0</v>
      </c>
      <c r="BH615" s="178">
        <f>IF(N615="sníž. přenesená",J615,0)</f>
        <v>0</v>
      </c>
      <c r="BI615" s="178">
        <f>IF(N615="nulová",J615,0)</f>
        <v>0</v>
      </c>
      <c r="BJ615" s="20" t="s">
        <v>82</v>
      </c>
      <c r="BK615" s="178">
        <f>ROUND(I615*H615,2)</f>
        <v>0</v>
      </c>
      <c r="BL615" s="20" t="s">
        <v>302</v>
      </c>
      <c r="BM615" s="177" t="s">
        <v>1288</v>
      </c>
    </row>
    <row r="616" s="2" customFormat="1">
      <c r="A616" s="39"/>
      <c r="B616" s="40"/>
      <c r="C616" s="39"/>
      <c r="D616" s="179" t="s">
        <v>147</v>
      </c>
      <c r="E616" s="39"/>
      <c r="F616" s="180" t="s">
        <v>1289</v>
      </c>
      <c r="G616" s="39"/>
      <c r="H616" s="39"/>
      <c r="I616" s="181"/>
      <c r="J616" s="39"/>
      <c r="K616" s="39"/>
      <c r="L616" s="40"/>
      <c r="M616" s="182"/>
      <c r="N616" s="183"/>
      <c r="O616" s="73"/>
      <c r="P616" s="73"/>
      <c r="Q616" s="73"/>
      <c r="R616" s="73"/>
      <c r="S616" s="73"/>
      <c r="T616" s="74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20" t="s">
        <v>147</v>
      </c>
      <c r="AU616" s="20" t="s">
        <v>84</v>
      </c>
    </row>
    <row r="617" s="14" customFormat="1">
      <c r="A617" s="14"/>
      <c r="B617" s="196"/>
      <c r="C617" s="14"/>
      <c r="D617" s="179" t="s">
        <v>199</v>
      </c>
      <c r="E617" s="197" t="s">
        <v>3</v>
      </c>
      <c r="F617" s="198" t="s">
        <v>1290</v>
      </c>
      <c r="G617" s="14"/>
      <c r="H617" s="199">
        <v>44.299999999999997</v>
      </c>
      <c r="I617" s="200"/>
      <c r="J617" s="14"/>
      <c r="K617" s="14"/>
      <c r="L617" s="196"/>
      <c r="M617" s="201"/>
      <c r="N617" s="202"/>
      <c r="O617" s="202"/>
      <c r="P617" s="202"/>
      <c r="Q617" s="202"/>
      <c r="R617" s="202"/>
      <c r="S617" s="202"/>
      <c r="T617" s="20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97" t="s">
        <v>199</v>
      </c>
      <c r="AU617" s="197" t="s">
        <v>84</v>
      </c>
      <c r="AV617" s="14" t="s">
        <v>84</v>
      </c>
      <c r="AW617" s="14" t="s">
        <v>35</v>
      </c>
      <c r="AX617" s="14" t="s">
        <v>82</v>
      </c>
      <c r="AY617" s="197" t="s">
        <v>138</v>
      </c>
    </row>
    <row r="618" s="2" customFormat="1" ht="16.5" customHeight="1">
      <c r="A618" s="39"/>
      <c r="B618" s="165"/>
      <c r="C618" s="166" t="s">
        <v>1291</v>
      </c>
      <c r="D618" s="166" t="s">
        <v>141</v>
      </c>
      <c r="E618" s="167" t="s">
        <v>1292</v>
      </c>
      <c r="F618" s="168" t="s">
        <v>1293</v>
      </c>
      <c r="G618" s="169" t="s">
        <v>369</v>
      </c>
      <c r="H618" s="170">
        <v>18.239999999999998</v>
      </c>
      <c r="I618" s="171"/>
      <c r="J618" s="172">
        <f>ROUND(I618*H618,2)</f>
        <v>0</v>
      </c>
      <c r="K618" s="168" t="s">
        <v>144</v>
      </c>
      <c r="L618" s="40"/>
      <c r="M618" s="173" t="s">
        <v>3</v>
      </c>
      <c r="N618" s="174" t="s">
        <v>45</v>
      </c>
      <c r="O618" s="73"/>
      <c r="P618" s="175">
        <f>O618*H618</f>
        <v>0</v>
      </c>
      <c r="Q618" s="175">
        <v>0.00125</v>
      </c>
      <c r="R618" s="175">
        <f>Q618*H618</f>
        <v>0.022799999999999997</v>
      </c>
      <c r="S618" s="175">
        <v>0</v>
      </c>
      <c r="T618" s="176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177" t="s">
        <v>302</v>
      </c>
      <c r="AT618" s="177" t="s">
        <v>141</v>
      </c>
      <c r="AU618" s="177" t="s">
        <v>84</v>
      </c>
      <c r="AY618" s="20" t="s">
        <v>138</v>
      </c>
      <c r="BE618" s="178">
        <f>IF(N618="základní",J618,0)</f>
        <v>0</v>
      </c>
      <c r="BF618" s="178">
        <f>IF(N618="snížená",J618,0)</f>
        <v>0</v>
      </c>
      <c r="BG618" s="178">
        <f>IF(N618="zákl. přenesená",J618,0)</f>
        <v>0</v>
      </c>
      <c r="BH618" s="178">
        <f>IF(N618="sníž. přenesená",J618,0)</f>
        <v>0</v>
      </c>
      <c r="BI618" s="178">
        <f>IF(N618="nulová",J618,0)</f>
        <v>0</v>
      </c>
      <c r="BJ618" s="20" t="s">
        <v>82</v>
      </c>
      <c r="BK618" s="178">
        <f>ROUND(I618*H618,2)</f>
        <v>0</v>
      </c>
      <c r="BL618" s="20" t="s">
        <v>302</v>
      </c>
      <c r="BM618" s="177" t="s">
        <v>1294</v>
      </c>
    </row>
    <row r="619" s="2" customFormat="1">
      <c r="A619" s="39"/>
      <c r="B619" s="40"/>
      <c r="C619" s="39"/>
      <c r="D619" s="179" t="s">
        <v>147</v>
      </c>
      <c r="E619" s="39"/>
      <c r="F619" s="180" t="s">
        <v>1289</v>
      </c>
      <c r="G619" s="39"/>
      <c r="H619" s="39"/>
      <c r="I619" s="181"/>
      <c r="J619" s="39"/>
      <c r="K619" s="39"/>
      <c r="L619" s="40"/>
      <c r="M619" s="182"/>
      <c r="N619" s="183"/>
      <c r="O619" s="73"/>
      <c r="P619" s="73"/>
      <c r="Q619" s="73"/>
      <c r="R619" s="73"/>
      <c r="S619" s="73"/>
      <c r="T619" s="74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20" t="s">
        <v>147</v>
      </c>
      <c r="AU619" s="20" t="s">
        <v>84</v>
      </c>
    </row>
    <row r="620" s="14" customFormat="1">
      <c r="A620" s="14"/>
      <c r="B620" s="196"/>
      <c r="C620" s="14"/>
      <c r="D620" s="179" t="s">
        <v>199</v>
      </c>
      <c r="E620" s="197" t="s">
        <v>3</v>
      </c>
      <c r="F620" s="198" t="s">
        <v>1295</v>
      </c>
      <c r="G620" s="14"/>
      <c r="H620" s="199">
        <v>18.239999999999998</v>
      </c>
      <c r="I620" s="200"/>
      <c r="J620" s="14"/>
      <c r="K620" s="14"/>
      <c r="L620" s="196"/>
      <c r="M620" s="201"/>
      <c r="N620" s="202"/>
      <c r="O620" s="202"/>
      <c r="P620" s="202"/>
      <c r="Q620" s="202"/>
      <c r="R620" s="202"/>
      <c r="S620" s="202"/>
      <c r="T620" s="20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197" t="s">
        <v>199</v>
      </c>
      <c r="AU620" s="197" t="s">
        <v>84</v>
      </c>
      <c r="AV620" s="14" t="s">
        <v>84</v>
      </c>
      <c r="AW620" s="14" t="s">
        <v>35</v>
      </c>
      <c r="AX620" s="14" t="s">
        <v>82</v>
      </c>
      <c r="AY620" s="197" t="s">
        <v>138</v>
      </c>
    </row>
    <row r="621" s="2" customFormat="1" ht="16.5" customHeight="1">
      <c r="A621" s="39"/>
      <c r="B621" s="165"/>
      <c r="C621" s="166" t="s">
        <v>1296</v>
      </c>
      <c r="D621" s="166" t="s">
        <v>141</v>
      </c>
      <c r="E621" s="167" t="s">
        <v>1297</v>
      </c>
      <c r="F621" s="168" t="s">
        <v>1298</v>
      </c>
      <c r="G621" s="169" t="s">
        <v>369</v>
      </c>
      <c r="H621" s="170">
        <v>19.120000000000001</v>
      </c>
      <c r="I621" s="171"/>
      <c r="J621" s="172">
        <f>ROUND(I621*H621,2)</f>
        <v>0</v>
      </c>
      <c r="K621" s="168" t="s">
        <v>144</v>
      </c>
      <c r="L621" s="40"/>
      <c r="M621" s="173" t="s">
        <v>3</v>
      </c>
      <c r="N621" s="174" t="s">
        <v>45</v>
      </c>
      <c r="O621" s="73"/>
      <c r="P621" s="175">
        <f>O621*H621</f>
        <v>0</v>
      </c>
      <c r="Q621" s="175">
        <v>0.00125</v>
      </c>
      <c r="R621" s="175">
        <f>Q621*H621</f>
        <v>0.023900000000000001</v>
      </c>
      <c r="S621" s="175">
        <v>0</v>
      </c>
      <c r="T621" s="176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177" t="s">
        <v>302</v>
      </c>
      <c r="AT621" s="177" t="s">
        <v>141</v>
      </c>
      <c r="AU621" s="177" t="s">
        <v>84</v>
      </c>
      <c r="AY621" s="20" t="s">
        <v>138</v>
      </c>
      <c r="BE621" s="178">
        <f>IF(N621="základní",J621,0)</f>
        <v>0</v>
      </c>
      <c r="BF621" s="178">
        <f>IF(N621="snížená",J621,0)</f>
        <v>0</v>
      </c>
      <c r="BG621" s="178">
        <f>IF(N621="zákl. přenesená",J621,0)</f>
        <v>0</v>
      </c>
      <c r="BH621" s="178">
        <f>IF(N621="sníž. přenesená",J621,0)</f>
        <v>0</v>
      </c>
      <c r="BI621" s="178">
        <f>IF(N621="nulová",J621,0)</f>
        <v>0</v>
      </c>
      <c r="BJ621" s="20" t="s">
        <v>82</v>
      </c>
      <c r="BK621" s="178">
        <f>ROUND(I621*H621,2)</f>
        <v>0</v>
      </c>
      <c r="BL621" s="20" t="s">
        <v>302</v>
      </c>
      <c r="BM621" s="177" t="s">
        <v>1299</v>
      </c>
    </row>
    <row r="622" s="2" customFormat="1">
      <c r="A622" s="39"/>
      <c r="B622" s="40"/>
      <c r="C622" s="39"/>
      <c r="D622" s="179" t="s">
        <v>147</v>
      </c>
      <c r="E622" s="39"/>
      <c r="F622" s="180" t="s">
        <v>1289</v>
      </c>
      <c r="G622" s="39"/>
      <c r="H622" s="39"/>
      <c r="I622" s="181"/>
      <c r="J622" s="39"/>
      <c r="K622" s="39"/>
      <c r="L622" s="40"/>
      <c r="M622" s="182"/>
      <c r="N622" s="183"/>
      <c r="O622" s="73"/>
      <c r="P622" s="73"/>
      <c r="Q622" s="73"/>
      <c r="R622" s="73"/>
      <c r="S622" s="73"/>
      <c r="T622" s="74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20" t="s">
        <v>147</v>
      </c>
      <c r="AU622" s="20" t="s">
        <v>84</v>
      </c>
    </row>
    <row r="623" s="14" customFormat="1">
      <c r="A623" s="14"/>
      <c r="B623" s="196"/>
      <c r="C623" s="14"/>
      <c r="D623" s="179" t="s">
        <v>199</v>
      </c>
      <c r="E623" s="197" t="s">
        <v>3</v>
      </c>
      <c r="F623" s="198" t="s">
        <v>1300</v>
      </c>
      <c r="G623" s="14"/>
      <c r="H623" s="199">
        <v>19.120000000000001</v>
      </c>
      <c r="I623" s="200"/>
      <c r="J623" s="14"/>
      <c r="K623" s="14"/>
      <c r="L623" s="196"/>
      <c r="M623" s="201"/>
      <c r="N623" s="202"/>
      <c r="O623" s="202"/>
      <c r="P623" s="202"/>
      <c r="Q623" s="202"/>
      <c r="R623" s="202"/>
      <c r="S623" s="202"/>
      <c r="T623" s="20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7" t="s">
        <v>199</v>
      </c>
      <c r="AU623" s="197" t="s">
        <v>84</v>
      </c>
      <c r="AV623" s="14" t="s">
        <v>84</v>
      </c>
      <c r="AW623" s="14" t="s">
        <v>35</v>
      </c>
      <c r="AX623" s="14" t="s">
        <v>82</v>
      </c>
      <c r="AY623" s="197" t="s">
        <v>138</v>
      </c>
    </row>
    <row r="624" s="2" customFormat="1" ht="16.5" customHeight="1">
      <c r="A624" s="39"/>
      <c r="B624" s="165"/>
      <c r="C624" s="223" t="s">
        <v>1301</v>
      </c>
      <c r="D624" s="223" t="s">
        <v>932</v>
      </c>
      <c r="E624" s="224" t="s">
        <v>1302</v>
      </c>
      <c r="F624" s="225" t="s">
        <v>1303</v>
      </c>
      <c r="G624" s="226" t="s">
        <v>211</v>
      </c>
      <c r="H624" s="227">
        <v>13</v>
      </c>
      <c r="I624" s="228"/>
      <c r="J624" s="229">
        <f>ROUND(I624*H624,2)</f>
        <v>0</v>
      </c>
      <c r="K624" s="225" t="s">
        <v>3</v>
      </c>
      <c r="L624" s="230"/>
      <c r="M624" s="231" t="s">
        <v>3</v>
      </c>
      <c r="N624" s="232" t="s">
        <v>45</v>
      </c>
      <c r="O624" s="73"/>
      <c r="P624" s="175">
        <f>O624*H624</f>
        <v>0</v>
      </c>
      <c r="Q624" s="175">
        <v>0.0032000000000000002</v>
      </c>
      <c r="R624" s="175">
        <f>Q624*H624</f>
        <v>0.041600000000000005</v>
      </c>
      <c r="S624" s="175">
        <v>0</v>
      </c>
      <c r="T624" s="176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177" t="s">
        <v>429</v>
      </c>
      <c r="AT624" s="177" t="s">
        <v>932</v>
      </c>
      <c r="AU624" s="177" t="s">
        <v>84</v>
      </c>
      <c r="AY624" s="20" t="s">
        <v>138</v>
      </c>
      <c r="BE624" s="178">
        <f>IF(N624="základní",J624,0)</f>
        <v>0</v>
      </c>
      <c r="BF624" s="178">
        <f>IF(N624="snížená",J624,0)</f>
        <v>0</v>
      </c>
      <c r="BG624" s="178">
        <f>IF(N624="zákl. přenesená",J624,0)</f>
        <v>0</v>
      </c>
      <c r="BH624" s="178">
        <f>IF(N624="sníž. přenesená",J624,0)</f>
        <v>0</v>
      </c>
      <c r="BI624" s="178">
        <f>IF(N624="nulová",J624,0)</f>
        <v>0</v>
      </c>
      <c r="BJ624" s="20" t="s">
        <v>82</v>
      </c>
      <c r="BK624" s="178">
        <f>ROUND(I624*H624,2)</f>
        <v>0</v>
      </c>
      <c r="BL624" s="20" t="s">
        <v>302</v>
      </c>
      <c r="BM624" s="177" t="s">
        <v>1304</v>
      </c>
    </row>
    <row r="625" s="13" customFormat="1">
      <c r="A625" s="13"/>
      <c r="B625" s="189"/>
      <c r="C625" s="13"/>
      <c r="D625" s="179" t="s">
        <v>199</v>
      </c>
      <c r="E625" s="190" t="s">
        <v>3</v>
      </c>
      <c r="F625" s="191" t="s">
        <v>1305</v>
      </c>
      <c r="G625" s="13"/>
      <c r="H625" s="190" t="s">
        <v>3</v>
      </c>
      <c r="I625" s="192"/>
      <c r="J625" s="13"/>
      <c r="K625" s="13"/>
      <c r="L625" s="189"/>
      <c r="M625" s="193"/>
      <c r="N625" s="194"/>
      <c r="O625" s="194"/>
      <c r="P625" s="194"/>
      <c r="Q625" s="194"/>
      <c r="R625" s="194"/>
      <c r="S625" s="194"/>
      <c r="T625" s="19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0" t="s">
        <v>199</v>
      </c>
      <c r="AU625" s="190" t="s">
        <v>84</v>
      </c>
      <c r="AV625" s="13" t="s">
        <v>82</v>
      </c>
      <c r="AW625" s="13" t="s">
        <v>35</v>
      </c>
      <c r="AX625" s="13" t="s">
        <v>74</v>
      </c>
      <c r="AY625" s="190" t="s">
        <v>138</v>
      </c>
    </row>
    <row r="626" s="13" customFormat="1">
      <c r="A626" s="13"/>
      <c r="B626" s="189"/>
      <c r="C626" s="13"/>
      <c r="D626" s="179" t="s">
        <v>199</v>
      </c>
      <c r="E626" s="190" t="s">
        <v>3</v>
      </c>
      <c r="F626" s="191" t="s">
        <v>1306</v>
      </c>
      <c r="G626" s="13"/>
      <c r="H626" s="190" t="s">
        <v>3</v>
      </c>
      <c r="I626" s="192"/>
      <c r="J626" s="13"/>
      <c r="K626" s="13"/>
      <c r="L626" s="189"/>
      <c r="M626" s="193"/>
      <c r="N626" s="194"/>
      <c r="O626" s="194"/>
      <c r="P626" s="194"/>
      <c r="Q626" s="194"/>
      <c r="R626" s="194"/>
      <c r="S626" s="194"/>
      <c r="T626" s="19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0" t="s">
        <v>199</v>
      </c>
      <c r="AU626" s="190" t="s">
        <v>84</v>
      </c>
      <c r="AV626" s="13" t="s">
        <v>82</v>
      </c>
      <c r="AW626" s="13" t="s">
        <v>35</v>
      </c>
      <c r="AX626" s="13" t="s">
        <v>74</v>
      </c>
      <c r="AY626" s="190" t="s">
        <v>138</v>
      </c>
    </row>
    <row r="627" s="14" customFormat="1">
      <c r="A627" s="14"/>
      <c r="B627" s="196"/>
      <c r="C627" s="14"/>
      <c r="D627" s="179" t="s">
        <v>199</v>
      </c>
      <c r="E627" s="197" t="s">
        <v>3</v>
      </c>
      <c r="F627" s="198" t="s">
        <v>1307</v>
      </c>
      <c r="G627" s="14"/>
      <c r="H627" s="199">
        <v>12.121</v>
      </c>
      <c r="I627" s="200"/>
      <c r="J627" s="14"/>
      <c r="K627" s="14"/>
      <c r="L627" s="196"/>
      <c r="M627" s="201"/>
      <c r="N627" s="202"/>
      <c r="O627" s="202"/>
      <c r="P627" s="202"/>
      <c r="Q627" s="202"/>
      <c r="R627" s="202"/>
      <c r="S627" s="202"/>
      <c r="T627" s="20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197" t="s">
        <v>199</v>
      </c>
      <c r="AU627" s="197" t="s">
        <v>84</v>
      </c>
      <c r="AV627" s="14" t="s">
        <v>84</v>
      </c>
      <c r="AW627" s="14" t="s">
        <v>35</v>
      </c>
      <c r="AX627" s="14" t="s">
        <v>74</v>
      </c>
      <c r="AY627" s="197" t="s">
        <v>138</v>
      </c>
    </row>
    <row r="628" s="13" customFormat="1">
      <c r="A628" s="13"/>
      <c r="B628" s="189"/>
      <c r="C628" s="13"/>
      <c r="D628" s="179" t="s">
        <v>199</v>
      </c>
      <c r="E628" s="190" t="s">
        <v>3</v>
      </c>
      <c r="F628" s="191" t="s">
        <v>1283</v>
      </c>
      <c r="G628" s="13"/>
      <c r="H628" s="190" t="s">
        <v>3</v>
      </c>
      <c r="I628" s="192"/>
      <c r="J628" s="13"/>
      <c r="K628" s="13"/>
      <c r="L628" s="189"/>
      <c r="M628" s="193"/>
      <c r="N628" s="194"/>
      <c r="O628" s="194"/>
      <c r="P628" s="194"/>
      <c r="Q628" s="194"/>
      <c r="R628" s="194"/>
      <c r="S628" s="194"/>
      <c r="T628" s="19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0" t="s">
        <v>199</v>
      </c>
      <c r="AU628" s="190" t="s">
        <v>84</v>
      </c>
      <c r="AV628" s="13" t="s">
        <v>82</v>
      </c>
      <c r="AW628" s="13" t="s">
        <v>35</v>
      </c>
      <c r="AX628" s="13" t="s">
        <v>74</v>
      </c>
      <c r="AY628" s="190" t="s">
        <v>138</v>
      </c>
    </row>
    <row r="629" s="14" customFormat="1">
      <c r="A629" s="14"/>
      <c r="B629" s="196"/>
      <c r="C629" s="14"/>
      <c r="D629" s="179" t="s">
        <v>199</v>
      </c>
      <c r="E629" s="197" t="s">
        <v>3</v>
      </c>
      <c r="F629" s="198" t="s">
        <v>1308</v>
      </c>
      <c r="G629" s="14"/>
      <c r="H629" s="199">
        <v>13</v>
      </c>
      <c r="I629" s="200"/>
      <c r="J629" s="14"/>
      <c r="K629" s="14"/>
      <c r="L629" s="196"/>
      <c r="M629" s="201"/>
      <c r="N629" s="202"/>
      <c r="O629" s="202"/>
      <c r="P629" s="202"/>
      <c r="Q629" s="202"/>
      <c r="R629" s="202"/>
      <c r="S629" s="202"/>
      <c r="T629" s="20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197" t="s">
        <v>199</v>
      </c>
      <c r="AU629" s="197" t="s">
        <v>84</v>
      </c>
      <c r="AV629" s="14" t="s">
        <v>84</v>
      </c>
      <c r="AW629" s="14" t="s">
        <v>35</v>
      </c>
      <c r="AX629" s="14" t="s">
        <v>82</v>
      </c>
      <c r="AY629" s="197" t="s">
        <v>138</v>
      </c>
    </row>
    <row r="630" s="2" customFormat="1" ht="16.5" customHeight="1">
      <c r="A630" s="39"/>
      <c r="B630" s="165"/>
      <c r="C630" s="166" t="s">
        <v>1309</v>
      </c>
      <c r="D630" s="166" t="s">
        <v>141</v>
      </c>
      <c r="E630" s="167" t="s">
        <v>1310</v>
      </c>
      <c r="F630" s="168" t="s">
        <v>1311</v>
      </c>
      <c r="G630" s="169" t="s">
        <v>168</v>
      </c>
      <c r="H630" s="170">
        <v>277.97800000000001</v>
      </c>
      <c r="I630" s="171"/>
      <c r="J630" s="172">
        <f>ROUND(I630*H630,2)</f>
        <v>0</v>
      </c>
      <c r="K630" s="168" t="s">
        <v>144</v>
      </c>
      <c r="L630" s="40"/>
      <c r="M630" s="173" t="s">
        <v>3</v>
      </c>
      <c r="N630" s="174" t="s">
        <v>45</v>
      </c>
      <c r="O630" s="73"/>
      <c r="P630" s="175">
        <f>O630*H630</f>
        <v>0</v>
      </c>
      <c r="Q630" s="175">
        <v>0</v>
      </c>
      <c r="R630" s="175">
        <f>Q630*H630</f>
        <v>0</v>
      </c>
      <c r="S630" s="175">
        <v>0</v>
      </c>
      <c r="T630" s="176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177" t="s">
        <v>302</v>
      </c>
      <c r="AT630" s="177" t="s">
        <v>141</v>
      </c>
      <c r="AU630" s="177" t="s">
        <v>84</v>
      </c>
      <c r="AY630" s="20" t="s">
        <v>138</v>
      </c>
      <c r="BE630" s="178">
        <f>IF(N630="základní",J630,0)</f>
        <v>0</v>
      </c>
      <c r="BF630" s="178">
        <f>IF(N630="snížená",J630,0)</f>
        <v>0</v>
      </c>
      <c r="BG630" s="178">
        <f>IF(N630="zákl. přenesená",J630,0)</f>
        <v>0</v>
      </c>
      <c r="BH630" s="178">
        <f>IF(N630="sníž. přenesená",J630,0)</f>
        <v>0</v>
      </c>
      <c r="BI630" s="178">
        <f>IF(N630="nulová",J630,0)</f>
        <v>0</v>
      </c>
      <c r="BJ630" s="20" t="s">
        <v>82</v>
      </c>
      <c r="BK630" s="178">
        <f>ROUND(I630*H630,2)</f>
        <v>0</v>
      </c>
      <c r="BL630" s="20" t="s">
        <v>302</v>
      </c>
      <c r="BM630" s="177" t="s">
        <v>1312</v>
      </c>
    </row>
    <row r="631" s="14" customFormat="1">
      <c r="A631" s="14"/>
      <c r="B631" s="196"/>
      <c r="C631" s="14"/>
      <c r="D631" s="179" t="s">
        <v>199</v>
      </c>
      <c r="E631" s="197" t="s">
        <v>3</v>
      </c>
      <c r="F631" s="198" t="s">
        <v>551</v>
      </c>
      <c r="G631" s="14"/>
      <c r="H631" s="199">
        <v>277.97800000000001</v>
      </c>
      <c r="I631" s="200"/>
      <c r="J631" s="14"/>
      <c r="K631" s="14"/>
      <c r="L631" s="196"/>
      <c r="M631" s="201"/>
      <c r="N631" s="202"/>
      <c r="O631" s="202"/>
      <c r="P631" s="202"/>
      <c r="Q631" s="202"/>
      <c r="R631" s="202"/>
      <c r="S631" s="202"/>
      <c r="T631" s="20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97" t="s">
        <v>199</v>
      </c>
      <c r="AU631" s="197" t="s">
        <v>84</v>
      </c>
      <c r="AV631" s="14" t="s">
        <v>84</v>
      </c>
      <c r="AW631" s="14" t="s">
        <v>35</v>
      </c>
      <c r="AX631" s="14" t="s">
        <v>74</v>
      </c>
      <c r="AY631" s="197" t="s">
        <v>138</v>
      </c>
    </row>
    <row r="632" s="16" customFormat="1">
      <c r="A632" s="16"/>
      <c r="B632" s="212"/>
      <c r="C632" s="16"/>
      <c r="D632" s="179" t="s">
        <v>199</v>
      </c>
      <c r="E632" s="213" t="s">
        <v>166</v>
      </c>
      <c r="F632" s="214" t="s">
        <v>248</v>
      </c>
      <c r="G632" s="16"/>
      <c r="H632" s="215">
        <v>277.97800000000001</v>
      </c>
      <c r="I632" s="216"/>
      <c r="J632" s="16"/>
      <c r="K632" s="16"/>
      <c r="L632" s="212"/>
      <c r="M632" s="217"/>
      <c r="N632" s="218"/>
      <c r="O632" s="218"/>
      <c r="P632" s="218"/>
      <c r="Q632" s="218"/>
      <c r="R632" s="218"/>
      <c r="S632" s="218"/>
      <c r="T632" s="219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13" t="s">
        <v>199</v>
      </c>
      <c r="AU632" s="213" t="s">
        <v>84</v>
      </c>
      <c r="AV632" s="16" t="s">
        <v>156</v>
      </c>
      <c r="AW632" s="16" t="s">
        <v>35</v>
      </c>
      <c r="AX632" s="16" t="s">
        <v>74</v>
      </c>
      <c r="AY632" s="213" t="s">
        <v>138</v>
      </c>
    </row>
    <row r="633" s="15" customFormat="1">
      <c r="A633" s="15"/>
      <c r="B633" s="204"/>
      <c r="C633" s="15"/>
      <c r="D633" s="179" t="s">
        <v>199</v>
      </c>
      <c r="E633" s="205" t="s">
        <v>3</v>
      </c>
      <c r="F633" s="206" t="s">
        <v>208</v>
      </c>
      <c r="G633" s="15"/>
      <c r="H633" s="207">
        <v>277.97800000000001</v>
      </c>
      <c r="I633" s="208"/>
      <c r="J633" s="15"/>
      <c r="K633" s="15"/>
      <c r="L633" s="204"/>
      <c r="M633" s="209"/>
      <c r="N633" s="210"/>
      <c r="O633" s="210"/>
      <c r="P633" s="210"/>
      <c r="Q633" s="210"/>
      <c r="R633" s="210"/>
      <c r="S633" s="210"/>
      <c r="T633" s="21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05" t="s">
        <v>199</v>
      </c>
      <c r="AU633" s="205" t="s">
        <v>84</v>
      </c>
      <c r="AV633" s="15" t="s">
        <v>162</v>
      </c>
      <c r="AW633" s="15" t="s">
        <v>35</v>
      </c>
      <c r="AX633" s="15" t="s">
        <v>82</v>
      </c>
      <c r="AY633" s="205" t="s">
        <v>138</v>
      </c>
    </row>
    <row r="634" s="2" customFormat="1">
      <c r="A634" s="39"/>
      <c r="B634" s="165"/>
      <c r="C634" s="223" t="s">
        <v>1313</v>
      </c>
      <c r="D634" s="223" t="s">
        <v>932</v>
      </c>
      <c r="E634" s="224" t="s">
        <v>1314</v>
      </c>
      <c r="F634" s="225" t="s">
        <v>1315</v>
      </c>
      <c r="G634" s="226" t="s">
        <v>168</v>
      </c>
      <c r="H634" s="227">
        <v>305.77600000000001</v>
      </c>
      <c r="I634" s="228"/>
      <c r="J634" s="229">
        <f>ROUND(I634*H634,2)</f>
        <v>0</v>
      </c>
      <c r="K634" s="225" t="s">
        <v>144</v>
      </c>
      <c r="L634" s="230"/>
      <c r="M634" s="231" t="s">
        <v>3</v>
      </c>
      <c r="N634" s="232" t="s">
        <v>45</v>
      </c>
      <c r="O634" s="73"/>
      <c r="P634" s="175">
        <f>O634*H634</f>
        <v>0</v>
      </c>
      <c r="Q634" s="175">
        <v>0.00011</v>
      </c>
      <c r="R634" s="175">
        <f>Q634*H634</f>
        <v>0.033635360000000003</v>
      </c>
      <c r="S634" s="175">
        <v>0</v>
      </c>
      <c r="T634" s="176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177" t="s">
        <v>429</v>
      </c>
      <c r="AT634" s="177" t="s">
        <v>932</v>
      </c>
      <c r="AU634" s="177" t="s">
        <v>84</v>
      </c>
      <c r="AY634" s="20" t="s">
        <v>138</v>
      </c>
      <c r="BE634" s="178">
        <f>IF(N634="základní",J634,0)</f>
        <v>0</v>
      </c>
      <c r="BF634" s="178">
        <f>IF(N634="snížená",J634,0)</f>
        <v>0</v>
      </c>
      <c r="BG634" s="178">
        <f>IF(N634="zákl. přenesená",J634,0)</f>
        <v>0</v>
      </c>
      <c r="BH634" s="178">
        <f>IF(N634="sníž. přenesená",J634,0)</f>
        <v>0</v>
      </c>
      <c r="BI634" s="178">
        <f>IF(N634="nulová",J634,0)</f>
        <v>0</v>
      </c>
      <c r="BJ634" s="20" t="s">
        <v>82</v>
      </c>
      <c r="BK634" s="178">
        <f>ROUND(I634*H634,2)</f>
        <v>0</v>
      </c>
      <c r="BL634" s="20" t="s">
        <v>302</v>
      </c>
      <c r="BM634" s="177" t="s">
        <v>1316</v>
      </c>
    </row>
    <row r="635" s="2" customFormat="1">
      <c r="A635" s="39"/>
      <c r="B635" s="40"/>
      <c r="C635" s="39"/>
      <c r="D635" s="179" t="s">
        <v>147</v>
      </c>
      <c r="E635" s="39"/>
      <c r="F635" s="180" t="s">
        <v>1317</v>
      </c>
      <c r="G635" s="39"/>
      <c r="H635" s="39"/>
      <c r="I635" s="181"/>
      <c r="J635" s="39"/>
      <c r="K635" s="39"/>
      <c r="L635" s="40"/>
      <c r="M635" s="182"/>
      <c r="N635" s="183"/>
      <c r="O635" s="73"/>
      <c r="P635" s="73"/>
      <c r="Q635" s="73"/>
      <c r="R635" s="73"/>
      <c r="S635" s="73"/>
      <c r="T635" s="74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20" t="s">
        <v>147</v>
      </c>
      <c r="AU635" s="20" t="s">
        <v>84</v>
      </c>
    </row>
    <row r="636" s="14" customFormat="1">
      <c r="A636" s="14"/>
      <c r="B636" s="196"/>
      <c r="C636" s="14"/>
      <c r="D636" s="179" t="s">
        <v>199</v>
      </c>
      <c r="E636" s="14"/>
      <c r="F636" s="198" t="s">
        <v>1318</v>
      </c>
      <c r="G636" s="14"/>
      <c r="H636" s="199">
        <v>305.77600000000001</v>
      </c>
      <c r="I636" s="200"/>
      <c r="J636" s="14"/>
      <c r="K636" s="14"/>
      <c r="L636" s="196"/>
      <c r="M636" s="201"/>
      <c r="N636" s="202"/>
      <c r="O636" s="202"/>
      <c r="P636" s="202"/>
      <c r="Q636" s="202"/>
      <c r="R636" s="202"/>
      <c r="S636" s="202"/>
      <c r="T636" s="20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97" t="s">
        <v>199</v>
      </c>
      <c r="AU636" s="197" t="s">
        <v>84</v>
      </c>
      <c r="AV636" s="14" t="s">
        <v>84</v>
      </c>
      <c r="AW636" s="14" t="s">
        <v>4</v>
      </c>
      <c r="AX636" s="14" t="s">
        <v>82</v>
      </c>
      <c r="AY636" s="197" t="s">
        <v>138</v>
      </c>
    </row>
    <row r="637" s="2" customFormat="1">
      <c r="A637" s="39"/>
      <c r="B637" s="165"/>
      <c r="C637" s="166" t="s">
        <v>1319</v>
      </c>
      <c r="D637" s="166" t="s">
        <v>141</v>
      </c>
      <c r="E637" s="167" t="s">
        <v>1320</v>
      </c>
      <c r="F637" s="168" t="s">
        <v>1321</v>
      </c>
      <c r="G637" s="169" t="s">
        <v>231</v>
      </c>
      <c r="H637" s="170">
        <v>0.81000000000000005</v>
      </c>
      <c r="I637" s="171"/>
      <c r="J637" s="172">
        <f>ROUND(I637*H637,2)</f>
        <v>0</v>
      </c>
      <c r="K637" s="168" t="s">
        <v>144</v>
      </c>
      <c r="L637" s="40"/>
      <c r="M637" s="173" t="s">
        <v>3</v>
      </c>
      <c r="N637" s="174" t="s">
        <v>45</v>
      </c>
      <c r="O637" s="73"/>
      <c r="P637" s="175">
        <f>O637*H637</f>
        <v>0</v>
      </c>
      <c r="Q637" s="175">
        <v>0</v>
      </c>
      <c r="R637" s="175">
        <f>Q637*H637</f>
        <v>0</v>
      </c>
      <c r="S637" s="175">
        <v>0</v>
      </c>
      <c r="T637" s="176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177" t="s">
        <v>302</v>
      </c>
      <c r="AT637" s="177" t="s">
        <v>141</v>
      </c>
      <c r="AU637" s="177" t="s">
        <v>84</v>
      </c>
      <c r="AY637" s="20" t="s">
        <v>138</v>
      </c>
      <c r="BE637" s="178">
        <f>IF(N637="základní",J637,0)</f>
        <v>0</v>
      </c>
      <c r="BF637" s="178">
        <f>IF(N637="snížená",J637,0)</f>
        <v>0</v>
      </c>
      <c r="BG637" s="178">
        <f>IF(N637="zákl. přenesená",J637,0)</f>
        <v>0</v>
      </c>
      <c r="BH637" s="178">
        <f>IF(N637="sníž. přenesená",J637,0)</f>
        <v>0</v>
      </c>
      <c r="BI637" s="178">
        <f>IF(N637="nulová",J637,0)</f>
        <v>0</v>
      </c>
      <c r="BJ637" s="20" t="s">
        <v>82</v>
      </c>
      <c r="BK637" s="178">
        <f>ROUND(I637*H637,2)</f>
        <v>0</v>
      </c>
      <c r="BL637" s="20" t="s">
        <v>302</v>
      </c>
      <c r="BM637" s="177" t="s">
        <v>1322</v>
      </c>
    </row>
    <row r="638" s="12" customFormat="1" ht="22.8" customHeight="1">
      <c r="A638" s="12"/>
      <c r="B638" s="152"/>
      <c r="C638" s="12"/>
      <c r="D638" s="153" t="s">
        <v>73</v>
      </c>
      <c r="E638" s="163" t="s">
        <v>1323</v>
      </c>
      <c r="F638" s="163" t="s">
        <v>1324</v>
      </c>
      <c r="G638" s="12"/>
      <c r="H638" s="12"/>
      <c r="I638" s="155"/>
      <c r="J638" s="164">
        <f>BK638</f>
        <v>0</v>
      </c>
      <c r="K638" s="12"/>
      <c r="L638" s="152"/>
      <c r="M638" s="157"/>
      <c r="N638" s="158"/>
      <c r="O638" s="158"/>
      <c r="P638" s="159">
        <f>SUM(P639:P745)</f>
        <v>0</v>
      </c>
      <c r="Q638" s="158"/>
      <c r="R638" s="159">
        <f>SUM(R639:R745)</f>
        <v>3.7037148000000002</v>
      </c>
      <c r="S638" s="158"/>
      <c r="T638" s="160">
        <f>SUM(T639:T745)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153" t="s">
        <v>84</v>
      </c>
      <c r="AT638" s="161" t="s">
        <v>73</v>
      </c>
      <c r="AU638" s="161" t="s">
        <v>82</v>
      </c>
      <c r="AY638" s="153" t="s">
        <v>138</v>
      </c>
      <c r="BK638" s="162">
        <f>SUM(BK639:BK745)</f>
        <v>0</v>
      </c>
    </row>
    <row r="639" s="2" customFormat="1" ht="16.5" customHeight="1">
      <c r="A639" s="39"/>
      <c r="B639" s="165"/>
      <c r="C639" s="166" t="s">
        <v>1325</v>
      </c>
      <c r="D639" s="166" t="s">
        <v>141</v>
      </c>
      <c r="E639" s="167" t="s">
        <v>1326</v>
      </c>
      <c r="F639" s="168" t="s">
        <v>1327</v>
      </c>
      <c r="G639" s="169" t="s">
        <v>168</v>
      </c>
      <c r="H639" s="170">
        <v>16.649999999999999</v>
      </c>
      <c r="I639" s="171"/>
      <c r="J639" s="172">
        <f>ROUND(I639*H639,2)</f>
        <v>0</v>
      </c>
      <c r="K639" s="168" t="s">
        <v>144</v>
      </c>
      <c r="L639" s="40"/>
      <c r="M639" s="173" t="s">
        <v>3</v>
      </c>
      <c r="N639" s="174" t="s">
        <v>45</v>
      </c>
      <c r="O639" s="73"/>
      <c r="P639" s="175">
        <f>O639*H639</f>
        <v>0</v>
      </c>
      <c r="Q639" s="175">
        <v>0.00029999999999999997</v>
      </c>
      <c r="R639" s="175">
        <f>Q639*H639</f>
        <v>0.0049949999999999994</v>
      </c>
      <c r="S639" s="175">
        <v>0</v>
      </c>
      <c r="T639" s="176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177" t="s">
        <v>302</v>
      </c>
      <c r="AT639" s="177" t="s">
        <v>141</v>
      </c>
      <c r="AU639" s="177" t="s">
        <v>84</v>
      </c>
      <c r="AY639" s="20" t="s">
        <v>138</v>
      </c>
      <c r="BE639" s="178">
        <f>IF(N639="základní",J639,0)</f>
        <v>0</v>
      </c>
      <c r="BF639" s="178">
        <f>IF(N639="snížená",J639,0)</f>
        <v>0</v>
      </c>
      <c r="BG639" s="178">
        <f>IF(N639="zákl. přenesená",J639,0)</f>
        <v>0</v>
      </c>
      <c r="BH639" s="178">
        <f>IF(N639="sníž. přenesená",J639,0)</f>
        <v>0</v>
      </c>
      <c r="BI639" s="178">
        <f>IF(N639="nulová",J639,0)</f>
        <v>0</v>
      </c>
      <c r="BJ639" s="20" t="s">
        <v>82</v>
      </c>
      <c r="BK639" s="178">
        <f>ROUND(I639*H639,2)</f>
        <v>0</v>
      </c>
      <c r="BL639" s="20" t="s">
        <v>302</v>
      </c>
      <c r="BM639" s="177" t="s">
        <v>1328</v>
      </c>
    </row>
    <row r="640" s="13" customFormat="1">
      <c r="A640" s="13"/>
      <c r="B640" s="189"/>
      <c r="C640" s="13"/>
      <c r="D640" s="179" t="s">
        <v>199</v>
      </c>
      <c r="E640" s="190" t="s">
        <v>3</v>
      </c>
      <c r="F640" s="191" t="s">
        <v>1329</v>
      </c>
      <c r="G640" s="13"/>
      <c r="H640" s="190" t="s">
        <v>3</v>
      </c>
      <c r="I640" s="192"/>
      <c r="J640" s="13"/>
      <c r="K640" s="13"/>
      <c r="L640" s="189"/>
      <c r="M640" s="193"/>
      <c r="N640" s="194"/>
      <c r="O640" s="194"/>
      <c r="P640" s="194"/>
      <c r="Q640" s="194"/>
      <c r="R640" s="194"/>
      <c r="S640" s="194"/>
      <c r="T640" s="19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90" t="s">
        <v>199</v>
      </c>
      <c r="AU640" s="190" t="s">
        <v>84</v>
      </c>
      <c r="AV640" s="13" t="s">
        <v>82</v>
      </c>
      <c r="AW640" s="13" t="s">
        <v>35</v>
      </c>
      <c r="AX640" s="13" t="s">
        <v>74</v>
      </c>
      <c r="AY640" s="190" t="s">
        <v>138</v>
      </c>
    </row>
    <row r="641" s="14" customFormat="1">
      <c r="A641" s="14"/>
      <c r="B641" s="196"/>
      <c r="C641" s="14"/>
      <c r="D641" s="179" t="s">
        <v>199</v>
      </c>
      <c r="E641" s="197" t="s">
        <v>3</v>
      </c>
      <c r="F641" s="198" t="s">
        <v>1330</v>
      </c>
      <c r="G641" s="14"/>
      <c r="H641" s="199">
        <v>16.649999999999999</v>
      </c>
      <c r="I641" s="200"/>
      <c r="J641" s="14"/>
      <c r="K641" s="14"/>
      <c r="L641" s="196"/>
      <c r="M641" s="201"/>
      <c r="N641" s="202"/>
      <c r="O641" s="202"/>
      <c r="P641" s="202"/>
      <c r="Q641" s="202"/>
      <c r="R641" s="202"/>
      <c r="S641" s="202"/>
      <c r="T641" s="20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97" t="s">
        <v>199</v>
      </c>
      <c r="AU641" s="197" t="s">
        <v>84</v>
      </c>
      <c r="AV641" s="14" t="s">
        <v>84</v>
      </c>
      <c r="AW641" s="14" t="s">
        <v>35</v>
      </c>
      <c r="AX641" s="14" t="s">
        <v>74</v>
      </c>
      <c r="AY641" s="197" t="s">
        <v>138</v>
      </c>
    </row>
    <row r="642" s="15" customFormat="1">
      <c r="A642" s="15"/>
      <c r="B642" s="204"/>
      <c r="C642" s="15"/>
      <c r="D642" s="179" t="s">
        <v>199</v>
      </c>
      <c r="E642" s="205" t="s">
        <v>3</v>
      </c>
      <c r="F642" s="206" t="s">
        <v>208</v>
      </c>
      <c r="G642" s="15"/>
      <c r="H642" s="207">
        <v>16.649999999999999</v>
      </c>
      <c r="I642" s="208"/>
      <c r="J642" s="15"/>
      <c r="K642" s="15"/>
      <c r="L642" s="204"/>
      <c r="M642" s="209"/>
      <c r="N642" s="210"/>
      <c r="O642" s="210"/>
      <c r="P642" s="210"/>
      <c r="Q642" s="210"/>
      <c r="R642" s="210"/>
      <c r="S642" s="210"/>
      <c r="T642" s="21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05" t="s">
        <v>199</v>
      </c>
      <c r="AU642" s="205" t="s">
        <v>84</v>
      </c>
      <c r="AV642" s="15" t="s">
        <v>162</v>
      </c>
      <c r="AW642" s="15" t="s">
        <v>35</v>
      </c>
      <c r="AX642" s="15" t="s">
        <v>82</v>
      </c>
      <c r="AY642" s="205" t="s">
        <v>138</v>
      </c>
    </row>
    <row r="643" s="2" customFormat="1">
      <c r="A643" s="39"/>
      <c r="B643" s="165"/>
      <c r="C643" s="166" t="s">
        <v>1331</v>
      </c>
      <c r="D643" s="166" t="s">
        <v>141</v>
      </c>
      <c r="E643" s="167" t="s">
        <v>1332</v>
      </c>
      <c r="F643" s="168" t="s">
        <v>1333</v>
      </c>
      <c r="G643" s="169" t="s">
        <v>369</v>
      </c>
      <c r="H643" s="170">
        <v>5.4500000000000002</v>
      </c>
      <c r="I643" s="171"/>
      <c r="J643" s="172">
        <f>ROUND(I643*H643,2)</f>
        <v>0</v>
      </c>
      <c r="K643" s="168" t="s">
        <v>144</v>
      </c>
      <c r="L643" s="40"/>
      <c r="M643" s="173" t="s">
        <v>3</v>
      </c>
      <c r="N643" s="174" t="s">
        <v>45</v>
      </c>
      <c r="O643" s="73"/>
      <c r="P643" s="175">
        <f>O643*H643</f>
        <v>0</v>
      </c>
      <c r="Q643" s="175">
        <v>0.00020000000000000001</v>
      </c>
      <c r="R643" s="175">
        <f>Q643*H643</f>
        <v>0.00109</v>
      </c>
      <c r="S643" s="175">
        <v>0</v>
      </c>
      <c r="T643" s="176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177" t="s">
        <v>302</v>
      </c>
      <c r="AT643" s="177" t="s">
        <v>141</v>
      </c>
      <c r="AU643" s="177" t="s">
        <v>84</v>
      </c>
      <c r="AY643" s="20" t="s">
        <v>138</v>
      </c>
      <c r="BE643" s="178">
        <f>IF(N643="základní",J643,0)</f>
        <v>0</v>
      </c>
      <c r="BF643" s="178">
        <f>IF(N643="snížená",J643,0)</f>
        <v>0</v>
      </c>
      <c r="BG643" s="178">
        <f>IF(N643="zákl. přenesená",J643,0)</f>
        <v>0</v>
      </c>
      <c r="BH643" s="178">
        <f>IF(N643="sníž. přenesená",J643,0)</f>
        <v>0</v>
      </c>
      <c r="BI643" s="178">
        <f>IF(N643="nulová",J643,0)</f>
        <v>0</v>
      </c>
      <c r="BJ643" s="20" t="s">
        <v>82</v>
      </c>
      <c r="BK643" s="178">
        <f>ROUND(I643*H643,2)</f>
        <v>0</v>
      </c>
      <c r="BL643" s="20" t="s">
        <v>302</v>
      </c>
      <c r="BM643" s="177" t="s">
        <v>1334</v>
      </c>
    </row>
    <row r="644" s="13" customFormat="1">
      <c r="A644" s="13"/>
      <c r="B644" s="189"/>
      <c r="C644" s="13"/>
      <c r="D644" s="179" t="s">
        <v>199</v>
      </c>
      <c r="E644" s="190" t="s">
        <v>3</v>
      </c>
      <c r="F644" s="191" t="s">
        <v>1335</v>
      </c>
      <c r="G644" s="13"/>
      <c r="H644" s="190" t="s">
        <v>3</v>
      </c>
      <c r="I644" s="192"/>
      <c r="J644" s="13"/>
      <c r="K644" s="13"/>
      <c r="L644" s="189"/>
      <c r="M644" s="193"/>
      <c r="N644" s="194"/>
      <c r="O644" s="194"/>
      <c r="P644" s="194"/>
      <c r="Q644" s="194"/>
      <c r="R644" s="194"/>
      <c r="S644" s="194"/>
      <c r="T644" s="19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0" t="s">
        <v>199</v>
      </c>
      <c r="AU644" s="190" t="s">
        <v>84</v>
      </c>
      <c r="AV644" s="13" t="s">
        <v>82</v>
      </c>
      <c r="AW644" s="13" t="s">
        <v>35</v>
      </c>
      <c r="AX644" s="13" t="s">
        <v>74</v>
      </c>
      <c r="AY644" s="190" t="s">
        <v>138</v>
      </c>
    </row>
    <row r="645" s="14" customFormat="1">
      <c r="A645" s="14"/>
      <c r="B645" s="196"/>
      <c r="C645" s="14"/>
      <c r="D645" s="179" t="s">
        <v>199</v>
      </c>
      <c r="E645" s="197" t="s">
        <v>3</v>
      </c>
      <c r="F645" s="198" t="s">
        <v>1336</v>
      </c>
      <c r="G645" s="14"/>
      <c r="H645" s="199">
        <v>5.4500000000000002</v>
      </c>
      <c r="I645" s="200"/>
      <c r="J645" s="14"/>
      <c r="K645" s="14"/>
      <c r="L645" s="196"/>
      <c r="M645" s="201"/>
      <c r="N645" s="202"/>
      <c r="O645" s="202"/>
      <c r="P645" s="202"/>
      <c r="Q645" s="202"/>
      <c r="R645" s="202"/>
      <c r="S645" s="202"/>
      <c r="T645" s="20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197" t="s">
        <v>199</v>
      </c>
      <c r="AU645" s="197" t="s">
        <v>84</v>
      </c>
      <c r="AV645" s="14" t="s">
        <v>84</v>
      </c>
      <c r="AW645" s="14" t="s">
        <v>35</v>
      </c>
      <c r="AX645" s="14" t="s">
        <v>74</v>
      </c>
      <c r="AY645" s="197" t="s">
        <v>138</v>
      </c>
    </row>
    <row r="646" s="16" customFormat="1">
      <c r="A646" s="16"/>
      <c r="B646" s="212"/>
      <c r="C646" s="16"/>
      <c r="D646" s="179" t="s">
        <v>199</v>
      </c>
      <c r="E646" s="213" t="s">
        <v>3</v>
      </c>
      <c r="F646" s="214" t="s">
        <v>248</v>
      </c>
      <c r="G646" s="16"/>
      <c r="H646" s="215">
        <v>5.4500000000000002</v>
      </c>
      <c r="I646" s="216"/>
      <c r="J646" s="16"/>
      <c r="K646" s="16"/>
      <c r="L646" s="212"/>
      <c r="M646" s="217"/>
      <c r="N646" s="218"/>
      <c r="O646" s="218"/>
      <c r="P646" s="218"/>
      <c r="Q646" s="218"/>
      <c r="R646" s="218"/>
      <c r="S646" s="218"/>
      <c r="T646" s="219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13" t="s">
        <v>199</v>
      </c>
      <c r="AU646" s="213" t="s">
        <v>84</v>
      </c>
      <c r="AV646" s="16" t="s">
        <v>156</v>
      </c>
      <c r="AW646" s="16" t="s">
        <v>35</v>
      </c>
      <c r="AX646" s="16" t="s">
        <v>74</v>
      </c>
      <c r="AY646" s="213" t="s">
        <v>138</v>
      </c>
    </row>
    <row r="647" s="15" customFormat="1">
      <c r="A647" s="15"/>
      <c r="B647" s="204"/>
      <c r="C647" s="15"/>
      <c r="D647" s="179" t="s">
        <v>199</v>
      </c>
      <c r="E647" s="205" t="s">
        <v>3</v>
      </c>
      <c r="F647" s="206" t="s">
        <v>208</v>
      </c>
      <c r="G647" s="15"/>
      <c r="H647" s="207">
        <v>5.4500000000000002</v>
      </c>
      <c r="I647" s="208"/>
      <c r="J647" s="15"/>
      <c r="K647" s="15"/>
      <c r="L647" s="204"/>
      <c r="M647" s="209"/>
      <c r="N647" s="210"/>
      <c r="O647" s="210"/>
      <c r="P647" s="210"/>
      <c r="Q647" s="210"/>
      <c r="R647" s="210"/>
      <c r="S647" s="210"/>
      <c r="T647" s="211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05" t="s">
        <v>199</v>
      </c>
      <c r="AU647" s="205" t="s">
        <v>84</v>
      </c>
      <c r="AV647" s="15" t="s">
        <v>162</v>
      </c>
      <c r="AW647" s="15" t="s">
        <v>35</v>
      </c>
      <c r="AX647" s="15" t="s">
        <v>82</v>
      </c>
      <c r="AY647" s="205" t="s">
        <v>138</v>
      </c>
    </row>
    <row r="648" s="2" customFormat="1" ht="16.5" customHeight="1">
      <c r="A648" s="39"/>
      <c r="B648" s="165"/>
      <c r="C648" s="223" t="s">
        <v>1337</v>
      </c>
      <c r="D648" s="223" t="s">
        <v>932</v>
      </c>
      <c r="E648" s="224" t="s">
        <v>1338</v>
      </c>
      <c r="F648" s="225" t="s">
        <v>1339</v>
      </c>
      <c r="G648" s="226" t="s">
        <v>369</v>
      </c>
      <c r="H648" s="227">
        <v>5.9950000000000001</v>
      </c>
      <c r="I648" s="228"/>
      <c r="J648" s="229">
        <f>ROUND(I648*H648,2)</f>
        <v>0</v>
      </c>
      <c r="K648" s="225" t="s">
        <v>144</v>
      </c>
      <c r="L648" s="230"/>
      <c r="M648" s="231" t="s">
        <v>3</v>
      </c>
      <c r="N648" s="232" t="s">
        <v>45</v>
      </c>
      <c r="O648" s="73"/>
      <c r="P648" s="175">
        <f>O648*H648</f>
        <v>0</v>
      </c>
      <c r="Q648" s="175">
        <v>0.00025999999999999998</v>
      </c>
      <c r="R648" s="175">
        <f>Q648*H648</f>
        <v>0.0015586999999999999</v>
      </c>
      <c r="S648" s="175">
        <v>0</v>
      </c>
      <c r="T648" s="176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177" t="s">
        <v>429</v>
      </c>
      <c r="AT648" s="177" t="s">
        <v>932</v>
      </c>
      <c r="AU648" s="177" t="s">
        <v>84</v>
      </c>
      <c r="AY648" s="20" t="s">
        <v>138</v>
      </c>
      <c r="BE648" s="178">
        <f>IF(N648="základní",J648,0)</f>
        <v>0</v>
      </c>
      <c r="BF648" s="178">
        <f>IF(N648="snížená",J648,0)</f>
        <v>0</v>
      </c>
      <c r="BG648" s="178">
        <f>IF(N648="zákl. přenesená",J648,0)</f>
        <v>0</v>
      </c>
      <c r="BH648" s="178">
        <f>IF(N648="sníž. přenesená",J648,0)</f>
        <v>0</v>
      </c>
      <c r="BI648" s="178">
        <f>IF(N648="nulová",J648,0)</f>
        <v>0</v>
      </c>
      <c r="BJ648" s="20" t="s">
        <v>82</v>
      </c>
      <c r="BK648" s="178">
        <f>ROUND(I648*H648,2)</f>
        <v>0</v>
      </c>
      <c r="BL648" s="20" t="s">
        <v>302</v>
      </c>
      <c r="BM648" s="177" t="s">
        <v>1340</v>
      </c>
    </row>
    <row r="649" s="2" customFormat="1">
      <c r="A649" s="39"/>
      <c r="B649" s="40"/>
      <c r="C649" s="39"/>
      <c r="D649" s="179" t="s">
        <v>147</v>
      </c>
      <c r="E649" s="39"/>
      <c r="F649" s="180" t="s">
        <v>936</v>
      </c>
      <c r="G649" s="39"/>
      <c r="H649" s="39"/>
      <c r="I649" s="181"/>
      <c r="J649" s="39"/>
      <c r="K649" s="39"/>
      <c r="L649" s="40"/>
      <c r="M649" s="182"/>
      <c r="N649" s="183"/>
      <c r="O649" s="73"/>
      <c r="P649" s="73"/>
      <c r="Q649" s="73"/>
      <c r="R649" s="73"/>
      <c r="S649" s="73"/>
      <c r="T649" s="74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20" t="s">
        <v>147</v>
      </c>
      <c r="AU649" s="20" t="s">
        <v>84</v>
      </c>
    </row>
    <row r="650" s="13" customFormat="1">
      <c r="A650" s="13"/>
      <c r="B650" s="189"/>
      <c r="C650" s="13"/>
      <c r="D650" s="179" t="s">
        <v>199</v>
      </c>
      <c r="E650" s="190" t="s">
        <v>3</v>
      </c>
      <c r="F650" s="191" t="s">
        <v>1335</v>
      </c>
      <c r="G650" s="13"/>
      <c r="H650" s="190" t="s">
        <v>3</v>
      </c>
      <c r="I650" s="192"/>
      <c r="J650" s="13"/>
      <c r="K650" s="13"/>
      <c r="L650" s="189"/>
      <c r="M650" s="193"/>
      <c r="N650" s="194"/>
      <c r="O650" s="194"/>
      <c r="P650" s="194"/>
      <c r="Q650" s="194"/>
      <c r="R650" s="194"/>
      <c r="S650" s="194"/>
      <c r="T650" s="19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0" t="s">
        <v>199</v>
      </c>
      <c r="AU650" s="190" t="s">
        <v>84</v>
      </c>
      <c r="AV650" s="13" t="s">
        <v>82</v>
      </c>
      <c r="AW650" s="13" t="s">
        <v>35</v>
      </c>
      <c r="AX650" s="13" t="s">
        <v>74</v>
      </c>
      <c r="AY650" s="190" t="s">
        <v>138</v>
      </c>
    </row>
    <row r="651" s="14" customFormat="1">
      <c r="A651" s="14"/>
      <c r="B651" s="196"/>
      <c r="C651" s="14"/>
      <c r="D651" s="179" t="s">
        <v>199</v>
      </c>
      <c r="E651" s="197" t="s">
        <v>3</v>
      </c>
      <c r="F651" s="198" t="s">
        <v>1336</v>
      </c>
      <c r="G651" s="14"/>
      <c r="H651" s="199">
        <v>5.4500000000000002</v>
      </c>
      <c r="I651" s="200"/>
      <c r="J651" s="14"/>
      <c r="K651" s="14"/>
      <c r="L651" s="196"/>
      <c r="M651" s="201"/>
      <c r="N651" s="202"/>
      <c r="O651" s="202"/>
      <c r="P651" s="202"/>
      <c r="Q651" s="202"/>
      <c r="R651" s="202"/>
      <c r="S651" s="202"/>
      <c r="T651" s="20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97" t="s">
        <v>199</v>
      </c>
      <c r="AU651" s="197" t="s">
        <v>84</v>
      </c>
      <c r="AV651" s="14" t="s">
        <v>84</v>
      </c>
      <c r="AW651" s="14" t="s">
        <v>35</v>
      </c>
      <c r="AX651" s="14" t="s">
        <v>74</v>
      </c>
      <c r="AY651" s="197" t="s">
        <v>138</v>
      </c>
    </row>
    <row r="652" s="15" customFormat="1">
      <c r="A652" s="15"/>
      <c r="B652" s="204"/>
      <c r="C652" s="15"/>
      <c r="D652" s="179" t="s">
        <v>199</v>
      </c>
      <c r="E652" s="205" t="s">
        <v>3</v>
      </c>
      <c r="F652" s="206" t="s">
        <v>208</v>
      </c>
      <c r="G652" s="15"/>
      <c r="H652" s="207">
        <v>5.4500000000000002</v>
      </c>
      <c r="I652" s="208"/>
      <c r="J652" s="15"/>
      <c r="K652" s="15"/>
      <c r="L652" s="204"/>
      <c r="M652" s="209"/>
      <c r="N652" s="210"/>
      <c r="O652" s="210"/>
      <c r="P652" s="210"/>
      <c r="Q652" s="210"/>
      <c r="R652" s="210"/>
      <c r="S652" s="210"/>
      <c r="T652" s="211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05" t="s">
        <v>199</v>
      </c>
      <c r="AU652" s="205" t="s">
        <v>84</v>
      </c>
      <c r="AV652" s="15" t="s">
        <v>162</v>
      </c>
      <c r="AW652" s="15" t="s">
        <v>35</v>
      </c>
      <c r="AX652" s="15" t="s">
        <v>82</v>
      </c>
      <c r="AY652" s="205" t="s">
        <v>138</v>
      </c>
    </row>
    <row r="653" s="14" customFormat="1">
      <c r="A653" s="14"/>
      <c r="B653" s="196"/>
      <c r="C653" s="14"/>
      <c r="D653" s="179" t="s">
        <v>199</v>
      </c>
      <c r="E653" s="14"/>
      <c r="F653" s="198" t="s">
        <v>1341</v>
      </c>
      <c r="G653" s="14"/>
      <c r="H653" s="199">
        <v>5.9950000000000001</v>
      </c>
      <c r="I653" s="200"/>
      <c r="J653" s="14"/>
      <c r="K653" s="14"/>
      <c r="L653" s="196"/>
      <c r="M653" s="201"/>
      <c r="N653" s="202"/>
      <c r="O653" s="202"/>
      <c r="P653" s="202"/>
      <c r="Q653" s="202"/>
      <c r="R653" s="202"/>
      <c r="S653" s="202"/>
      <c r="T653" s="20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97" t="s">
        <v>199</v>
      </c>
      <c r="AU653" s="197" t="s">
        <v>84</v>
      </c>
      <c r="AV653" s="14" t="s">
        <v>84</v>
      </c>
      <c r="AW653" s="14" t="s">
        <v>4</v>
      </c>
      <c r="AX653" s="14" t="s">
        <v>82</v>
      </c>
      <c r="AY653" s="197" t="s">
        <v>138</v>
      </c>
    </row>
    <row r="654" s="2" customFormat="1">
      <c r="A654" s="39"/>
      <c r="B654" s="165"/>
      <c r="C654" s="166" t="s">
        <v>1342</v>
      </c>
      <c r="D654" s="166" t="s">
        <v>141</v>
      </c>
      <c r="E654" s="167" t="s">
        <v>1343</v>
      </c>
      <c r="F654" s="168" t="s">
        <v>1344</v>
      </c>
      <c r="G654" s="169" t="s">
        <v>369</v>
      </c>
      <c r="H654" s="170">
        <v>4.6200000000000001</v>
      </c>
      <c r="I654" s="171"/>
      <c r="J654" s="172">
        <f>ROUND(I654*H654,2)</f>
        <v>0</v>
      </c>
      <c r="K654" s="168" t="s">
        <v>144</v>
      </c>
      <c r="L654" s="40"/>
      <c r="M654" s="173" t="s">
        <v>3</v>
      </c>
      <c r="N654" s="174" t="s">
        <v>45</v>
      </c>
      <c r="O654" s="73"/>
      <c r="P654" s="175">
        <f>O654*H654</f>
        <v>0</v>
      </c>
      <c r="Q654" s="175">
        <v>0.0015299999999999999</v>
      </c>
      <c r="R654" s="175">
        <f>Q654*H654</f>
        <v>0.0070685999999999995</v>
      </c>
      <c r="S654" s="175">
        <v>0</v>
      </c>
      <c r="T654" s="176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177" t="s">
        <v>302</v>
      </c>
      <c r="AT654" s="177" t="s">
        <v>141</v>
      </c>
      <c r="AU654" s="177" t="s">
        <v>84</v>
      </c>
      <c r="AY654" s="20" t="s">
        <v>138</v>
      </c>
      <c r="BE654" s="178">
        <f>IF(N654="základní",J654,0)</f>
        <v>0</v>
      </c>
      <c r="BF654" s="178">
        <f>IF(N654="snížená",J654,0)</f>
        <v>0</v>
      </c>
      <c r="BG654" s="178">
        <f>IF(N654="zákl. přenesená",J654,0)</f>
        <v>0</v>
      </c>
      <c r="BH654" s="178">
        <f>IF(N654="sníž. přenesená",J654,0)</f>
        <v>0</v>
      </c>
      <c r="BI654" s="178">
        <f>IF(N654="nulová",J654,0)</f>
        <v>0</v>
      </c>
      <c r="BJ654" s="20" t="s">
        <v>82</v>
      </c>
      <c r="BK654" s="178">
        <f>ROUND(I654*H654,2)</f>
        <v>0</v>
      </c>
      <c r="BL654" s="20" t="s">
        <v>302</v>
      </c>
      <c r="BM654" s="177" t="s">
        <v>1345</v>
      </c>
    </row>
    <row r="655" s="14" customFormat="1">
      <c r="A655" s="14"/>
      <c r="B655" s="196"/>
      <c r="C655" s="14"/>
      <c r="D655" s="179" t="s">
        <v>199</v>
      </c>
      <c r="E655" s="197" t="s">
        <v>3</v>
      </c>
      <c r="F655" s="198" t="s">
        <v>1346</v>
      </c>
      <c r="G655" s="14"/>
      <c r="H655" s="199">
        <v>4.6200000000000001</v>
      </c>
      <c r="I655" s="200"/>
      <c r="J655" s="14"/>
      <c r="K655" s="14"/>
      <c r="L655" s="196"/>
      <c r="M655" s="201"/>
      <c r="N655" s="202"/>
      <c r="O655" s="202"/>
      <c r="P655" s="202"/>
      <c r="Q655" s="202"/>
      <c r="R655" s="202"/>
      <c r="S655" s="202"/>
      <c r="T655" s="20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97" t="s">
        <v>199</v>
      </c>
      <c r="AU655" s="197" t="s">
        <v>84</v>
      </c>
      <c r="AV655" s="14" t="s">
        <v>84</v>
      </c>
      <c r="AW655" s="14" t="s">
        <v>35</v>
      </c>
      <c r="AX655" s="14" t="s">
        <v>82</v>
      </c>
      <c r="AY655" s="197" t="s">
        <v>138</v>
      </c>
    </row>
    <row r="656" s="2" customFormat="1">
      <c r="A656" s="39"/>
      <c r="B656" s="165"/>
      <c r="C656" s="166" t="s">
        <v>1347</v>
      </c>
      <c r="D656" s="166" t="s">
        <v>141</v>
      </c>
      <c r="E656" s="167" t="s">
        <v>1348</v>
      </c>
      <c r="F656" s="168" t="s">
        <v>1349</v>
      </c>
      <c r="G656" s="169" t="s">
        <v>369</v>
      </c>
      <c r="H656" s="170">
        <v>0.94999999999999996</v>
      </c>
      <c r="I656" s="171"/>
      <c r="J656" s="172">
        <f>ROUND(I656*H656,2)</f>
        <v>0</v>
      </c>
      <c r="K656" s="168" t="s">
        <v>144</v>
      </c>
      <c r="L656" s="40"/>
      <c r="M656" s="173" t="s">
        <v>3</v>
      </c>
      <c r="N656" s="174" t="s">
        <v>45</v>
      </c>
      <c r="O656" s="73"/>
      <c r="P656" s="175">
        <f>O656*H656</f>
        <v>0</v>
      </c>
      <c r="Q656" s="175">
        <v>0.0021900000000000001</v>
      </c>
      <c r="R656" s="175">
        <f>Q656*H656</f>
        <v>0.0020804999999999999</v>
      </c>
      <c r="S656" s="175">
        <v>0</v>
      </c>
      <c r="T656" s="17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177" t="s">
        <v>302</v>
      </c>
      <c r="AT656" s="177" t="s">
        <v>141</v>
      </c>
      <c r="AU656" s="177" t="s">
        <v>84</v>
      </c>
      <c r="AY656" s="20" t="s">
        <v>138</v>
      </c>
      <c r="BE656" s="178">
        <f>IF(N656="základní",J656,0)</f>
        <v>0</v>
      </c>
      <c r="BF656" s="178">
        <f>IF(N656="snížená",J656,0)</f>
        <v>0</v>
      </c>
      <c r="BG656" s="178">
        <f>IF(N656="zákl. přenesená",J656,0)</f>
        <v>0</v>
      </c>
      <c r="BH656" s="178">
        <f>IF(N656="sníž. přenesená",J656,0)</f>
        <v>0</v>
      </c>
      <c r="BI656" s="178">
        <f>IF(N656="nulová",J656,0)</f>
        <v>0</v>
      </c>
      <c r="BJ656" s="20" t="s">
        <v>82</v>
      </c>
      <c r="BK656" s="178">
        <f>ROUND(I656*H656,2)</f>
        <v>0</v>
      </c>
      <c r="BL656" s="20" t="s">
        <v>302</v>
      </c>
      <c r="BM656" s="177" t="s">
        <v>1350</v>
      </c>
    </row>
    <row r="657" s="2" customFormat="1">
      <c r="A657" s="39"/>
      <c r="B657" s="165"/>
      <c r="C657" s="166" t="s">
        <v>1351</v>
      </c>
      <c r="D657" s="166" t="s">
        <v>141</v>
      </c>
      <c r="E657" s="167" t="s">
        <v>1352</v>
      </c>
      <c r="F657" s="168" t="s">
        <v>1353</v>
      </c>
      <c r="G657" s="169" t="s">
        <v>369</v>
      </c>
      <c r="H657" s="170">
        <v>4.6200000000000001</v>
      </c>
      <c r="I657" s="171"/>
      <c r="J657" s="172">
        <f>ROUND(I657*H657,2)</f>
        <v>0</v>
      </c>
      <c r="K657" s="168" t="s">
        <v>144</v>
      </c>
      <c r="L657" s="40"/>
      <c r="M657" s="173" t="s">
        <v>3</v>
      </c>
      <c r="N657" s="174" t="s">
        <v>45</v>
      </c>
      <c r="O657" s="73"/>
      <c r="P657" s="175">
        <f>O657*H657</f>
        <v>0</v>
      </c>
      <c r="Q657" s="175">
        <v>0.0010200000000000001</v>
      </c>
      <c r="R657" s="175">
        <f>Q657*H657</f>
        <v>0.0047124000000000003</v>
      </c>
      <c r="S657" s="175">
        <v>0</v>
      </c>
      <c r="T657" s="176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177" t="s">
        <v>302</v>
      </c>
      <c r="AT657" s="177" t="s">
        <v>141</v>
      </c>
      <c r="AU657" s="177" t="s">
        <v>84</v>
      </c>
      <c r="AY657" s="20" t="s">
        <v>138</v>
      </c>
      <c r="BE657" s="178">
        <f>IF(N657="základní",J657,0)</f>
        <v>0</v>
      </c>
      <c r="BF657" s="178">
        <f>IF(N657="snížená",J657,0)</f>
        <v>0</v>
      </c>
      <c r="BG657" s="178">
        <f>IF(N657="zákl. přenesená",J657,0)</f>
        <v>0</v>
      </c>
      <c r="BH657" s="178">
        <f>IF(N657="sníž. přenesená",J657,0)</f>
        <v>0</v>
      </c>
      <c r="BI657" s="178">
        <f>IF(N657="nulová",J657,0)</f>
        <v>0</v>
      </c>
      <c r="BJ657" s="20" t="s">
        <v>82</v>
      </c>
      <c r="BK657" s="178">
        <f>ROUND(I657*H657,2)</f>
        <v>0</v>
      </c>
      <c r="BL657" s="20" t="s">
        <v>302</v>
      </c>
      <c r="BM657" s="177" t="s">
        <v>1354</v>
      </c>
    </row>
    <row r="658" s="14" customFormat="1">
      <c r="A658" s="14"/>
      <c r="B658" s="196"/>
      <c r="C658" s="14"/>
      <c r="D658" s="179" t="s">
        <v>199</v>
      </c>
      <c r="E658" s="197" t="s">
        <v>3</v>
      </c>
      <c r="F658" s="198" t="s">
        <v>1346</v>
      </c>
      <c r="G658" s="14"/>
      <c r="H658" s="199">
        <v>4.6200000000000001</v>
      </c>
      <c r="I658" s="200"/>
      <c r="J658" s="14"/>
      <c r="K658" s="14"/>
      <c r="L658" s="196"/>
      <c r="M658" s="201"/>
      <c r="N658" s="202"/>
      <c r="O658" s="202"/>
      <c r="P658" s="202"/>
      <c r="Q658" s="202"/>
      <c r="R658" s="202"/>
      <c r="S658" s="202"/>
      <c r="T658" s="20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7" t="s">
        <v>199</v>
      </c>
      <c r="AU658" s="197" t="s">
        <v>84</v>
      </c>
      <c r="AV658" s="14" t="s">
        <v>84</v>
      </c>
      <c r="AW658" s="14" t="s">
        <v>35</v>
      </c>
      <c r="AX658" s="14" t="s">
        <v>82</v>
      </c>
      <c r="AY658" s="197" t="s">
        <v>138</v>
      </c>
    </row>
    <row r="659" s="2" customFormat="1">
      <c r="A659" s="39"/>
      <c r="B659" s="165"/>
      <c r="C659" s="166" t="s">
        <v>1355</v>
      </c>
      <c r="D659" s="166" t="s">
        <v>141</v>
      </c>
      <c r="E659" s="167" t="s">
        <v>1356</v>
      </c>
      <c r="F659" s="168" t="s">
        <v>1357</v>
      </c>
      <c r="G659" s="169" t="s">
        <v>369</v>
      </c>
      <c r="H659" s="170">
        <v>0.94999999999999996</v>
      </c>
      <c r="I659" s="171"/>
      <c r="J659" s="172">
        <f>ROUND(I659*H659,2)</f>
        <v>0</v>
      </c>
      <c r="K659" s="168" t="s">
        <v>144</v>
      </c>
      <c r="L659" s="40"/>
      <c r="M659" s="173" t="s">
        <v>3</v>
      </c>
      <c r="N659" s="174" t="s">
        <v>45</v>
      </c>
      <c r="O659" s="73"/>
      <c r="P659" s="175">
        <f>O659*H659</f>
        <v>0</v>
      </c>
      <c r="Q659" s="175">
        <v>0.0012800000000000001</v>
      </c>
      <c r="R659" s="175">
        <f>Q659*H659</f>
        <v>0.0012160000000000001</v>
      </c>
      <c r="S659" s="175">
        <v>0</v>
      </c>
      <c r="T659" s="176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177" t="s">
        <v>302</v>
      </c>
      <c r="AT659" s="177" t="s">
        <v>141</v>
      </c>
      <c r="AU659" s="177" t="s">
        <v>84</v>
      </c>
      <c r="AY659" s="20" t="s">
        <v>138</v>
      </c>
      <c r="BE659" s="178">
        <f>IF(N659="základní",J659,0)</f>
        <v>0</v>
      </c>
      <c r="BF659" s="178">
        <f>IF(N659="snížená",J659,0)</f>
        <v>0</v>
      </c>
      <c r="BG659" s="178">
        <f>IF(N659="zákl. přenesená",J659,0)</f>
        <v>0</v>
      </c>
      <c r="BH659" s="178">
        <f>IF(N659="sníž. přenesená",J659,0)</f>
        <v>0</v>
      </c>
      <c r="BI659" s="178">
        <f>IF(N659="nulová",J659,0)</f>
        <v>0</v>
      </c>
      <c r="BJ659" s="20" t="s">
        <v>82</v>
      </c>
      <c r="BK659" s="178">
        <f>ROUND(I659*H659,2)</f>
        <v>0</v>
      </c>
      <c r="BL659" s="20" t="s">
        <v>302</v>
      </c>
      <c r="BM659" s="177" t="s">
        <v>1358</v>
      </c>
    </row>
    <row r="660" s="2" customFormat="1" ht="16.5" customHeight="1">
      <c r="A660" s="39"/>
      <c r="B660" s="165"/>
      <c r="C660" s="166" t="s">
        <v>1359</v>
      </c>
      <c r="D660" s="166" t="s">
        <v>141</v>
      </c>
      <c r="E660" s="167" t="s">
        <v>1360</v>
      </c>
      <c r="F660" s="168" t="s">
        <v>1361</v>
      </c>
      <c r="G660" s="169" t="s">
        <v>168</v>
      </c>
      <c r="H660" s="170">
        <v>31.52</v>
      </c>
      <c r="I660" s="171"/>
      <c r="J660" s="172">
        <f>ROUND(I660*H660,2)</f>
        <v>0</v>
      </c>
      <c r="K660" s="168" t="s">
        <v>144</v>
      </c>
      <c r="L660" s="40"/>
      <c r="M660" s="173" t="s">
        <v>3</v>
      </c>
      <c r="N660" s="174" t="s">
        <v>45</v>
      </c>
      <c r="O660" s="73"/>
      <c r="P660" s="175">
        <f>O660*H660</f>
        <v>0</v>
      </c>
      <c r="Q660" s="175">
        <v>0.0054000000000000003</v>
      </c>
      <c r="R660" s="175">
        <f>Q660*H660</f>
        <v>0.170208</v>
      </c>
      <c r="S660" s="175">
        <v>0</v>
      </c>
      <c r="T660" s="176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177" t="s">
        <v>302</v>
      </c>
      <c r="AT660" s="177" t="s">
        <v>141</v>
      </c>
      <c r="AU660" s="177" t="s">
        <v>84</v>
      </c>
      <c r="AY660" s="20" t="s">
        <v>138</v>
      </c>
      <c r="BE660" s="178">
        <f>IF(N660="základní",J660,0)</f>
        <v>0</v>
      </c>
      <c r="BF660" s="178">
        <f>IF(N660="snížená",J660,0)</f>
        <v>0</v>
      </c>
      <c r="BG660" s="178">
        <f>IF(N660="zákl. přenesená",J660,0)</f>
        <v>0</v>
      </c>
      <c r="BH660" s="178">
        <f>IF(N660="sníž. přenesená",J660,0)</f>
        <v>0</v>
      </c>
      <c r="BI660" s="178">
        <f>IF(N660="nulová",J660,0)</f>
        <v>0</v>
      </c>
      <c r="BJ660" s="20" t="s">
        <v>82</v>
      </c>
      <c r="BK660" s="178">
        <f>ROUND(I660*H660,2)</f>
        <v>0</v>
      </c>
      <c r="BL660" s="20" t="s">
        <v>302</v>
      </c>
      <c r="BM660" s="177" t="s">
        <v>1362</v>
      </c>
    </row>
    <row r="661" s="2" customFormat="1">
      <c r="A661" s="39"/>
      <c r="B661" s="40"/>
      <c r="C661" s="39"/>
      <c r="D661" s="179" t="s">
        <v>147</v>
      </c>
      <c r="E661" s="39"/>
      <c r="F661" s="180" t="s">
        <v>1363</v>
      </c>
      <c r="G661" s="39"/>
      <c r="H661" s="39"/>
      <c r="I661" s="181"/>
      <c r="J661" s="39"/>
      <c r="K661" s="39"/>
      <c r="L661" s="40"/>
      <c r="M661" s="182"/>
      <c r="N661" s="183"/>
      <c r="O661" s="73"/>
      <c r="P661" s="73"/>
      <c r="Q661" s="73"/>
      <c r="R661" s="73"/>
      <c r="S661" s="73"/>
      <c r="T661" s="74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20" t="s">
        <v>147</v>
      </c>
      <c r="AU661" s="20" t="s">
        <v>84</v>
      </c>
    </row>
    <row r="662" s="14" customFormat="1">
      <c r="A662" s="14"/>
      <c r="B662" s="196"/>
      <c r="C662" s="14"/>
      <c r="D662" s="179" t="s">
        <v>199</v>
      </c>
      <c r="E662" s="197" t="s">
        <v>3</v>
      </c>
      <c r="F662" s="198" t="s">
        <v>1364</v>
      </c>
      <c r="G662" s="14"/>
      <c r="H662" s="199">
        <v>31.52</v>
      </c>
      <c r="I662" s="200"/>
      <c r="J662" s="14"/>
      <c r="K662" s="14"/>
      <c r="L662" s="196"/>
      <c r="M662" s="201"/>
      <c r="N662" s="202"/>
      <c r="O662" s="202"/>
      <c r="P662" s="202"/>
      <c r="Q662" s="202"/>
      <c r="R662" s="202"/>
      <c r="S662" s="202"/>
      <c r="T662" s="20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97" t="s">
        <v>199</v>
      </c>
      <c r="AU662" s="197" t="s">
        <v>84</v>
      </c>
      <c r="AV662" s="14" t="s">
        <v>84</v>
      </c>
      <c r="AW662" s="14" t="s">
        <v>35</v>
      </c>
      <c r="AX662" s="14" t="s">
        <v>74</v>
      </c>
      <c r="AY662" s="197" t="s">
        <v>138</v>
      </c>
    </row>
    <row r="663" s="15" customFormat="1">
      <c r="A663" s="15"/>
      <c r="B663" s="204"/>
      <c r="C663" s="15"/>
      <c r="D663" s="179" t="s">
        <v>199</v>
      </c>
      <c r="E663" s="205" t="s">
        <v>3</v>
      </c>
      <c r="F663" s="206" t="s">
        <v>208</v>
      </c>
      <c r="G663" s="15"/>
      <c r="H663" s="207">
        <v>31.52</v>
      </c>
      <c r="I663" s="208"/>
      <c r="J663" s="15"/>
      <c r="K663" s="15"/>
      <c r="L663" s="204"/>
      <c r="M663" s="209"/>
      <c r="N663" s="210"/>
      <c r="O663" s="210"/>
      <c r="P663" s="210"/>
      <c r="Q663" s="210"/>
      <c r="R663" s="210"/>
      <c r="S663" s="210"/>
      <c r="T663" s="21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05" t="s">
        <v>199</v>
      </c>
      <c r="AU663" s="205" t="s">
        <v>84</v>
      </c>
      <c r="AV663" s="15" t="s">
        <v>162</v>
      </c>
      <c r="AW663" s="15" t="s">
        <v>35</v>
      </c>
      <c r="AX663" s="15" t="s">
        <v>82</v>
      </c>
      <c r="AY663" s="205" t="s">
        <v>138</v>
      </c>
    </row>
    <row r="664" s="2" customFormat="1" ht="16.5" customHeight="1">
      <c r="A664" s="39"/>
      <c r="B664" s="165"/>
      <c r="C664" s="223" t="s">
        <v>1365</v>
      </c>
      <c r="D664" s="223" t="s">
        <v>932</v>
      </c>
      <c r="E664" s="224" t="s">
        <v>1366</v>
      </c>
      <c r="F664" s="225" t="s">
        <v>1367</v>
      </c>
      <c r="G664" s="226" t="s">
        <v>168</v>
      </c>
      <c r="H664" s="227">
        <v>34.671999999999997</v>
      </c>
      <c r="I664" s="228"/>
      <c r="J664" s="229">
        <f>ROUND(I664*H664,2)</f>
        <v>0</v>
      </c>
      <c r="K664" s="225" t="s">
        <v>144</v>
      </c>
      <c r="L664" s="230"/>
      <c r="M664" s="231" t="s">
        <v>3</v>
      </c>
      <c r="N664" s="232" t="s">
        <v>45</v>
      </c>
      <c r="O664" s="73"/>
      <c r="P664" s="175">
        <f>O664*H664</f>
        <v>0</v>
      </c>
      <c r="Q664" s="175">
        <v>0.070000000000000007</v>
      </c>
      <c r="R664" s="175">
        <f>Q664*H664</f>
        <v>2.4270399999999999</v>
      </c>
      <c r="S664" s="175">
        <v>0</v>
      </c>
      <c r="T664" s="176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177" t="s">
        <v>429</v>
      </c>
      <c r="AT664" s="177" t="s">
        <v>932</v>
      </c>
      <c r="AU664" s="177" t="s">
        <v>84</v>
      </c>
      <c r="AY664" s="20" t="s">
        <v>138</v>
      </c>
      <c r="BE664" s="178">
        <f>IF(N664="základní",J664,0)</f>
        <v>0</v>
      </c>
      <c r="BF664" s="178">
        <f>IF(N664="snížená",J664,0)</f>
        <v>0</v>
      </c>
      <c r="BG664" s="178">
        <f>IF(N664="zákl. přenesená",J664,0)</f>
        <v>0</v>
      </c>
      <c r="BH664" s="178">
        <f>IF(N664="sníž. přenesená",J664,0)</f>
        <v>0</v>
      </c>
      <c r="BI664" s="178">
        <f>IF(N664="nulová",J664,0)</f>
        <v>0</v>
      </c>
      <c r="BJ664" s="20" t="s">
        <v>82</v>
      </c>
      <c r="BK664" s="178">
        <f>ROUND(I664*H664,2)</f>
        <v>0</v>
      </c>
      <c r="BL664" s="20" t="s">
        <v>302</v>
      </c>
      <c r="BM664" s="177" t="s">
        <v>1368</v>
      </c>
    </row>
    <row r="665" s="2" customFormat="1">
      <c r="A665" s="39"/>
      <c r="B665" s="40"/>
      <c r="C665" s="39"/>
      <c r="D665" s="179" t="s">
        <v>147</v>
      </c>
      <c r="E665" s="39"/>
      <c r="F665" s="180" t="s">
        <v>1369</v>
      </c>
      <c r="G665" s="39"/>
      <c r="H665" s="39"/>
      <c r="I665" s="181"/>
      <c r="J665" s="39"/>
      <c r="K665" s="39"/>
      <c r="L665" s="40"/>
      <c r="M665" s="182"/>
      <c r="N665" s="183"/>
      <c r="O665" s="73"/>
      <c r="P665" s="73"/>
      <c r="Q665" s="73"/>
      <c r="R665" s="73"/>
      <c r="S665" s="73"/>
      <c r="T665" s="74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20" t="s">
        <v>147</v>
      </c>
      <c r="AU665" s="20" t="s">
        <v>84</v>
      </c>
    </row>
    <row r="666" s="14" customFormat="1">
      <c r="A666" s="14"/>
      <c r="B666" s="196"/>
      <c r="C666" s="14"/>
      <c r="D666" s="179" t="s">
        <v>199</v>
      </c>
      <c r="E666" s="14"/>
      <c r="F666" s="198" t="s">
        <v>1370</v>
      </c>
      <c r="G666" s="14"/>
      <c r="H666" s="199">
        <v>34.671999999999997</v>
      </c>
      <c r="I666" s="200"/>
      <c r="J666" s="14"/>
      <c r="K666" s="14"/>
      <c r="L666" s="196"/>
      <c r="M666" s="201"/>
      <c r="N666" s="202"/>
      <c r="O666" s="202"/>
      <c r="P666" s="202"/>
      <c r="Q666" s="202"/>
      <c r="R666" s="202"/>
      <c r="S666" s="202"/>
      <c r="T666" s="20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7" t="s">
        <v>199</v>
      </c>
      <c r="AU666" s="197" t="s">
        <v>84</v>
      </c>
      <c r="AV666" s="14" t="s">
        <v>84</v>
      </c>
      <c r="AW666" s="14" t="s">
        <v>4</v>
      </c>
      <c r="AX666" s="14" t="s">
        <v>82</v>
      </c>
      <c r="AY666" s="197" t="s">
        <v>138</v>
      </c>
    </row>
    <row r="667" s="2" customFormat="1" ht="16.5" customHeight="1">
      <c r="A667" s="39"/>
      <c r="B667" s="165"/>
      <c r="C667" s="166" t="s">
        <v>1371</v>
      </c>
      <c r="D667" s="166" t="s">
        <v>141</v>
      </c>
      <c r="E667" s="167" t="s">
        <v>1372</v>
      </c>
      <c r="F667" s="168" t="s">
        <v>1373</v>
      </c>
      <c r="G667" s="169" t="s">
        <v>168</v>
      </c>
      <c r="H667" s="170">
        <v>4.4400000000000004</v>
      </c>
      <c r="I667" s="171"/>
      <c r="J667" s="172">
        <f>ROUND(I667*H667,2)</f>
        <v>0</v>
      </c>
      <c r="K667" s="168" t="s">
        <v>144</v>
      </c>
      <c r="L667" s="40"/>
      <c r="M667" s="173" t="s">
        <v>3</v>
      </c>
      <c r="N667" s="174" t="s">
        <v>45</v>
      </c>
      <c r="O667" s="73"/>
      <c r="P667" s="175">
        <f>O667*H667</f>
        <v>0</v>
      </c>
      <c r="Q667" s="175">
        <v>0</v>
      </c>
      <c r="R667" s="175">
        <f>Q667*H667</f>
        <v>0</v>
      </c>
      <c r="S667" s="175">
        <v>0</v>
      </c>
      <c r="T667" s="176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177" t="s">
        <v>302</v>
      </c>
      <c r="AT667" s="177" t="s">
        <v>141</v>
      </c>
      <c r="AU667" s="177" t="s">
        <v>84</v>
      </c>
      <c r="AY667" s="20" t="s">
        <v>138</v>
      </c>
      <c r="BE667" s="178">
        <f>IF(N667="základní",J667,0)</f>
        <v>0</v>
      </c>
      <c r="BF667" s="178">
        <f>IF(N667="snížená",J667,0)</f>
        <v>0</v>
      </c>
      <c r="BG667" s="178">
        <f>IF(N667="zákl. přenesená",J667,0)</f>
        <v>0</v>
      </c>
      <c r="BH667" s="178">
        <f>IF(N667="sníž. přenesená",J667,0)</f>
        <v>0</v>
      </c>
      <c r="BI667" s="178">
        <f>IF(N667="nulová",J667,0)</f>
        <v>0</v>
      </c>
      <c r="BJ667" s="20" t="s">
        <v>82</v>
      </c>
      <c r="BK667" s="178">
        <f>ROUND(I667*H667,2)</f>
        <v>0</v>
      </c>
      <c r="BL667" s="20" t="s">
        <v>302</v>
      </c>
      <c r="BM667" s="177" t="s">
        <v>1374</v>
      </c>
    </row>
    <row r="668" s="14" customFormat="1">
      <c r="A668" s="14"/>
      <c r="B668" s="196"/>
      <c r="C668" s="14"/>
      <c r="D668" s="179" t="s">
        <v>199</v>
      </c>
      <c r="E668" s="197" t="s">
        <v>3</v>
      </c>
      <c r="F668" s="198" t="s">
        <v>942</v>
      </c>
      <c r="G668" s="14"/>
      <c r="H668" s="199">
        <v>4.4400000000000004</v>
      </c>
      <c r="I668" s="200"/>
      <c r="J668" s="14"/>
      <c r="K668" s="14"/>
      <c r="L668" s="196"/>
      <c r="M668" s="201"/>
      <c r="N668" s="202"/>
      <c r="O668" s="202"/>
      <c r="P668" s="202"/>
      <c r="Q668" s="202"/>
      <c r="R668" s="202"/>
      <c r="S668" s="202"/>
      <c r="T668" s="20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197" t="s">
        <v>199</v>
      </c>
      <c r="AU668" s="197" t="s">
        <v>84</v>
      </c>
      <c r="AV668" s="14" t="s">
        <v>84</v>
      </c>
      <c r="AW668" s="14" t="s">
        <v>35</v>
      </c>
      <c r="AX668" s="14" t="s">
        <v>74</v>
      </c>
      <c r="AY668" s="197" t="s">
        <v>138</v>
      </c>
    </row>
    <row r="669" s="15" customFormat="1">
      <c r="A669" s="15"/>
      <c r="B669" s="204"/>
      <c r="C669" s="15"/>
      <c r="D669" s="179" t="s">
        <v>199</v>
      </c>
      <c r="E669" s="205" t="s">
        <v>3</v>
      </c>
      <c r="F669" s="206" t="s">
        <v>208</v>
      </c>
      <c r="G669" s="15"/>
      <c r="H669" s="207">
        <v>4.4400000000000004</v>
      </c>
      <c r="I669" s="208"/>
      <c r="J669" s="15"/>
      <c r="K669" s="15"/>
      <c r="L669" s="204"/>
      <c r="M669" s="209"/>
      <c r="N669" s="210"/>
      <c r="O669" s="210"/>
      <c r="P669" s="210"/>
      <c r="Q669" s="210"/>
      <c r="R669" s="210"/>
      <c r="S669" s="210"/>
      <c r="T669" s="211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05" t="s">
        <v>199</v>
      </c>
      <c r="AU669" s="205" t="s">
        <v>84</v>
      </c>
      <c r="AV669" s="15" t="s">
        <v>162</v>
      </c>
      <c r="AW669" s="15" t="s">
        <v>35</v>
      </c>
      <c r="AX669" s="15" t="s">
        <v>82</v>
      </c>
      <c r="AY669" s="205" t="s">
        <v>138</v>
      </c>
    </row>
    <row r="670" s="2" customFormat="1">
      <c r="A670" s="39"/>
      <c r="B670" s="165"/>
      <c r="C670" s="166" t="s">
        <v>1375</v>
      </c>
      <c r="D670" s="166" t="s">
        <v>141</v>
      </c>
      <c r="E670" s="167" t="s">
        <v>1376</v>
      </c>
      <c r="F670" s="168" t="s">
        <v>1377</v>
      </c>
      <c r="G670" s="169" t="s">
        <v>168</v>
      </c>
      <c r="H670" s="170">
        <v>23.66</v>
      </c>
      <c r="I670" s="171"/>
      <c r="J670" s="172">
        <f>ROUND(I670*H670,2)</f>
        <v>0</v>
      </c>
      <c r="K670" s="168" t="s">
        <v>144</v>
      </c>
      <c r="L670" s="40"/>
      <c r="M670" s="173" t="s">
        <v>3</v>
      </c>
      <c r="N670" s="174" t="s">
        <v>45</v>
      </c>
      <c r="O670" s="73"/>
      <c r="P670" s="175">
        <f>O670*H670</f>
        <v>0</v>
      </c>
      <c r="Q670" s="175">
        <v>0.0089999999999999993</v>
      </c>
      <c r="R670" s="175">
        <f>Q670*H670</f>
        <v>0.21293999999999999</v>
      </c>
      <c r="S670" s="175">
        <v>0</v>
      </c>
      <c r="T670" s="176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177" t="s">
        <v>302</v>
      </c>
      <c r="AT670" s="177" t="s">
        <v>141</v>
      </c>
      <c r="AU670" s="177" t="s">
        <v>84</v>
      </c>
      <c r="AY670" s="20" t="s">
        <v>138</v>
      </c>
      <c r="BE670" s="178">
        <f>IF(N670="základní",J670,0)</f>
        <v>0</v>
      </c>
      <c r="BF670" s="178">
        <f>IF(N670="snížená",J670,0)</f>
        <v>0</v>
      </c>
      <c r="BG670" s="178">
        <f>IF(N670="zákl. přenesená",J670,0)</f>
        <v>0</v>
      </c>
      <c r="BH670" s="178">
        <f>IF(N670="sníž. přenesená",J670,0)</f>
        <v>0</v>
      </c>
      <c r="BI670" s="178">
        <f>IF(N670="nulová",J670,0)</f>
        <v>0</v>
      </c>
      <c r="BJ670" s="20" t="s">
        <v>82</v>
      </c>
      <c r="BK670" s="178">
        <f>ROUND(I670*H670,2)</f>
        <v>0</v>
      </c>
      <c r="BL670" s="20" t="s">
        <v>302</v>
      </c>
      <c r="BM670" s="177" t="s">
        <v>1378</v>
      </c>
    </row>
    <row r="671" s="14" customFormat="1">
      <c r="A671" s="14"/>
      <c r="B671" s="196"/>
      <c r="C671" s="14"/>
      <c r="D671" s="179" t="s">
        <v>199</v>
      </c>
      <c r="E671" s="197" t="s">
        <v>3</v>
      </c>
      <c r="F671" s="198" t="s">
        <v>1379</v>
      </c>
      <c r="G671" s="14"/>
      <c r="H671" s="199">
        <v>23.66</v>
      </c>
      <c r="I671" s="200"/>
      <c r="J671" s="14"/>
      <c r="K671" s="14"/>
      <c r="L671" s="196"/>
      <c r="M671" s="201"/>
      <c r="N671" s="202"/>
      <c r="O671" s="202"/>
      <c r="P671" s="202"/>
      <c r="Q671" s="202"/>
      <c r="R671" s="202"/>
      <c r="S671" s="202"/>
      <c r="T671" s="20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97" t="s">
        <v>199</v>
      </c>
      <c r="AU671" s="197" t="s">
        <v>84</v>
      </c>
      <c r="AV671" s="14" t="s">
        <v>84</v>
      </c>
      <c r="AW671" s="14" t="s">
        <v>35</v>
      </c>
      <c r="AX671" s="14" t="s">
        <v>74</v>
      </c>
      <c r="AY671" s="197" t="s">
        <v>138</v>
      </c>
    </row>
    <row r="672" s="15" customFormat="1">
      <c r="A672" s="15"/>
      <c r="B672" s="204"/>
      <c r="C672" s="15"/>
      <c r="D672" s="179" t="s">
        <v>199</v>
      </c>
      <c r="E672" s="205" t="s">
        <v>3</v>
      </c>
      <c r="F672" s="206" t="s">
        <v>208</v>
      </c>
      <c r="G672" s="15"/>
      <c r="H672" s="207">
        <v>23.66</v>
      </c>
      <c r="I672" s="208"/>
      <c r="J672" s="15"/>
      <c r="K672" s="15"/>
      <c r="L672" s="204"/>
      <c r="M672" s="209"/>
      <c r="N672" s="210"/>
      <c r="O672" s="210"/>
      <c r="P672" s="210"/>
      <c r="Q672" s="210"/>
      <c r="R672" s="210"/>
      <c r="S672" s="210"/>
      <c r="T672" s="21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05" t="s">
        <v>199</v>
      </c>
      <c r="AU672" s="205" t="s">
        <v>84</v>
      </c>
      <c r="AV672" s="15" t="s">
        <v>162</v>
      </c>
      <c r="AW672" s="15" t="s">
        <v>35</v>
      </c>
      <c r="AX672" s="15" t="s">
        <v>82</v>
      </c>
      <c r="AY672" s="205" t="s">
        <v>138</v>
      </c>
    </row>
    <row r="673" s="2" customFormat="1" ht="16.5" customHeight="1">
      <c r="A673" s="39"/>
      <c r="B673" s="165"/>
      <c r="C673" s="223" t="s">
        <v>1380</v>
      </c>
      <c r="D673" s="223" t="s">
        <v>932</v>
      </c>
      <c r="E673" s="224" t="s">
        <v>1381</v>
      </c>
      <c r="F673" s="225" t="s">
        <v>1382</v>
      </c>
      <c r="G673" s="226" t="s">
        <v>168</v>
      </c>
      <c r="H673" s="227">
        <v>28.545000000000002</v>
      </c>
      <c r="I673" s="228"/>
      <c r="J673" s="229">
        <f>ROUND(I673*H673,2)</f>
        <v>0</v>
      </c>
      <c r="K673" s="225" t="s">
        <v>144</v>
      </c>
      <c r="L673" s="230"/>
      <c r="M673" s="231" t="s">
        <v>3</v>
      </c>
      <c r="N673" s="232" t="s">
        <v>45</v>
      </c>
      <c r="O673" s="73"/>
      <c r="P673" s="175">
        <f>O673*H673</f>
        <v>0</v>
      </c>
      <c r="Q673" s="175">
        <v>0.023</v>
      </c>
      <c r="R673" s="175">
        <f>Q673*H673</f>
        <v>0.65653499999999998</v>
      </c>
      <c r="S673" s="175">
        <v>0</v>
      </c>
      <c r="T673" s="176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177" t="s">
        <v>429</v>
      </c>
      <c r="AT673" s="177" t="s">
        <v>932</v>
      </c>
      <c r="AU673" s="177" t="s">
        <v>84</v>
      </c>
      <c r="AY673" s="20" t="s">
        <v>138</v>
      </c>
      <c r="BE673" s="178">
        <f>IF(N673="základní",J673,0)</f>
        <v>0</v>
      </c>
      <c r="BF673" s="178">
        <f>IF(N673="snížená",J673,0)</f>
        <v>0</v>
      </c>
      <c r="BG673" s="178">
        <f>IF(N673="zákl. přenesená",J673,0)</f>
        <v>0</v>
      </c>
      <c r="BH673" s="178">
        <f>IF(N673="sníž. přenesená",J673,0)</f>
        <v>0</v>
      </c>
      <c r="BI673" s="178">
        <f>IF(N673="nulová",J673,0)</f>
        <v>0</v>
      </c>
      <c r="BJ673" s="20" t="s">
        <v>82</v>
      </c>
      <c r="BK673" s="178">
        <f>ROUND(I673*H673,2)</f>
        <v>0</v>
      </c>
      <c r="BL673" s="20" t="s">
        <v>302</v>
      </c>
      <c r="BM673" s="177" t="s">
        <v>1383</v>
      </c>
    </row>
    <row r="674" s="2" customFormat="1">
      <c r="A674" s="39"/>
      <c r="B674" s="40"/>
      <c r="C674" s="39"/>
      <c r="D674" s="179" t="s">
        <v>147</v>
      </c>
      <c r="E674" s="39"/>
      <c r="F674" s="180" t="s">
        <v>1384</v>
      </c>
      <c r="G674" s="39"/>
      <c r="H674" s="39"/>
      <c r="I674" s="181"/>
      <c r="J674" s="39"/>
      <c r="K674" s="39"/>
      <c r="L674" s="40"/>
      <c r="M674" s="182"/>
      <c r="N674" s="183"/>
      <c r="O674" s="73"/>
      <c r="P674" s="73"/>
      <c r="Q674" s="73"/>
      <c r="R674" s="73"/>
      <c r="S674" s="73"/>
      <c r="T674" s="74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20" t="s">
        <v>147</v>
      </c>
      <c r="AU674" s="20" t="s">
        <v>84</v>
      </c>
    </row>
    <row r="675" s="13" customFormat="1">
      <c r="A675" s="13"/>
      <c r="B675" s="189"/>
      <c r="C675" s="13"/>
      <c r="D675" s="179" t="s">
        <v>199</v>
      </c>
      <c r="E675" s="190" t="s">
        <v>3</v>
      </c>
      <c r="F675" s="191" t="s">
        <v>1385</v>
      </c>
      <c r="G675" s="13"/>
      <c r="H675" s="190" t="s">
        <v>3</v>
      </c>
      <c r="I675" s="192"/>
      <c r="J675" s="13"/>
      <c r="K675" s="13"/>
      <c r="L675" s="189"/>
      <c r="M675" s="193"/>
      <c r="N675" s="194"/>
      <c r="O675" s="194"/>
      <c r="P675" s="194"/>
      <c r="Q675" s="194"/>
      <c r="R675" s="194"/>
      <c r="S675" s="194"/>
      <c r="T675" s="19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0" t="s">
        <v>199</v>
      </c>
      <c r="AU675" s="190" t="s">
        <v>84</v>
      </c>
      <c r="AV675" s="13" t="s">
        <v>82</v>
      </c>
      <c r="AW675" s="13" t="s">
        <v>35</v>
      </c>
      <c r="AX675" s="13" t="s">
        <v>74</v>
      </c>
      <c r="AY675" s="190" t="s">
        <v>138</v>
      </c>
    </row>
    <row r="676" s="14" customFormat="1">
      <c r="A676" s="14"/>
      <c r="B676" s="196"/>
      <c r="C676" s="14"/>
      <c r="D676" s="179" t="s">
        <v>199</v>
      </c>
      <c r="E676" s="197" t="s">
        <v>3</v>
      </c>
      <c r="F676" s="198" t="s">
        <v>1379</v>
      </c>
      <c r="G676" s="14"/>
      <c r="H676" s="199">
        <v>23.66</v>
      </c>
      <c r="I676" s="200"/>
      <c r="J676" s="14"/>
      <c r="K676" s="14"/>
      <c r="L676" s="196"/>
      <c r="M676" s="201"/>
      <c r="N676" s="202"/>
      <c r="O676" s="202"/>
      <c r="P676" s="202"/>
      <c r="Q676" s="202"/>
      <c r="R676" s="202"/>
      <c r="S676" s="202"/>
      <c r="T676" s="20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197" t="s">
        <v>199</v>
      </c>
      <c r="AU676" s="197" t="s">
        <v>84</v>
      </c>
      <c r="AV676" s="14" t="s">
        <v>84</v>
      </c>
      <c r="AW676" s="14" t="s">
        <v>35</v>
      </c>
      <c r="AX676" s="14" t="s">
        <v>74</v>
      </c>
      <c r="AY676" s="197" t="s">
        <v>138</v>
      </c>
    </row>
    <row r="677" s="13" customFormat="1">
      <c r="A677" s="13"/>
      <c r="B677" s="189"/>
      <c r="C677" s="13"/>
      <c r="D677" s="179" t="s">
        <v>199</v>
      </c>
      <c r="E677" s="190" t="s">
        <v>3</v>
      </c>
      <c r="F677" s="191" t="s">
        <v>1386</v>
      </c>
      <c r="G677" s="13"/>
      <c r="H677" s="190" t="s">
        <v>3</v>
      </c>
      <c r="I677" s="192"/>
      <c r="J677" s="13"/>
      <c r="K677" s="13"/>
      <c r="L677" s="189"/>
      <c r="M677" s="193"/>
      <c r="N677" s="194"/>
      <c r="O677" s="194"/>
      <c r="P677" s="194"/>
      <c r="Q677" s="194"/>
      <c r="R677" s="194"/>
      <c r="S677" s="194"/>
      <c r="T677" s="19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0" t="s">
        <v>199</v>
      </c>
      <c r="AU677" s="190" t="s">
        <v>84</v>
      </c>
      <c r="AV677" s="13" t="s">
        <v>82</v>
      </c>
      <c r="AW677" s="13" t="s">
        <v>35</v>
      </c>
      <c r="AX677" s="13" t="s">
        <v>74</v>
      </c>
      <c r="AY677" s="190" t="s">
        <v>138</v>
      </c>
    </row>
    <row r="678" s="14" customFormat="1">
      <c r="A678" s="14"/>
      <c r="B678" s="196"/>
      <c r="C678" s="14"/>
      <c r="D678" s="179" t="s">
        <v>199</v>
      </c>
      <c r="E678" s="197" t="s">
        <v>3</v>
      </c>
      <c r="F678" s="198" t="s">
        <v>1387</v>
      </c>
      <c r="G678" s="14"/>
      <c r="H678" s="199">
        <v>1.1619999999999999</v>
      </c>
      <c r="I678" s="200"/>
      <c r="J678" s="14"/>
      <c r="K678" s="14"/>
      <c r="L678" s="196"/>
      <c r="M678" s="201"/>
      <c r="N678" s="202"/>
      <c r="O678" s="202"/>
      <c r="P678" s="202"/>
      <c r="Q678" s="202"/>
      <c r="R678" s="202"/>
      <c r="S678" s="202"/>
      <c r="T678" s="20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197" t="s">
        <v>199</v>
      </c>
      <c r="AU678" s="197" t="s">
        <v>84</v>
      </c>
      <c r="AV678" s="14" t="s">
        <v>84</v>
      </c>
      <c r="AW678" s="14" t="s">
        <v>35</v>
      </c>
      <c r="AX678" s="14" t="s">
        <v>74</v>
      </c>
      <c r="AY678" s="197" t="s">
        <v>138</v>
      </c>
    </row>
    <row r="679" s="15" customFormat="1">
      <c r="A679" s="15"/>
      <c r="B679" s="204"/>
      <c r="C679" s="15"/>
      <c r="D679" s="179" t="s">
        <v>199</v>
      </c>
      <c r="E679" s="205" t="s">
        <v>3</v>
      </c>
      <c r="F679" s="206" t="s">
        <v>208</v>
      </c>
      <c r="G679" s="15"/>
      <c r="H679" s="207">
        <v>24.821999999999999</v>
      </c>
      <c r="I679" s="208"/>
      <c r="J679" s="15"/>
      <c r="K679" s="15"/>
      <c r="L679" s="204"/>
      <c r="M679" s="209"/>
      <c r="N679" s="210"/>
      <c r="O679" s="210"/>
      <c r="P679" s="210"/>
      <c r="Q679" s="210"/>
      <c r="R679" s="210"/>
      <c r="S679" s="210"/>
      <c r="T679" s="211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05" t="s">
        <v>199</v>
      </c>
      <c r="AU679" s="205" t="s">
        <v>84</v>
      </c>
      <c r="AV679" s="15" t="s">
        <v>162</v>
      </c>
      <c r="AW679" s="15" t="s">
        <v>35</v>
      </c>
      <c r="AX679" s="15" t="s">
        <v>82</v>
      </c>
      <c r="AY679" s="205" t="s">
        <v>138</v>
      </c>
    </row>
    <row r="680" s="14" customFormat="1">
      <c r="A680" s="14"/>
      <c r="B680" s="196"/>
      <c r="C680" s="14"/>
      <c r="D680" s="179" t="s">
        <v>199</v>
      </c>
      <c r="E680" s="14"/>
      <c r="F680" s="198" t="s">
        <v>1388</v>
      </c>
      <c r="G680" s="14"/>
      <c r="H680" s="199">
        <v>28.545000000000002</v>
      </c>
      <c r="I680" s="200"/>
      <c r="J680" s="14"/>
      <c r="K680" s="14"/>
      <c r="L680" s="196"/>
      <c r="M680" s="201"/>
      <c r="N680" s="202"/>
      <c r="O680" s="202"/>
      <c r="P680" s="202"/>
      <c r="Q680" s="202"/>
      <c r="R680" s="202"/>
      <c r="S680" s="202"/>
      <c r="T680" s="20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197" t="s">
        <v>199</v>
      </c>
      <c r="AU680" s="197" t="s">
        <v>84</v>
      </c>
      <c r="AV680" s="14" t="s">
        <v>84</v>
      </c>
      <c r="AW680" s="14" t="s">
        <v>4</v>
      </c>
      <c r="AX680" s="14" t="s">
        <v>82</v>
      </c>
      <c r="AY680" s="197" t="s">
        <v>138</v>
      </c>
    </row>
    <row r="681" s="2" customFormat="1" ht="16.5" customHeight="1">
      <c r="A681" s="39"/>
      <c r="B681" s="165"/>
      <c r="C681" s="223" t="s">
        <v>1389</v>
      </c>
      <c r="D681" s="223" t="s">
        <v>932</v>
      </c>
      <c r="E681" s="224" t="s">
        <v>1390</v>
      </c>
      <c r="F681" s="225" t="s">
        <v>1391</v>
      </c>
      <c r="G681" s="226" t="s">
        <v>369</v>
      </c>
      <c r="H681" s="227">
        <v>6.1269999999999998</v>
      </c>
      <c r="I681" s="228"/>
      <c r="J681" s="229">
        <f>ROUND(I681*H681,2)</f>
        <v>0</v>
      </c>
      <c r="K681" s="225" t="s">
        <v>3</v>
      </c>
      <c r="L681" s="230"/>
      <c r="M681" s="231" t="s">
        <v>3</v>
      </c>
      <c r="N681" s="232" t="s">
        <v>45</v>
      </c>
      <c r="O681" s="73"/>
      <c r="P681" s="175">
        <f>O681*H681</f>
        <v>0</v>
      </c>
      <c r="Q681" s="175">
        <v>0.01</v>
      </c>
      <c r="R681" s="175">
        <f>Q681*H681</f>
        <v>0.061269999999999998</v>
      </c>
      <c r="S681" s="175">
        <v>0</v>
      </c>
      <c r="T681" s="176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177" t="s">
        <v>429</v>
      </c>
      <c r="AT681" s="177" t="s">
        <v>932</v>
      </c>
      <c r="AU681" s="177" t="s">
        <v>84</v>
      </c>
      <c r="AY681" s="20" t="s">
        <v>138</v>
      </c>
      <c r="BE681" s="178">
        <f>IF(N681="základní",J681,0)</f>
        <v>0</v>
      </c>
      <c r="BF681" s="178">
        <f>IF(N681="snížená",J681,0)</f>
        <v>0</v>
      </c>
      <c r="BG681" s="178">
        <f>IF(N681="zákl. přenesená",J681,0)</f>
        <v>0</v>
      </c>
      <c r="BH681" s="178">
        <f>IF(N681="sníž. přenesená",J681,0)</f>
        <v>0</v>
      </c>
      <c r="BI681" s="178">
        <f>IF(N681="nulová",J681,0)</f>
        <v>0</v>
      </c>
      <c r="BJ681" s="20" t="s">
        <v>82</v>
      </c>
      <c r="BK681" s="178">
        <f>ROUND(I681*H681,2)</f>
        <v>0</v>
      </c>
      <c r="BL681" s="20" t="s">
        <v>302</v>
      </c>
      <c r="BM681" s="177" t="s">
        <v>1392</v>
      </c>
    </row>
    <row r="682" s="2" customFormat="1">
      <c r="A682" s="39"/>
      <c r="B682" s="40"/>
      <c r="C682" s="39"/>
      <c r="D682" s="179" t="s">
        <v>147</v>
      </c>
      <c r="E682" s="39"/>
      <c r="F682" s="180" t="s">
        <v>1393</v>
      </c>
      <c r="G682" s="39"/>
      <c r="H682" s="39"/>
      <c r="I682" s="181"/>
      <c r="J682" s="39"/>
      <c r="K682" s="39"/>
      <c r="L682" s="40"/>
      <c r="M682" s="182"/>
      <c r="N682" s="183"/>
      <c r="O682" s="73"/>
      <c r="P682" s="73"/>
      <c r="Q682" s="73"/>
      <c r="R682" s="73"/>
      <c r="S682" s="73"/>
      <c r="T682" s="74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20" t="s">
        <v>147</v>
      </c>
      <c r="AU682" s="20" t="s">
        <v>84</v>
      </c>
    </row>
    <row r="683" s="13" customFormat="1">
      <c r="A683" s="13"/>
      <c r="B683" s="189"/>
      <c r="C683" s="13"/>
      <c r="D683" s="179" t="s">
        <v>199</v>
      </c>
      <c r="E683" s="190" t="s">
        <v>3</v>
      </c>
      <c r="F683" s="191" t="s">
        <v>1394</v>
      </c>
      <c r="G683" s="13"/>
      <c r="H683" s="190" t="s">
        <v>3</v>
      </c>
      <c r="I683" s="192"/>
      <c r="J683" s="13"/>
      <c r="K683" s="13"/>
      <c r="L683" s="189"/>
      <c r="M683" s="193"/>
      <c r="N683" s="194"/>
      <c r="O683" s="194"/>
      <c r="P683" s="194"/>
      <c r="Q683" s="194"/>
      <c r="R683" s="194"/>
      <c r="S683" s="194"/>
      <c r="T683" s="19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90" t="s">
        <v>199</v>
      </c>
      <c r="AU683" s="190" t="s">
        <v>84</v>
      </c>
      <c r="AV683" s="13" t="s">
        <v>82</v>
      </c>
      <c r="AW683" s="13" t="s">
        <v>35</v>
      </c>
      <c r="AX683" s="13" t="s">
        <v>74</v>
      </c>
      <c r="AY683" s="190" t="s">
        <v>138</v>
      </c>
    </row>
    <row r="684" s="14" customFormat="1">
      <c r="A684" s="14"/>
      <c r="B684" s="196"/>
      <c r="C684" s="14"/>
      <c r="D684" s="179" t="s">
        <v>199</v>
      </c>
      <c r="E684" s="197" t="s">
        <v>3</v>
      </c>
      <c r="F684" s="198" t="s">
        <v>1395</v>
      </c>
      <c r="G684" s="14"/>
      <c r="H684" s="199">
        <v>5.5700000000000003</v>
      </c>
      <c r="I684" s="200"/>
      <c r="J684" s="14"/>
      <c r="K684" s="14"/>
      <c r="L684" s="196"/>
      <c r="M684" s="201"/>
      <c r="N684" s="202"/>
      <c r="O684" s="202"/>
      <c r="P684" s="202"/>
      <c r="Q684" s="202"/>
      <c r="R684" s="202"/>
      <c r="S684" s="202"/>
      <c r="T684" s="20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97" t="s">
        <v>199</v>
      </c>
      <c r="AU684" s="197" t="s">
        <v>84</v>
      </c>
      <c r="AV684" s="14" t="s">
        <v>84</v>
      </c>
      <c r="AW684" s="14" t="s">
        <v>35</v>
      </c>
      <c r="AX684" s="14" t="s">
        <v>74</v>
      </c>
      <c r="AY684" s="197" t="s">
        <v>138</v>
      </c>
    </row>
    <row r="685" s="15" customFormat="1">
      <c r="A685" s="15"/>
      <c r="B685" s="204"/>
      <c r="C685" s="15"/>
      <c r="D685" s="179" t="s">
        <v>199</v>
      </c>
      <c r="E685" s="205" t="s">
        <v>3</v>
      </c>
      <c r="F685" s="206" t="s">
        <v>208</v>
      </c>
      <c r="G685" s="15"/>
      <c r="H685" s="207">
        <v>5.5700000000000003</v>
      </c>
      <c r="I685" s="208"/>
      <c r="J685" s="15"/>
      <c r="K685" s="15"/>
      <c r="L685" s="204"/>
      <c r="M685" s="209"/>
      <c r="N685" s="210"/>
      <c r="O685" s="210"/>
      <c r="P685" s="210"/>
      <c r="Q685" s="210"/>
      <c r="R685" s="210"/>
      <c r="S685" s="210"/>
      <c r="T685" s="21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05" t="s">
        <v>199</v>
      </c>
      <c r="AU685" s="205" t="s">
        <v>84</v>
      </c>
      <c r="AV685" s="15" t="s">
        <v>162</v>
      </c>
      <c r="AW685" s="15" t="s">
        <v>35</v>
      </c>
      <c r="AX685" s="15" t="s">
        <v>82</v>
      </c>
      <c r="AY685" s="205" t="s">
        <v>138</v>
      </c>
    </row>
    <row r="686" s="14" customFormat="1">
      <c r="A686" s="14"/>
      <c r="B686" s="196"/>
      <c r="C686" s="14"/>
      <c r="D686" s="179" t="s">
        <v>199</v>
      </c>
      <c r="E686" s="14"/>
      <c r="F686" s="198" t="s">
        <v>1396</v>
      </c>
      <c r="G686" s="14"/>
      <c r="H686" s="199">
        <v>6.1269999999999998</v>
      </c>
      <c r="I686" s="200"/>
      <c r="J686" s="14"/>
      <c r="K686" s="14"/>
      <c r="L686" s="196"/>
      <c r="M686" s="201"/>
      <c r="N686" s="202"/>
      <c r="O686" s="202"/>
      <c r="P686" s="202"/>
      <c r="Q686" s="202"/>
      <c r="R686" s="202"/>
      <c r="S686" s="202"/>
      <c r="T686" s="20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197" t="s">
        <v>199</v>
      </c>
      <c r="AU686" s="197" t="s">
        <v>84</v>
      </c>
      <c r="AV686" s="14" t="s">
        <v>84</v>
      </c>
      <c r="AW686" s="14" t="s">
        <v>4</v>
      </c>
      <c r="AX686" s="14" t="s">
        <v>82</v>
      </c>
      <c r="AY686" s="197" t="s">
        <v>138</v>
      </c>
    </row>
    <row r="687" s="2" customFormat="1" ht="21.75" customHeight="1">
      <c r="A687" s="39"/>
      <c r="B687" s="165"/>
      <c r="C687" s="166" t="s">
        <v>1397</v>
      </c>
      <c r="D687" s="166" t="s">
        <v>141</v>
      </c>
      <c r="E687" s="167" t="s">
        <v>1398</v>
      </c>
      <c r="F687" s="168" t="s">
        <v>1399</v>
      </c>
      <c r="G687" s="169" t="s">
        <v>369</v>
      </c>
      <c r="H687" s="170">
        <v>53.57</v>
      </c>
      <c r="I687" s="171"/>
      <c r="J687" s="172">
        <f>ROUND(I687*H687,2)</f>
        <v>0</v>
      </c>
      <c r="K687" s="168" t="s">
        <v>144</v>
      </c>
      <c r="L687" s="40"/>
      <c r="M687" s="173" t="s">
        <v>3</v>
      </c>
      <c r="N687" s="174" t="s">
        <v>45</v>
      </c>
      <c r="O687" s="73"/>
      <c r="P687" s="175">
        <f>O687*H687</f>
        <v>0</v>
      </c>
      <c r="Q687" s="175">
        <v>0.00058</v>
      </c>
      <c r="R687" s="175">
        <f>Q687*H687</f>
        <v>0.0310706</v>
      </c>
      <c r="S687" s="175">
        <v>0</v>
      </c>
      <c r="T687" s="176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177" t="s">
        <v>162</v>
      </c>
      <c r="AT687" s="177" t="s">
        <v>141</v>
      </c>
      <c r="AU687" s="177" t="s">
        <v>84</v>
      </c>
      <c r="AY687" s="20" t="s">
        <v>138</v>
      </c>
      <c r="BE687" s="178">
        <f>IF(N687="základní",J687,0)</f>
        <v>0</v>
      </c>
      <c r="BF687" s="178">
        <f>IF(N687="snížená",J687,0)</f>
        <v>0</v>
      </c>
      <c r="BG687" s="178">
        <f>IF(N687="zákl. přenesená",J687,0)</f>
        <v>0</v>
      </c>
      <c r="BH687" s="178">
        <f>IF(N687="sníž. přenesená",J687,0)</f>
        <v>0</v>
      </c>
      <c r="BI687" s="178">
        <f>IF(N687="nulová",J687,0)</f>
        <v>0</v>
      </c>
      <c r="BJ687" s="20" t="s">
        <v>82</v>
      </c>
      <c r="BK687" s="178">
        <f>ROUND(I687*H687,2)</f>
        <v>0</v>
      </c>
      <c r="BL687" s="20" t="s">
        <v>162</v>
      </c>
      <c r="BM687" s="177" t="s">
        <v>1400</v>
      </c>
    </row>
    <row r="688" s="13" customFormat="1">
      <c r="A688" s="13"/>
      <c r="B688" s="189"/>
      <c r="C688" s="13"/>
      <c r="D688" s="179" t="s">
        <v>199</v>
      </c>
      <c r="E688" s="190" t="s">
        <v>3</v>
      </c>
      <c r="F688" s="191" t="s">
        <v>1401</v>
      </c>
      <c r="G688" s="13"/>
      <c r="H688" s="190" t="s">
        <v>3</v>
      </c>
      <c r="I688" s="192"/>
      <c r="J688" s="13"/>
      <c r="K688" s="13"/>
      <c r="L688" s="189"/>
      <c r="M688" s="193"/>
      <c r="N688" s="194"/>
      <c r="O688" s="194"/>
      <c r="P688" s="194"/>
      <c r="Q688" s="194"/>
      <c r="R688" s="194"/>
      <c r="S688" s="194"/>
      <c r="T688" s="19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0" t="s">
        <v>199</v>
      </c>
      <c r="AU688" s="190" t="s">
        <v>84</v>
      </c>
      <c r="AV688" s="13" t="s">
        <v>82</v>
      </c>
      <c r="AW688" s="13" t="s">
        <v>35</v>
      </c>
      <c r="AX688" s="13" t="s">
        <v>74</v>
      </c>
      <c r="AY688" s="190" t="s">
        <v>138</v>
      </c>
    </row>
    <row r="689" s="13" customFormat="1">
      <c r="A689" s="13"/>
      <c r="B689" s="189"/>
      <c r="C689" s="13"/>
      <c r="D689" s="179" t="s">
        <v>199</v>
      </c>
      <c r="E689" s="190" t="s">
        <v>3</v>
      </c>
      <c r="F689" s="191" t="s">
        <v>1402</v>
      </c>
      <c r="G689" s="13"/>
      <c r="H689" s="190" t="s">
        <v>3</v>
      </c>
      <c r="I689" s="192"/>
      <c r="J689" s="13"/>
      <c r="K689" s="13"/>
      <c r="L689" s="189"/>
      <c r="M689" s="193"/>
      <c r="N689" s="194"/>
      <c r="O689" s="194"/>
      <c r="P689" s="194"/>
      <c r="Q689" s="194"/>
      <c r="R689" s="194"/>
      <c r="S689" s="194"/>
      <c r="T689" s="19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90" t="s">
        <v>199</v>
      </c>
      <c r="AU689" s="190" t="s">
        <v>84</v>
      </c>
      <c r="AV689" s="13" t="s">
        <v>82</v>
      </c>
      <c r="AW689" s="13" t="s">
        <v>35</v>
      </c>
      <c r="AX689" s="13" t="s">
        <v>74</v>
      </c>
      <c r="AY689" s="190" t="s">
        <v>138</v>
      </c>
    </row>
    <row r="690" s="14" customFormat="1">
      <c r="A690" s="14"/>
      <c r="B690" s="196"/>
      <c r="C690" s="14"/>
      <c r="D690" s="179" t="s">
        <v>199</v>
      </c>
      <c r="E690" s="197" t="s">
        <v>3</v>
      </c>
      <c r="F690" s="198" t="s">
        <v>1403</v>
      </c>
      <c r="G690" s="14"/>
      <c r="H690" s="199">
        <v>7.4800000000000004</v>
      </c>
      <c r="I690" s="200"/>
      <c r="J690" s="14"/>
      <c r="K690" s="14"/>
      <c r="L690" s="196"/>
      <c r="M690" s="201"/>
      <c r="N690" s="202"/>
      <c r="O690" s="202"/>
      <c r="P690" s="202"/>
      <c r="Q690" s="202"/>
      <c r="R690" s="202"/>
      <c r="S690" s="202"/>
      <c r="T690" s="20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97" t="s">
        <v>199</v>
      </c>
      <c r="AU690" s="197" t="s">
        <v>84</v>
      </c>
      <c r="AV690" s="14" t="s">
        <v>84</v>
      </c>
      <c r="AW690" s="14" t="s">
        <v>35</v>
      </c>
      <c r="AX690" s="14" t="s">
        <v>74</v>
      </c>
      <c r="AY690" s="197" t="s">
        <v>138</v>
      </c>
    </row>
    <row r="691" s="14" customFormat="1">
      <c r="A691" s="14"/>
      <c r="B691" s="196"/>
      <c r="C691" s="14"/>
      <c r="D691" s="179" t="s">
        <v>199</v>
      </c>
      <c r="E691" s="197" t="s">
        <v>3</v>
      </c>
      <c r="F691" s="198" t="s">
        <v>1404</v>
      </c>
      <c r="G691" s="14"/>
      <c r="H691" s="199">
        <v>9.5700000000000003</v>
      </c>
      <c r="I691" s="200"/>
      <c r="J691" s="14"/>
      <c r="K691" s="14"/>
      <c r="L691" s="196"/>
      <c r="M691" s="201"/>
      <c r="N691" s="202"/>
      <c r="O691" s="202"/>
      <c r="P691" s="202"/>
      <c r="Q691" s="202"/>
      <c r="R691" s="202"/>
      <c r="S691" s="202"/>
      <c r="T691" s="20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97" t="s">
        <v>199</v>
      </c>
      <c r="AU691" s="197" t="s">
        <v>84</v>
      </c>
      <c r="AV691" s="14" t="s">
        <v>84</v>
      </c>
      <c r="AW691" s="14" t="s">
        <v>35</v>
      </c>
      <c r="AX691" s="14" t="s">
        <v>74</v>
      </c>
      <c r="AY691" s="197" t="s">
        <v>138</v>
      </c>
    </row>
    <row r="692" s="14" customFormat="1">
      <c r="A692" s="14"/>
      <c r="B692" s="196"/>
      <c r="C692" s="14"/>
      <c r="D692" s="179" t="s">
        <v>199</v>
      </c>
      <c r="E692" s="197" t="s">
        <v>3</v>
      </c>
      <c r="F692" s="198" t="s">
        <v>1405</v>
      </c>
      <c r="G692" s="14"/>
      <c r="H692" s="199">
        <v>12.810000000000001</v>
      </c>
      <c r="I692" s="200"/>
      <c r="J692" s="14"/>
      <c r="K692" s="14"/>
      <c r="L692" s="196"/>
      <c r="M692" s="201"/>
      <c r="N692" s="202"/>
      <c r="O692" s="202"/>
      <c r="P692" s="202"/>
      <c r="Q692" s="202"/>
      <c r="R692" s="202"/>
      <c r="S692" s="202"/>
      <c r="T692" s="20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197" t="s">
        <v>199</v>
      </c>
      <c r="AU692" s="197" t="s">
        <v>84</v>
      </c>
      <c r="AV692" s="14" t="s">
        <v>84</v>
      </c>
      <c r="AW692" s="14" t="s">
        <v>35</v>
      </c>
      <c r="AX692" s="14" t="s">
        <v>74</v>
      </c>
      <c r="AY692" s="197" t="s">
        <v>138</v>
      </c>
    </row>
    <row r="693" s="16" customFormat="1">
      <c r="A693" s="16"/>
      <c r="B693" s="212"/>
      <c r="C693" s="16"/>
      <c r="D693" s="179" t="s">
        <v>199</v>
      </c>
      <c r="E693" s="213" t="s">
        <v>3</v>
      </c>
      <c r="F693" s="214" t="s">
        <v>248</v>
      </c>
      <c r="G693" s="16"/>
      <c r="H693" s="215">
        <v>29.859999999999999</v>
      </c>
      <c r="I693" s="216"/>
      <c r="J693" s="16"/>
      <c r="K693" s="16"/>
      <c r="L693" s="212"/>
      <c r="M693" s="217"/>
      <c r="N693" s="218"/>
      <c r="O693" s="218"/>
      <c r="P693" s="218"/>
      <c r="Q693" s="218"/>
      <c r="R693" s="218"/>
      <c r="S693" s="218"/>
      <c r="T693" s="219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T693" s="213" t="s">
        <v>199</v>
      </c>
      <c r="AU693" s="213" t="s">
        <v>84</v>
      </c>
      <c r="AV693" s="16" t="s">
        <v>156</v>
      </c>
      <c r="AW693" s="16" t="s">
        <v>35</v>
      </c>
      <c r="AX693" s="16" t="s">
        <v>74</v>
      </c>
      <c r="AY693" s="213" t="s">
        <v>138</v>
      </c>
    </row>
    <row r="694" s="13" customFormat="1">
      <c r="A694" s="13"/>
      <c r="B694" s="189"/>
      <c r="C694" s="13"/>
      <c r="D694" s="179" t="s">
        <v>199</v>
      </c>
      <c r="E694" s="190" t="s">
        <v>3</v>
      </c>
      <c r="F694" s="191" t="s">
        <v>1406</v>
      </c>
      <c r="G694" s="13"/>
      <c r="H694" s="190" t="s">
        <v>3</v>
      </c>
      <c r="I694" s="192"/>
      <c r="J694" s="13"/>
      <c r="K694" s="13"/>
      <c r="L694" s="189"/>
      <c r="M694" s="193"/>
      <c r="N694" s="194"/>
      <c r="O694" s="194"/>
      <c r="P694" s="194"/>
      <c r="Q694" s="194"/>
      <c r="R694" s="194"/>
      <c r="S694" s="194"/>
      <c r="T694" s="19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0" t="s">
        <v>199</v>
      </c>
      <c r="AU694" s="190" t="s">
        <v>84</v>
      </c>
      <c r="AV694" s="13" t="s">
        <v>82</v>
      </c>
      <c r="AW694" s="13" t="s">
        <v>35</v>
      </c>
      <c r="AX694" s="13" t="s">
        <v>74</v>
      </c>
      <c r="AY694" s="190" t="s">
        <v>138</v>
      </c>
    </row>
    <row r="695" s="14" customFormat="1">
      <c r="A695" s="14"/>
      <c r="B695" s="196"/>
      <c r="C695" s="14"/>
      <c r="D695" s="179" t="s">
        <v>199</v>
      </c>
      <c r="E695" s="197" t="s">
        <v>3</v>
      </c>
      <c r="F695" s="198" t="s">
        <v>1407</v>
      </c>
      <c r="G695" s="14"/>
      <c r="H695" s="199">
        <v>6.2699999999999996</v>
      </c>
      <c r="I695" s="200"/>
      <c r="J695" s="14"/>
      <c r="K695" s="14"/>
      <c r="L695" s="196"/>
      <c r="M695" s="201"/>
      <c r="N695" s="202"/>
      <c r="O695" s="202"/>
      <c r="P695" s="202"/>
      <c r="Q695" s="202"/>
      <c r="R695" s="202"/>
      <c r="S695" s="202"/>
      <c r="T695" s="20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197" t="s">
        <v>199</v>
      </c>
      <c r="AU695" s="197" t="s">
        <v>84</v>
      </c>
      <c r="AV695" s="14" t="s">
        <v>84</v>
      </c>
      <c r="AW695" s="14" t="s">
        <v>35</v>
      </c>
      <c r="AX695" s="14" t="s">
        <v>74</v>
      </c>
      <c r="AY695" s="197" t="s">
        <v>138</v>
      </c>
    </row>
    <row r="696" s="14" customFormat="1">
      <c r="A696" s="14"/>
      <c r="B696" s="196"/>
      <c r="C696" s="14"/>
      <c r="D696" s="179" t="s">
        <v>199</v>
      </c>
      <c r="E696" s="197" t="s">
        <v>3</v>
      </c>
      <c r="F696" s="198" t="s">
        <v>1408</v>
      </c>
      <c r="G696" s="14"/>
      <c r="H696" s="199">
        <v>9.9800000000000004</v>
      </c>
      <c r="I696" s="200"/>
      <c r="J696" s="14"/>
      <c r="K696" s="14"/>
      <c r="L696" s="196"/>
      <c r="M696" s="201"/>
      <c r="N696" s="202"/>
      <c r="O696" s="202"/>
      <c r="P696" s="202"/>
      <c r="Q696" s="202"/>
      <c r="R696" s="202"/>
      <c r="S696" s="202"/>
      <c r="T696" s="20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97" t="s">
        <v>199</v>
      </c>
      <c r="AU696" s="197" t="s">
        <v>84</v>
      </c>
      <c r="AV696" s="14" t="s">
        <v>84</v>
      </c>
      <c r="AW696" s="14" t="s">
        <v>35</v>
      </c>
      <c r="AX696" s="14" t="s">
        <v>74</v>
      </c>
      <c r="AY696" s="197" t="s">
        <v>138</v>
      </c>
    </row>
    <row r="697" s="14" customFormat="1">
      <c r="A697" s="14"/>
      <c r="B697" s="196"/>
      <c r="C697" s="14"/>
      <c r="D697" s="179" t="s">
        <v>199</v>
      </c>
      <c r="E697" s="197" t="s">
        <v>3</v>
      </c>
      <c r="F697" s="198" t="s">
        <v>1409</v>
      </c>
      <c r="G697" s="14"/>
      <c r="H697" s="199">
        <v>7.46</v>
      </c>
      <c r="I697" s="200"/>
      <c r="J697" s="14"/>
      <c r="K697" s="14"/>
      <c r="L697" s="196"/>
      <c r="M697" s="201"/>
      <c r="N697" s="202"/>
      <c r="O697" s="202"/>
      <c r="P697" s="202"/>
      <c r="Q697" s="202"/>
      <c r="R697" s="202"/>
      <c r="S697" s="202"/>
      <c r="T697" s="20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197" t="s">
        <v>199</v>
      </c>
      <c r="AU697" s="197" t="s">
        <v>84</v>
      </c>
      <c r="AV697" s="14" t="s">
        <v>84</v>
      </c>
      <c r="AW697" s="14" t="s">
        <v>35</v>
      </c>
      <c r="AX697" s="14" t="s">
        <v>74</v>
      </c>
      <c r="AY697" s="197" t="s">
        <v>138</v>
      </c>
    </row>
    <row r="698" s="16" customFormat="1">
      <c r="A698" s="16"/>
      <c r="B698" s="212"/>
      <c r="C698" s="16"/>
      <c r="D698" s="179" t="s">
        <v>199</v>
      </c>
      <c r="E698" s="213" t="s">
        <v>3</v>
      </c>
      <c r="F698" s="214" t="s">
        <v>248</v>
      </c>
      <c r="G698" s="16"/>
      <c r="H698" s="215">
        <v>23.710000000000001</v>
      </c>
      <c r="I698" s="216"/>
      <c r="J698" s="16"/>
      <c r="K698" s="16"/>
      <c r="L698" s="212"/>
      <c r="M698" s="217"/>
      <c r="N698" s="218"/>
      <c r="O698" s="218"/>
      <c r="P698" s="218"/>
      <c r="Q698" s="218"/>
      <c r="R698" s="218"/>
      <c r="S698" s="218"/>
      <c r="T698" s="219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13" t="s">
        <v>199</v>
      </c>
      <c r="AU698" s="213" t="s">
        <v>84</v>
      </c>
      <c r="AV698" s="16" t="s">
        <v>156</v>
      </c>
      <c r="AW698" s="16" t="s">
        <v>35</v>
      </c>
      <c r="AX698" s="16" t="s">
        <v>74</v>
      </c>
      <c r="AY698" s="213" t="s">
        <v>138</v>
      </c>
    </row>
    <row r="699" s="15" customFormat="1">
      <c r="A699" s="15"/>
      <c r="B699" s="204"/>
      <c r="C699" s="15"/>
      <c r="D699" s="179" t="s">
        <v>199</v>
      </c>
      <c r="E699" s="205" t="s">
        <v>3</v>
      </c>
      <c r="F699" s="206" t="s">
        <v>208</v>
      </c>
      <c r="G699" s="15"/>
      <c r="H699" s="207">
        <v>53.57</v>
      </c>
      <c r="I699" s="208"/>
      <c r="J699" s="15"/>
      <c r="K699" s="15"/>
      <c r="L699" s="204"/>
      <c r="M699" s="209"/>
      <c r="N699" s="210"/>
      <c r="O699" s="210"/>
      <c r="P699" s="210"/>
      <c r="Q699" s="210"/>
      <c r="R699" s="210"/>
      <c r="S699" s="210"/>
      <c r="T699" s="21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05" t="s">
        <v>199</v>
      </c>
      <c r="AU699" s="205" t="s">
        <v>84</v>
      </c>
      <c r="AV699" s="15" t="s">
        <v>162</v>
      </c>
      <c r="AW699" s="15" t="s">
        <v>35</v>
      </c>
      <c r="AX699" s="15" t="s">
        <v>82</v>
      </c>
      <c r="AY699" s="205" t="s">
        <v>138</v>
      </c>
    </row>
    <row r="700" s="2" customFormat="1" ht="16.5" customHeight="1">
      <c r="A700" s="39"/>
      <c r="B700" s="165"/>
      <c r="C700" s="223" t="s">
        <v>1410</v>
      </c>
      <c r="D700" s="223" t="s">
        <v>932</v>
      </c>
      <c r="E700" s="224" t="s">
        <v>1411</v>
      </c>
      <c r="F700" s="225" t="s">
        <v>1412</v>
      </c>
      <c r="G700" s="226" t="s">
        <v>369</v>
      </c>
      <c r="H700" s="227">
        <v>26.081</v>
      </c>
      <c r="I700" s="228"/>
      <c r="J700" s="229">
        <f>ROUND(I700*H700,2)</f>
        <v>0</v>
      </c>
      <c r="K700" s="225" t="s">
        <v>3</v>
      </c>
      <c r="L700" s="230"/>
      <c r="M700" s="231" t="s">
        <v>3</v>
      </c>
      <c r="N700" s="232" t="s">
        <v>45</v>
      </c>
      <c r="O700" s="73"/>
      <c r="P700" s="175">
        <f>O700*H700</f>
        <v>0</v>
      </c>
      <c r="Q700" s="175">
        <v>0.0011999999999999999</v>
      </c>
      <c r="R700" s="175">
        <f>Q700*H700</f>
        <v>0.031297199999999997</v>
      </c>
      <c r="S700" s="175">
        <v>0</v>
      </c>
      <c r="T700" s="176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177" t="s">
        <v>236</v>
      </c>
      <c r="AT700" s="177" t="s">
        <v>932</v>
      </c>
      <c r="AU700" s="177" t="s">
        <v>84</v>
      </c>
      <c r="AY700" s="20" t="s">
        <v>138</v>
      </c>
      <c r="BE700" s="178">
        <f>IF(N700="základní",J700,0)</f>
        <v>0</v>
      </c>
      <c r="BF700" s="178">
        <f>IF(N700="snížená",J700,0)</f>
        <v>0</v>
      </c>
      <c r="BG700" s="178">
        <f>IF(N700="zákl. přenesená",J700,0)</f>
        <v>0</v>
      </c>
      <c r="BH700" s="178">
        <f>IF(N700="sníž. přenesená",J700,0)</f>
        <v>0</v>
      </c>
      <c r="BI700" s="178">
        <f>IF(N700="nulová",J700,0)</f>
        <v>0</v>
      </c>
      <c r="BJ700" s="20" t="s">
        <v>82</v>
      </c>
      <c r="BK700" s="178">
        <f>ROUND(I700*H700,2)</f>
        <v>0</v>
      </c>
      <c r="BL700" s="20" t="s">
        <v>162</v>
      </c>
      <c r="BM700" s="177" t="s">
        <v>1413</v>
      </c>
    </row>
    <row r="701" s="2" customFormat="1">
      <c r="A701" s="39"/>
      <c r="B701" s="40"/>
      <c r="C701" s="39"/>
      <c r="D701" s="179" t="s">
        <v>147</v>
      </c>
      <c r="E701" s="39"/>
      <c r="F701" s="180" t="s">
        <v>1393</v>
      </c>
      <c r="G701" s="39"/>
      <c r="H701" s="39"/>
      <c r="I701" s="181"/>
      <c r="J701" s="39"/>
      <c r="K701" s="39"/>
      <c r="L701" s="40"/>
      <c r="M701" s="182"/>
      <c r="N701" s="183"/>
      <c r="O701" s="73"/>
      <c r="P701" s="73"/>
      <c r="Q701" s="73"/>
      <c r="R701" s="73"/>
      <c r="S701" s="73"/>
      <c r="T701" s="74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20" t="s">
        <v>147</v>
      </c>
      <c r="AU701" s="20" t="s">
        <v>84</v>
      </c>
    </row>
    <row r="702" s="13" customFormat="1">
      <c r="A702" s="13"/>
      <c r="B702" s="189"/>
      <c r="C702" s="13"/>
      <c r="D702" s="179" t="s">
        <v>199</v>
      </c>
      <c r="E702" s="190" t="s">
        <v>3</v>
      </c>
      <c r="F702" s="191" t="s">
        <v>1406</v>
      </c>
      <c r="G702" s="13"/>
      <c r="H702" s="190" t="s">
        <v>3</v>
      </c>
      <c r="I702" s="192"/>
      <c r="J702" s="13"/>
      <c r="K702" s="13"/>
      <c r="L702" s="189"/>
      <c r="M702" s="193"/>
      <c r="N702" s="194"/>
      <c r="O702" s="194"/>
      <c r="P702" s="194"/>
      <c r="Q702" s="194"/>
      <c r="R702" s="194"/>
      <c r="S702" s="194"/>
      <c r="T702" s="19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90" t="s">
        <v>199</v>
      </c>
      <c r="AU702" s="190" t="s">
        <v>84</v>
      </c>
      <c r="AV702" s="13" t="s">
        <v>82</v>
      </c>
      <c r="AW702" s="13" t="s">
        <v>35</v>
      </c>
      <c r="AX702" s="13" t="s">
        <v>74</v>
      </c>
      <c r="AY702" s="190" t="s">
        <v>138</v>
      </c>
    </row>
    <row r="703" s="14" customFormat="1">
      <c r="A703" s="14"/>
      <c r="B703" s="196"/>
      <c r="C703" s="14"/>
      <c r="D703" s="179" t="s">
        <v>199</v>
      </c>
      <c r="E703" s="197" t="s">
        <v>3</v>
      </c>
      <c r="F703" s="198" t="s">
        <v>1407</v>
      </c>
      <c r="G703" s="14"/>
      <c r="H703" s="199">
        <v>6.2699999999999996</v>
      </c>
      <c r="I703" s="200"/>
      <c r="J703" s="14"/>
      <c r="K703" s="14"/>
      <c r="L703" s="196"/>
      <c r="M703" s="201"/>
      <c r="N703" s="202"/>
      <c r="O703" s="202"/>
      <c r="P703" s="202"/>
      <c r="Q703" s="202"/>
      <c r="R703" s="202"/>
      <c r="S703" s="202"/>
      <c r="T703" s="20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197" t="s">
        <v>199</v>
      </c>
      <c r="AU703" s="197" t="s">
        <v>84</v>
      </c>
      <c r="AV703" s="14" t="s">
        <v>84</v>
      </c>
      <c r="AW703" s="14" t="s">
        <v>35</v>
      </c>
      <c r="AX703" s="14" t="s">
        <v>74</v>
      </c>
      <c r="AY703" s="197" t="s">
        <v>138</v>
      </c>
    </row>
    <row r="704" s="14" customFormat="1">
      <c r="A704" s="14"/>
      <c r="B704" s="196"/>
      <c r="C704" s="14"/>
      <c r="D704" s="179" t="s">
        <v>199</v>
      </c>
      <c r="E704" s="197" t="s">
        <v>3</v>
      </c>
      <c r="F704" s="198" t="s">
        <v>1408</v>
      </c>
      <c r="G704" s="14"/>
      <c r="H704" s="199">
        <v>9.9800000000000004</v>
      </c>
      <c r="I704" s="200"/>
      <c r="J704" s="14"/>
      <c r="K704" s="14"/>
      <c r="L704" s="196"/>
      <c r="M704" s="201"/>
      <c r="N704" s="202"/>
      <c r="O704" s="202"/>
      <c r="P704" s="202"/>
      <c r="Q704" s="202"/>
      <c r="R704" s="202"/>
      <c r="S704" s="202"/>
      <c r="T704" s="20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97" t="s">
        <v>199</v>
      </c>
      <c r="AU704" s="197" t="s">
        <v>84</v>
      </c>
      <c r="AV704" s="14" t="s">
        <v>84</v>
      </c>
      <c r="AW704" s="14" t="s">
        <v>35</v>
      </c>
      <c r="AX704" s="14" t="s">
        <v>74</v>
      </c>
      <c r="AY704" s="197" t="s">
        <v>138</v>
      </c>
    </row>
    <row r="705" s="14" customFormat="1">
      <c r="A705" s="14"/>
      <c r="B705" s="196"/>
      <c r="C705" s="14"/>
      <c r="D705" s="179" t="s">
        <v>199</v>
      </c>
      <c r="E705" s="197" t="s">
        <v>3</v>
      </c>
      <c r="F705" s="198" t="s">
        <v>1409</v>
      </c>
      <c r="G705" s="14"/>
      <c r="H705" s="199">
        <v>7.46</v>
      </c>
      <c r="I705" s="200"/>
      <c r="J705" s="14"/>
      <c r="K705" s="14"/>
      <c r="L705" s="196"/>
      <c r="M705" s="201"/>
      <c r="N705" s="202"/>
      <c r="O705" s="202"/>
      <c r="P705" s="202"/>
      <c r="Q705" s="202"/>
      <c r="R705" s="202"/>
      <c r="S705" s="202"/>
      <c r="T705" s="20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197" t="s">
        <v>199</v>
      </c>
      <c r="AU705" s="197" t="s">
        <v>84</v>
      </c>
      <c r="AV705" s="14" t="s">
        <v>84</v>
      </c>
      <c r="AW705" s="14" t="s">
        <v>35</v>
      </c>
      <c r="AX705" s="14" t="s">
        <v>74</v>
      </c>
      <c r="AY705" s="197" t="s">
        <v>138</v>
      </c>
    </row>
    <row r="706" s="15" customFormat="1">
      <c r="A706" s="15"/>
      <c r="B706" s="204"/>
      <c r="C706" s="15"/>
      <c r="D706" s="179" t="s">
        <v>199</v>
      </c>
      <c r="E706" s="205" t="s">
        <v>3</v>
      </c>
      <c r="F706" s="206" t="s">
        <v>208</v>
      </c>
      <c r="G706" s="15"/>
      <c r="H706" s="207">
        <v>23.710000000000001</v>
      </c>
      <c r="I706" s="208"/>
      <c r="J706" s="15"/>
      <c r="K706" s="15"/>
      <c r="L706" s="204"/>
      <c r="M706" s="209"/>
      <c r="N706" s="210"/>
      <c r="O706" s="210"/>
      <c r="P706" s="210"/>
      <c r="Q706" s="210"/>
      <c r="R706" s="210"/>
      <c r="S706" s="210"/>
      <c r="T706" s="21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05" t="s">
        <v>199</v>
      </c>
      <c r="AU706" s="205" t="s">
        <v>84</v>
      </c>
      <c r="AV706" s="15" t="s">
        <v>162</v>
      </c>
      <c r="AW706" s="15" t="s">
        <v>35</v>
      </c>
      <c r="AX706" s="15" t="s">
        <v>82</v>
      </c>
      <c r="AY706" s="205" t="s">
        <v>138</v>
      </c>
    </row>
    <row r="707" s="14" customFormat="1">
      <c r="A707" s="14"/>
      <c r="B707" s="196"/>
      <c r="C707" s="14"/>
      <c r="D707" s="179" t="s">
        <v>199</v>
      </c>
      <c r="E707" s="14"/>
      <c r="F707" s="198" t="s">
        <v>1414</v>
      </c>
      <c r="G707" s="14"/>
      <c r="H707" s="199">
        <v>26.081</v>
      </c>
      <c r="I707" s="200"/>
      <c r="J707" s="14"/>
      <c r="K707" s="14"/>
      <c r="L707" s="196"/>
      <c r="M707" s="201"/>
      <c r="N707" s="202"/>
      <c r="O707" s="202"/>
      <c r="P707" s="202"/>
      <c r="Q707" s="202"/>
      <c r="R707" s="202"/>
      <c r="S707" s="202"/>
      <c r="T707" s="20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197" t="s">
        <v>199</v>
      </c>
      <c r="AU707" s="197" t="s">
        <v>84</v>
      </c>
      <c r="AV707" s="14" t="s">
        <v>84</v>
      </c>
      <c r="AW707" s="14" t="s">
        <v>4</v>
      </c>
      <c r="AX707" s="14" t="s">
        <v>82</v>
      </c>
      <c r="AY707" s="197" t="s">
        <v>138</v>
      </c>
    </row>
    <row r="708" s="2" customFormat="1" ht="16.5" customHeight="1">
      <c r="A708" s="39"/>
      <c r="B708" s="165"/>
      <c r="C708" s="223" t="s">
        <v>1415</v>
      </c>
      <c r="D708" s="223" t="s">
        <v>932</v>
      </c>
      <c r="E708" s="224" t="s">
        <v>1416</v>
      </c>
      <c r="F708" s="225" t="s">
        <v>1417</v>
      </c>
      <c r="G708" s="226" t="s">
        <v>369</v>
      </c>
      <c r="H708" s="227">
        <v>32.845999999999997</v>
      </c>
      <c r="I708" s="228"/>
      <c r="J708" s="229">
        <f>ROUND(I708*H708,2)</f>
        <v>0</v>
      </c>
      <c r="K708" s="225" t="s">
        <v>144</v>
      </c>
      <c r="L708" s="230"/>
      <c r="M708" s="231" t="s">
        <v>3</v>
      </c>
      <c r="N708" s="232" t="s">
        <v>45</v>
      </c>
      <c r="O708" s="73"/>
      <c r="P708" s="175">
        <f>O708*H708</f>
        <v>0</v>
      </c>
      <c r="Q708" s="175">
        <v>0.0011999999999999999</v>
      </c>
      <c r="R708" s="175">
        <f>Q708*H708</f>
        <v>0.039415199999999991</v>
      </c>
      <c r="S708" s="175">
        <v>0</v>
      </c>
      <c r="T708" s="176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177" t="s">
        <v>236</v>
      </c>
      <c r="AT708" s="177" t="s">
        <v>932</v>
      </c>
      <c r="AU708" s="177" t="s">
        <v>84</v>
      </c>
      <c r="AY708" s="20" t="s">
        <v>138</v>
      </c>
      <c r="BE708" s="178">
        <f>IF(N708="základní",J708,0)</f>
        <v>0</v>
      </c>
      <c r="BF708" s="178">
        <f>IF(N708="snížená",J708,0)</f>
        <v>0</v>
      </c>
      <c r="BG708" s="178">
        <f>IF(N708="zákl. přenesená",J708,0)</f>
        <v>0</v>
      </c>
      <c r="BH708" s="178">
        <f>IF(N708="sníž. přenesená",J708,0)</f>
        <v>0</v>
      </c>
      <c r="BI708" s="178">
        <f>IF(N708="nulová",J708,0)</f>
        <v>0</v>
      </c>
      <c r="BJ708" s="20" t="s">
        <v>82</v>
      </c>
      <c r="BK708" s="178">
        <f>ROUND(I708*H708,2)</f>
        <v>0</v>
      </c>
      <c r="BL708" s="20" t="s">
        <v>162</v>
      </c>
      <c r="BM708" s="177" t="s">
        <v>1418</v>
      </c>
    </row>
    <row r="709" s="2" customFormat="1">
      <c r="A709" s="39"/>
      <c r="B709" s="40"/>
      <c r="C709" s="39"/>
      <c r="D709" s="179" t="s">
        <v>147</v>
      </c>
      <c r="E709" s="39"/>
      <c r="F709" s="180" t="s">
        <v>936</v>
      </c>
      <c r="G709" s="39"/>
      <c r="H709" s="39"/>
      <c r="I709" s="181"/>
      <c r="J709" s="39"/>
      <c r="K709" s="39"/>
      <c r="L709" s="40"/>
      <c r="M709" s="182"/>
      <c r="N709" s="183"/>
      <c r="O709" s="73"/>
      <c r="P709" s="73"/>
      <c r="Q709" s="73"/>
      <c r="R709" s="73"/>
      <c r="S709" s="73"/>
      <c r="T709" s="74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20" t="s">
        <v>147</v>
      </c>
      <c r="AU709" s="20" t="s">
        <v>84</v>
      </c>
    </row>
    <row r="710" s="13" customFormat="1">
      <c r="A710" s="13"/>
      <c r="B710" s="189"/>
      <c r="C710" s="13"/>
      <c r="D710" s="179" t="s">
        <v>199</v>
      </c>
      <c r="E710" s="190" t="s">
        <v>3</v>
      </c>
      <c r="F710" s="191" t="s">
        <v>1402</v>
      </c>
      <c r="G710" s="13"/>
      <c r="H710" s="190" t="s">
        <v>3</v>
      </c>
      <c r="I710" s="192"/>
      <c r="J710" s="13"/>
      <c r="K710" s="13"/>
      <c r="L710" s="189"/>
      <c r="M710" s="193"/>
      <c r="N710" s="194"/>
      <c r="O710" s="194"/>
      <c r="P710" s="194"/>
      <c r="Q710" s="194"/>
      <c r="R710" s="194"/>
      <c r="S710" s="194"/>
      <c r="T710" s="19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90" t="s">
        <v>199</v>
      </c>
      <c r="AU710" s="190" t="s">
        <v>84</v>
      </c>
      <c r="AV710" s="13" t="s">
        <v>82</v>
      </c>
      <c r="AW710" s="13" t="s">
        <v>35</v>
      </c>
      <c r="AX710" s="13" t="s">
        <v>74</v>
      </c>
      <c r="AY710" s="190" t="s">
        <v>138</v>
      </c>
    </row>
    <row r="711" s="14" customFormat="1">
      <c r="A711" s="14"/>
      <c r="B711" s="196"/>
      <c r="C711" s="14"/>
      <c r="D711" s="179" t="s">
        <v>199</v>
      </c>
      <c r="E711" s="197" t="s">
        <v>3</v>
      </c>
      <c r="F711" s="198" t="s">
        <v>1403</v>
      </c>
      <c r="G711" s="14"/>
      <c r="H711" s="199">
        <v>7.4800000000000004</v>
      </c>
      <c r="I711" s="200"/>
      <c r="J711" s="14"/>
      <c r="K711" s="14"/>
      <c r="L711" s="196"/>
      <c r="M711" s="201"/>
      <c r="N711" s="202"/>
      <c r="O711" s="202"/>
      <c r="P711" s="202"/>
      <c r="Q711" s="202"/>
      <c r="R711" s="202"/>
      <c r="S711" s="202"/>
      <c r="T711" s="20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197" t="s">
        <v>199</v>
      </c>
      <c r="AU711" s="197" t="s">
        <v>84</v>
      </c>
      <c r="AV711" s="14" t="s">
        <v>84</v>
      </c>
      <c r="AW711" s="14" t="s">
        <v>35</v>
      </c>
      <c r="AX711" s="14" t="s">
        <v>74</v>
      </c>
      <c r="AY711" s="197" t="s">
        <v>138</v>
      </c>
    </row>
    <row r="712" s="14" customFormat="1">
      <c r="A712" s="14"/>
      <c r="B712" s="196"/>
      <c r="C712" s="14"/>
      <c r="D712" s="179" t="s">
        <v>199</v>
      </c>
      <c r="E712" s="197" t="s">
        <v>3</v>
      </c>
      <c r="F712" s="198" t="s">
        <v>1404</v>
      </c>
      <c r="G712" s="14"/>
      <c r="H712" s="199">
        <v>9.5700000000000003</v>
      </c>
      <c r="I712" s="200"/>
      <c r="J712" s="14"/>
      <c r="K712" s="14"/>
      <c r="L712" s="196"/>
      <c r="M712" s="201"/>
      <c r="N712" s="202"/>
      <c r="O712" s="202"/>
      <c r="P712" s="202"/>
      <c r="Q712" s="202"/>
      <c r="R712" s="202"/>
      <c r="S712" s="202"/>
      <c r="T712" s="20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197" t="s">
        <v>199</v>
      </c>
      <c r="AU712" s="197" t="s">
        <v>84</v>
      </c>
      <c r="AV712" s="14" t="s">
        <v>84</v>
      </c>
      <c r="AW712" s="14" t="s">
        <v>35</v>
      </c>
      <c r="AX712" s="14" t="s">
        <v>74</v>
      </c>
      <c r="AY712" s="197" t="s">
        <v>138</v>
      </c>
    </row>
    <row r="713" s="14" customFormat="1">
      <c r="A713" s="14"/>
      <c r="B713" s="196"/>
      <c r="C713" s="14"/>
      <c r="D713" s="179" t="s">
        <v>199</v>
      </c>
      <c r="E713" s="197" t="s">
        <v>3</v>
      </c>
      <c r="F713" s="198" t="s">
        <v>1405</v>
      </c>
      <c r="G713" s="14"/>
      <c r="H713" s="199">
        <v>12.810000000000001</v>
      </c>
      <c r="I713" s="200"/>
      <c r="J713" s="14"/>
      <c r="K713" s="14"/>
      <c r="L713" s="196"/>
      <c r="M713" s="201"/>
      <c r="N713" s="202"/>
      <c r="O713" s="202"/>
      <c r="P713" s="202"/>
      <c r="Q713" s="202"/>
      <c r="R713" s="202"/>
      <c r="S713" s="202"/>
      <c r="T713" s="20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197" t="s">
        <v>199</v>
      </c>
      <c r="AU713" s="197" t="s">
        <v>84</v>
      </c>
      <c r="AV713" s="14" t="s">
        <v>84</v>
      </c>
      <c r="AW713" s="14" t="s">
        <v>35</v>
      </c>
      <c r="AX713" s="14" t="s">
        <v>74</v>
      </c>
      <c r="AY713" s="197" t="s">
        <v>138</v>
      </c>
    </row>
    <row r="714" s="15" customFormat="1">
      <c r="A714" s="15"/>
      <c r="B714" s="204"/>
      <c r="C714" s="15"/>
      <c r="D714" s="179" t="s">
        <v>199</v>
      </c>
      <c r="E714" s="205" t="s">
        <v>3</v>
      </c>
      <c r="F714" s="206" t="s">
        <v>208</v>
      </c>
      <c r="G714" s="15"/>
      <c r="H714" s="207">
        <v>29.859999999999999</v>
      </c>
      <c r="I714" s="208"/>
      <c r="J714" s="15"/>
      <c r="K714" s="15"/>
      <c r="L714" s="204"/>
      <c r="M714" s="209"/>
      <c r="N714" s="210"/>
      <c r="O714" s="210"/>
      <c r="P714" s="210"/>
      <c r="Q714" s="210"/>
      <c r="R714" s="210"/>
      <c r="S714" s="210"/>
      <c r="T714" s="21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05" t="s">
        <v>199</v>
      </c>
      <c r="AU714" s="205" t="s">
        <v>84</v>
      </c>
      <c r="AV714" s="15" t="s">
        <v>162</v>
      </c>
      <c r="AW714" s="15" t="s">
        <v>35</v>
      </c>
      <c r="AX714" s="15" t="s">
        <v>82</v>
      </c>
      <c r="AY714" s="205" t="s">
        <v>138</v>
      </c>
    </row>
    <row r="715" s="14" customFormat="1">
      <c r="A715" s="14"/>
      <c r="B715" s="196"/>
      <c r="C715" s="14"/>
      <c r="D715" s="179" t="s">
        <v>199</v>
      </c>
      <c r="E715" s="14"/>
      <c r="F715" s="198" t="s">
        <v>1419</v>
      </c>
      <c r="G715" s="14"/>
      <c r="H715" s="199">
        <v>32.845999999999997</v>
      </c>
      <c r="I715" s="200"/>
      <c r="J715" s="14"/>
      <c r="K715" s="14"/>
      <c r="L715" s="196"/>
      <c r="M715" s="201"/>
      <c r="N715" s="202"/>
      <c r="O715" s="202"/>
      <c r="P715" s="202"/>
      <c r="Q715" s="202"/>
      <c r="R715" s="202"/>
      <c r="S715" s="202"/>
      <c r="T715" s="20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197" t="s">
        <v>199</v>
      </c>
      <c r="AU715" s="197" t="s">
        <v>84</v>
      </c>
      <c r="AV715" s="14" t="s">
        <v>84</v>
      </c>
      <c r="AW715" s="14" t="s">
        <v>4</v>
      </c>
      <c r="AX715" s="14" t="s">
        <v>82</v>
      </c>
      <c r="AY715" s="197" t="s">
        <v>138</v>
      </c>
    </row>
    <row r="716" s="2" customFormat="1">
      <c r="A716" s="39"/>
      <c r="B716" s="165"/>
      <c r="C716" s="166" t="s">
        <v>1420</v>
      </c>
      <c r="D716" s="166" t="s">
        <v>141</v>
      </c>
      <c r="E716" s="167" t="s">
        <v>1421</v>
      </c>
      <c r="F716" s="168" t="s">
        <v>1422</v>
      </c>
      <c r="G716" s="169" t="s">
        <v>168</v>
      </c>
      <c r="H716" s="170">
        <v>10.029999999999999</v>
      </c>
      <c r="I716" s="171"/>
      <c r="J716" s="172">
        <f>ROUND(I716*H716,2)</f>
        <v>0</v>
      </c>
      <c r="K716" s="168" t="s">
        <v>144</v>
      </c>
      <c r="L716" s="40"/>
      <c r="M716" s="173" t="s">
        <v>3</v>
      </c>
      <c r="N716" s="174" t="s">
        <v>45</v>
      </c>
      <c r="O716" s="73"/>
      <c r="P716" s="175">
        <f>O716*H716</f>
        <v>0</v>
      </c>
      <c r="Q716" s="175">
        <v>0</v>
      </c>
      <c r="R716" s="175">
        <f>Q716*H716</f>
        <v>0</v>
      </c>
      <c r="S716" s="175">
        <v>0</v>
      </c>
      <c r="T716" s="176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177" t="s">
        <v>302</v>
      </c>
      <c r="AT716" s="177" t="s">
        <v>141</v>
      </c>
      <c r="AU716" s="177" t="s">
        <v>84</v>
      </c>
      <c r="AY716" s="20" t="s">
        <v>138</v>
      </c>
      <c r="BE716" s="178">
        <f>IF(N716="základní",J716,0)</f>
        <v>0</v>
      </c>
      <c r="BF716" s="178">
        <f>IF(N716="snížená",J716,0)</f>
        <v>0</v>
      </c>
      <c r="BG716" s="178">
        <f>IF(N716="zákl. přenesená",J716,0)</f>
        <v>0</v>
      </c>
      <c r="BH716" s="178">
        <f>IF(N716="sníž. přenesená",J716,0)</f>
        <v>0</v>
      </c>
      <c r="BI716" s="178">
        <f>IF(N716="nulová",J716,0)</f>
        <v>0</v>
      </c>
      <c r="BJ716" s="20" t="s">
        <v>82</v>
      </c>
      <c r="BK716" s="178">
        <f>ROUND(I716*H716,2)</f>
        <v>0</v>
      </c>
      <c r="BL716" s="20" t="s">
        <v>302</v>
      </c>
      <c r="BM716" s="177" t="s">
        <v>1423</v>
      </c>
    </row>
    <row r="717" s="14" customFormat="1">
      <c r="A717" s="14"/>
      <c r="B717" s="196"/>
      <c r="C717" s="14"/>
      <c r="D717" s="179" t="s">
        <v>199</v>
      </c>
      <c r="E717" s="197" t="s">
        <v>3</v>
      </c>
      <c r="F717" s="198" t="s">
        <v>1424</v>
      </c>
      <c r="G717" s="14"/>
      <c r="H717" s="199">
        <v>3.02</v>
      </c>
      <c r="I717" s="200"/>
      <c r="J717" s="14"/>
      <c r="K717" s="14"/>
      <c r="L717" s="196"/>
      <c r="M717" s="201"/>
      <c r="N717" s="202"/>
      <c r="O717" s="202"/>
      <c r="P717" s="202"/>
      <c r="Q717" s="202"/>
      <c r="R717" s="202"/>
      <c r="S717" s="202"/>
      <c r="T717" s="20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97" t="s">
        <v>199</v>
      </c>
      <c r="AU717" s="197" t="s">
        <v>84</v>
      </c>
      <c r="AV717" s="14" t="s">
        <v>84</v>
      </c>
      <c r="AW717" s="14" t="s">
        <v>35</v>
      </c>
      <c r="AX717" s="14" t="s">
        <v>74</v>
      </c>
      <c r="AY717" s="197" t="s">
        <v>138</v>
      </c>
    </row>
    <row r="718" s="14" customFormat="1">
      <c r="A718" s="14"/>
      <c r="B718" s="196"/>
      <c r="C718" s="14"/>
      <c r="D718" s="179" t="s">
        <v>199</v>
      </c>
      <c r="E718" s="197" t="s">
        <v>3</v>
      </c>
      <c r="F718" s="198" t="s">
        <v>1425</v>
      </c>
      <c r="G718" s="14"/>
      <c r="H718" s="199">
        <v>3.2599999999999998</v>
      </c>
      <c r="I718" s="200"/>
      <c r="J718" s="14"/>
      <c r="K718" s="14"/>
      <c r="L718" s="196"/>
      <c r="M718" s="201"/>
      <c r="N718" s="202"/>
      <c r="O718" s="202"/>
      <c r="P718" s="202"/>
      <c r="Q718" s="202"/>
      <c r="R718" s="202"/>
      <c r="S718" s="202"/>
      <c r="T718" s="20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197" t="s">
        <v>199</v>
      </c>
      <c r="AU718" s="197" t="s">
        <v>84</v>
      </c>
      <c r="AV718" s="14" t="s">
        <v>84</v>
      </c>
      <c r="AW718" s="14" t="s">
        <v>35</v>
      </c>
      <c r="AX718" s="14" t="s">
        <v>74</v>
      </c>
      <c r="AY718" s="197" t="s">
        <v>138</v>
      </c>
    </row>
    <row r="719" s="14" customFormat="1">
      <c r="A719" s="14"/>
      <c r="B719" s="196"/>
      <c r="C719" s="14"/>
      <c r="D719" s="179" t="s">
        <v>199</v>
      </c>
      <c r="E719" s="197" t="s">
        <v>3</v>
      </c>
      <c r="F719" s="198" t="s">
        <v>1426</v>
      </c>
      <c r="G719" s="14"/>
      <c r="H719" s="199">
        <v>3.75</v>
      </c>
      <c r="I719" s="200"/>
      <c r="J719" s="14"/>
      <c r="K719" s="14"/>
      <c r="L719" s="196"/>
      <c r="M719" s="201"/>
      <c r="N719" s="202"/>
      <c r="O719" s="202"/>
      <c r="P719" s="202"/>
      <c r="Q719" s="202"/>
      <c r="R719" s="202"/>
      <c r="S719" s="202"/>
      <c r="T719" s="20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197" t="s">
        <v>199</v>
      </c>
      <c r="AU719" s="197" t="s">
        <v>84</v>
      </c>
      <c r="AV719" s="14" t="s">
        <v>84</v>
      </c>
      <c r="AW719" s="14" t="s">
        <v>35</v>
      </c>
      <c r="AX719" s="14" t="s">
        <v>74</v>
      </c>
      <c r="AY719" s="197" t="s">
        <v>138</v>
      </c>
    </row>
    <row r="720" s="15" customFormat="1">
      <c r="A720" s="15"/>
      <c r="B720" s="204"/>
      <c r="C720" s="15"/>
      <c r="D720" s="179" t="s">
        <v>199</v>
      </c>
      <c r="E720" s="205" t="s">
        <v>3</v>
      </c>
      <c r="F720" s="206" t="s">
        <v>208</v>
      </c>
      <c r="G720" s="15"/>
      <c r="H720" s="207">
        <v>10.029999999999999</v>
      </c>
      <c r="I720" s="208"/>
      <c r="J720" s="15"/>
      <c r="K720" s="15"/>
      <c r="L720" s="204"/>
      <c r="M720" s="209"/>
      <c r="N720" s="210"/>
      <c r="O720" s="210"/>
      <c r="P720" s="210"/>
      <c r="Q720" s="210"/>
      <c r="R720" s="210"/>
      <c r="S720" s="210"/>
      <c r="T720" s="211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05" t="s">
        <v>199</v>
      </c>
      <c r="AU720" s="205" t="s">
        <v>84</v>
      </c>
      <c r="AV720" s="15" t="s">
        <v>162</v>
      </c>
      <c r="AW720" s="15" t="s">
        <v>35</v>
      </c>
      <c r="AX720" s="15" t="s">
        <v>82</v>
      </c>
      <c r="AY720" s="205" t="s">
        <v>138</v>
      </c>
    </row>
    <row r="721" s="2" customFormat="1" ht="16.5" customHeight="1">
      <c r="A721" s="39"/>
      <c r="B721" s="165"/>
      <c r="C721" s="166" t="s">
        <v>1427</v>
      </c>
      <c r="D721" s="166" t="s">
        <v>141</v>
      </c>
      <c r="E721" s="167" t="s">
        <v>1428</v>
      </c>
      <c r="F721" s="168" t="s">
        <v>1429</v>
      </c>
      <c r="G721" s="169" t="s">
        <v>168</v>
      </c>
      <c r="H721" s="170">
        <v>25.164000000000001</v>
      </c>
      <c r="I721" s="171"/>
      <c r="J721" s="172">
        <f>ROUND(I721*H721,2)</f>
        <v>0</v>
      </c>
      <c r="K721" s="168" t="s">
        <v>144</v>
      </c>
      <c r="L721" s="40"/>
      <c r="M721" s="173" t="s">
        <v>3</v>
      </c>
      <c r="N721" s="174" t="s">
        <v>45</v>
      </c>
      <c r="O721" s="73"/>
      <c r="P721" s="175">
        <f>O721*H721</f>
        <v>0</v>
      </c>
      <c r="Q721" s="175">
        <v>0.0015</v>
      </c>
      <c r="R721" s="175">
        <f>Q721*H721</f>
        <v>0.037746000000000002</v>
      </c>
      <c r="S721" s="175">
        <v>0</v>
      </c>
      <c r="T721" s="176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177" t="s">
        <v>302</v>
      </c>
      <c r="AT721" s="177" t="s">
        <v>141</v>
      </c>
      <c r="AU721" s="177" t="s">
        <v>84</v>
      </c>
      <c r="AY721" s="20" t="s">
        <v>138</v>
      </c>
      <c r="BE721" s="178">
        <f>IF(N721="základní",J721,0)</f>
        <v>0</v>
      </c>
      <c r="BF721" s="178">
        <f>IF(N721="snížená",J721,0)</f>
        <v>0</v>
      </c>
      <c r="BG721" s="178">
        <f>IF(N721="zákl. přenesená",J721,0)</f>
        <v>0</v>
      </c>
      <c r="BH721" s="178">
        <f>IF(N721="sníž. přenesená",J721,0)</f>
        <v>0</v>
      </c>
      <c r="BI721" s="178">
        <f>IF(N721="nulová",J721,0)</f>
        <v>0</v>
      </c>
      <c r="BJ721" s="20" t="s">
        <v>82</v>
      </c>
      <c r="BK721" s="178">
        <f>ROUND(I721*H721,2)</f>
        <v>0</v>
      </c>
      <c r="BL721" s="20" t="s">
        <v>302</v>
      </c>
      <c r="BM721" s="177" t="s">
        <v>1430</v>
      </c>
    </row>
    <row r="722" s="2" customFormat="1">
      <c r="A722" s="39"/>
      <c r="B722" s="40"/>
      <c r="C722" s="39"/>
      <c r="D722" s="179" t="s">
        <v>147</v>
      </c>
      <c r="E722" s="39"/>
      <c r="F722" s="180" t="s">
        <v>1431</v>
      </c>
      <c r="G722" s="39"/>
      <c r="H722" s="39"/>
      <c r="I722" s="181"/>
      <c r="J722" s="39"/>
      <c r="K722" s="39"/>
      <c r="L722" s="40"/>
      <c r="M722" s="182"/>
      <c r="N722" s="183"/>
      <c r="O722" s="73"/>
      <c r="P722" s="73"/>
      <c r="Q722" s="73"/>
      <c r="R722" s="73"/>
      <c r="S722" s="73"/>
      <c r="T722" s="74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20" t="s">
        <v>147</v>
      </c>
      <c r="AU722" s="20" t="s">
        <v>84</v>
      </c>
    </row>
    <row r="723" s="13" customFormat="1">
      <c r="A723" s="13"/>
      <c r="B723" s="189"/>
      <c r="C723" s="13"/>
      <c r="D723" s="179" t="s">
        <v>199</v>
      </c>
      <c r="E723" s="190" t="s">
        <v>3</v>
      </c>
      <c r="F723" s="191" t="s">
        <v>1432</v>
      </c>
      <c r="G723" s="13"/>
      <c r="H723" s="190" t="s">
        <v>3</v>
      </c>
      <c r="I723" s="192"/>
      <c r="J723" s="13"/>
      <c r="K723" s="13"/>
      <c r="L723" s="189"/>
      <c r="M723" s="193"/>
      <c r="N723" s="194"/>
      <c r="O723" s="194"/>
      <c r="P723" s="194"/>
      <c r="Q723" s="194"/>
      <c r="R723" s="194"/>
      <c r="S723" s="194"/>
      <c r="T723" s="19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90" t="s">
        <v>199</v>
      </c>
      <c r="AU723" s="190" t="s">
        <v>84</v>
      </c>
      <c r="AV723" s="13" t="s">
        <v>82</v>
      </c>
      <c r="AW723" s="13" t="s">
        <v>35</v>
      </c>
      <c r="AX723" s="13" t="s">
        <v>74</v>
      </c>
      <c r="AY723" s="190" t="s">
        <v>138</v>
      </c>
    </row>
    <row r="724" s="14" customFormat="1">
      <c r="A724" s="14"/>
      <c r="B724" s="196"/>
      <c r="C724" s="14"/>
      <c r="D724" s="179" t="s">
        <v>199</v>
      </c>
      <c r="E724" s="197" t="s">
        <v>3</v>
      </c>
      <c r="F724" s="198" t="s">
        <v>1330</v>
      </c>
      <c r="G724" s="14"/>
      <c r="H724" s="199">
        <v>16.649999999999999</v>
      </c>
      <c r="I724" s="200"/>
      <c r="J724" s="14"/>
      <c r="K724" s="14"/>
      <c r="L724" s="196"/>
      <c r="M724" s="201"/>
      <c r="N724" s="202"/>
      <c r="O724" s="202"/>
      <c r="P724" s="202"/>
      <c r="Q724" s="202"/>
      <c r="R724" s="202"/>
      <c r="S724" s="202"/>
      <c r="T724" s="20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197" t="s">
        <v>199</v>
      </c>
      <c r="AU724" s="197" t="s">
        <v>84</v>
      </c>
      <c r="AV724" s="14" t="s">
        <v>84</v>
      </c>
      <c r="AW724" s="14" t="s">
        <v>35</v>
      </c>
      <c r="AX724" s="14" t="s">
        <v>74</v>
      </c>
      <c r="AY724" s="197" t="s">
        <v>138</v>
      </c>
    </row>
    <row r="725" s="13" customFormat="1">
      <c r="A725" s="13"/>
      <c r="B725" s="189"/>
      <c r="C725" s="13"/>
      <c r="D725" s="179" t="s">
        <v>199</v>
      </c>
      <c r="E725" s="190" t="s">
        <v>3</v>
      </c>
      <c r="F725" s="191" t="s">
        <v>1433</v>
      </c>
      <c r="G725" s="13"/>
      <c r="H725" s="190" t="s">
        <v>3</v>
      </c>
      <c r="I725" s="192"/>
      <c r="J725" s="13"/>
      <c r="K725" s="13"/>
      <c r="L725" s="189"/>
      <c r="M725" s="193"/>
      <c r="N725" s="194"/>
      <c r="O725" s="194"/>
      <c r="P725" s="194"/>
      <c r="Q725" s="194"/>
      <c r="R725" s="194"/>
      <c r="S725" s="194"/>
      <c r="T725" s="19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90" t="s">
        <v>199</v>
      </c>
      <c r="AU725" s="190" t="s">
        <v>84</v>
      </c>
      <c r="AV725" s="13" t="s">
        <v>82</v>
      </c>
      <c r="AW725" s="13" t="s">
        <v>35</v>
      </c>
      <c r="AX725" s="13" t="s">
        <v>74</v>
      </c>
      <c r="AY725" s="190" t="s">
        <v>138</v>
      </c>
    </row>
    <row r="726" s="14" customFormat="1">
      <c r="A726" s="14"/>
      <c r="B726" s="196"/>
      <c r="C726" s="14"/>
      <c r="D726" s="179" t="s">
        <v>199</v>
      </c>
      <c r="E726" s="197" t="s">
        <v>3</v>
      </c>
      <c r="F726" s="198" t="s">
        <v>1434</v>
      </c>
      <c r="G726" s="14"/>
      <c r="H726" s="199">
        <v>3.3959999999999999</v>
      </c>
      <c r="I726" s="200"/>
      <c r="J726" s="14"/>
      <c r="K726" s="14"/>
      <c r="L726" s="196"/>
      <c r="M726" s="201"/>
      <c r="N726" s="202"/>
      <c r="O726" s="202"/>
      <c r="P726" s="202"/>
      <c r="Q726" s="202"/>
      <c r="R726" s="202"/>
      <c r="S726" s="202"/>
      <c r="T726" s="20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97" t="s">
        <v>199</v>
      </c>
      <c r="AU726" s="197" t="s">
        <v>84</v>
      </c>
      <c r="AV726" s="14" t="s">
        <v>84</v>
      </c>
      <c r="AW726" s="14" t="s">
        <v>35</v>
      </c>
      <c r="AX726" s="14" t="s">
        <v>74</v>
      </c>
      <c r="AY726" s="197" t="s">
        <v>138</v>
      </c>
    </row>
    <row r="727" s="14" customFormat="1">
      <c r="A727" s="14"/>
      <c r="B727" s="196"/>
      <c r="C727" s="14"/>
      <c r="D727" s="179" t="s">
        <v>199</v>
      </c>
      <c r="E727" s="197" t="s">
        <v>3</v>
      </c>
      <c r="F727" s="198" t="s">
        <v>1435</v>
      </c>
      <c r="G727" s="14"/>
      <c r="H727" s="199">
        <v>2.1240000000000001</v>
      </c>
      <c r="I727" s="200"/>
      <c r="J727" s="14"/>
      <c r="K727" s="14"/>
      <c r="L727" s="196"/>
      <c r="M727" s="201"/>
      <c r="N727" s="202"/>
      <c r="O727" s="202"/>
      <c r="P727" s="202"/>
      <c r="Q727" s="202"/>
      <c r="R727" s="202"/>
      <c r="S727" s="202"/>
      <c r="T727" s="20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197" t="s">
        <v>199</v>
      </c>
      <c r="AU727" s="197" t="s">
        <v>84</v>
      </c>
      <c r="AV727" s="14" t="s">
        <v>84</v>
      </c>
      <c r="AW727" s="14" t="s">
        <v>35</v>
      </c>
      <c r="AX727" s="14" t="s">
        <v>74</v>
      </c>
      <c r="AY727" s="197" t="s">
        <v>138</v>
      </c>
    </row>
    <row r="728" s="14" customFormat="1">
      <c r="A728" s="14"/>
      <c r="B728" s="196"/>
      <c r="C728" s="14"/>
      <c r="D728" s="179" t="s">
        <v>199</v>
      </c>
      <c r="E728" s="197" t="s">
        <v>3</v>
      </c>
      <c r="F728" s="198" t="s">
        <v>1436</v>
      </c>
      <c r="G728" s="14"/>
      <c r="H728" s="199">
        <v>2.9940000000000002</v>
      </c>
      <c r="I728" s="200"/>
      <c r="J728" s="14"/>
      <c r="K728" s="14"/>
      <c r="L728" s="196"/>
      <c r="M728" s="201"/>
      <c r="N728" s="202"/>
      <c r="O728" s="202"/>
      <c r="P728" s="202"/>
      <c r="Q728" s="202"/>
      <c r="R728" s="202"/>
      <c r="S728" s="202"/>
      <c r="T728" s="20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197" t="s">
        <v>199</v>
      </c>
      <c r="AU728" s="197" t="s">
        <v>84</v>
      </c>
      <c r="AV728" s="14" t="s">
        <v>84</v>
      </c>
      <c r="AW728" s="14" t="s">
        <v>35</v>
      </c>
      <c r="AX728" s="14" t="s">
        <v>74</v>
      </c>
      <c r="AY728" s="197" t="s">
        <v>138</v>
      </c>
    </row>
    <row r="729" s="15" customFormat="1">
      <c r="A729" s="15"/>
      <c r="B729" s="204"/>
      <c r="C729" s="15"/>
      <c r="D729" s="179" t="s">
        <v>199</v>
      </c>
      <c r="E729" s="205" t="s">
        <v>3</v>
      </c>
      <c r="F729" s="206" t="s">
        <v>208</v>
      </c>
      <c r="G729" s="15"/>
      <c r="H729" s="207">
        <v>25.164000000000001</v>
      </c>
      <c r="I729" s="208"/>
      <c r="J729" s="15"/>
      <c r="K729" s="15"/>
      <c r="L729" s="204"/>
      <c r="M729" s="209"/>
      <c r="N729" s="210"/>
      <c r="O729" s="210"/>
      <c r="P729" s="210"/>
      <c r="Q729" s="210"/>
      <c r="R729" s="210"/>
      <c r="S729" s="210"/>
      <c r="T729" s="21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05" t="s">
        <v>199</v>
      </c>
      <c r="AU729" s="205" t="s">
        <v>84</v>
      </c>
      <c r="AV729" s="15" t="s">
        <v>162</v>
      </c>
      <c r="AW729" s="15" t="s">
        <v>35</v>
      </c>
      <c r="AX729" s="15" t="s">
        <v>82</v>
      </c>
      <c r="AY729" s="205" t="s">
        <v>138</v>
      </c>
    </row>
    <row r="730" s="2" customFormat="1" ht="16.5" customHeight="1">
      <c r="A730" s="39"/>
      <c r="B730" s="165"/>
      <c r="C730" s="166" t="s">
        <v>1437</v>
      </c>
      <c r="D730" s="166" t="s">
        <v>141</v>
      </c>
      <c r="E730" s="167" t="s">
        <v>1438</v>
      </c>
      <c r="F730" s="168" t="s">
        <v>1439</v>
      </c>
      <c r="G730" s="169" t="s">
        <v>211</v>
      </c>
      <c r="H730" s="170">
        <v>15</v>
      </c>
      <c r="I730" s="171"/>
      <c r="J730" s="172">
        <f>ROUND(I730*H730,2)</f>
        <v>0</v>
      </c>
      <c r="K730" s="168" t="s">
        <v>144</v>
      </c>
      <c r="L730" s="40"/>
      <c r="M730" s="173" t="s">
        <v>3</v>
      </c>
      <c r="N730" s="174" t="s">
        <v>45</v>
      </c>
      <c r="O730" s="73"/>
      <c r="P730" s="175">
        <f>O730*H730</f>
        <v>0</v>
      </c>
      <c r="Q730" s="175">
        <v>0.00021000000000000001</v>
      </c>
      <c r="R730" s="175">
        <f>Q730*H730</f>
        <v>0.00315</v>
      </c>
      <c r="S730" s="175">
        <v>0</v>
      </c>
      <c r="T730" s="176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177" t="s">
        <v>302</v>
      </c>
      <c r="AT730" s="177" t="s">
        <v>141</v>
      </c>
      <c r="AU730" s="177" t="s">
        <v>84</v>
      </c>
      <c r="AY730" s="20" t="s">
        <v>138</v>
      </c>
      <c r="BE730" s="178">
        <f>IF(N730="základní",J730,0)</f>
        <v>0</v>
      </c>
      <c r="BF730" s="178">
        <f>IF(N730="snížená",J730,0)</f>
        <v>0</v>
      </c>
      <c r="BG730" s="178">
        <f>IF(N730="zákl. přenesená",J730,0)</f>
        <v>0</v>
      </c>
      <c r="BH730" s="178">
        <f>IF(N730="sníž. přenesená",J730,0)</f>
        <v>0</v>
      </c>
      <c r="BI730" s="178">
        <f>IF(N730="nulová",J730,0)</f>
        <v>0</v>
      </c>
      <c r="BJ730" s="20" t="s">
        <v>82</v>
      </c>
      <c r="BK730" s="178">
        <f>ROUND(I730*H730,2)</f>
        <v>0</v>
      </c>
      <c r="BL730" s="20" t="s">
        <v>302</v>
      </c>
      <c r="BM730" s="177" t="s">
        <v>1440</v>
      </c>
    </row>
    <row r="731" s="14" customFormat="1">
      <c r="A731" s="14"/>
      <c r="B731" s="196"/>
      <c r="C731" s="14"/>
      <c r="D731" s="179" t="s">
        <v>199</v>
      </c>
      <c r="E731" s="197" t="s">
        <v>3</v>
      </c>
      <c r="F731" s="198" t="s">
        <v>1441</v>
      </c>
      <c r="G731" s="14"/>
      <c r="H731" s="199">
        <v>6</v>
      </c>
      <c r="I731" s="200"/>
      <c r="J731" s="14"/>
      <c r="K731" s="14"/>
      <c r="L731" s="196"/>
      <c r="M731" s="201"/>
      <c r="N731" s="202"/>
      <c r="O731" s="202"/>
      <c r="P731" s="202"/>
      <c r="Q731" s="202"/>
      <c r="R731" s="202"/>
      <c r="S731" s="202"/>
      <c r="T731" s="20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97" t="s">
        <v>199</v>
      </c>
      <c r="AU731" s="197" t="s">
        <v>84</v>
      </c>
      <c r="AV731" s="14" t="s">
        <v>84</v>
      </c>
      <c r="AW731" s="14" t="s">
        <v>35</v>
      </c>
      <c r="AX731" s="14" t="s">
        <v>74</v>
      </c>
      <c r="AY731" s="197" t="s">
        <v>138</v>
      </c>
    </row>
    <row r="732" s="14" customFormat="1">
      <c r="A732" s="14"/>
      <c r="B732" s="196"/>
      <c r="C732" s="14"/>
      <c r="D732" s="179" t="s">
        <v>199</v>
      </c>
      <c r="E732" s="197" t="s">
        <v>3</v>
      </c>
      <c r="F732" s="198" t="s">
        <v>1442</v>
      </c>
      <c r="G732" s="14"/>
      <c r="H732" s="199">
        <v>5</v>
      </c>
      <c r="I732" s="200"/>
      <c r="J732" s="14"/>
      <c r="K732" s="14"/>
      <c r="L732" s="196"/>
      <c r="M732" s="201"/>
      <c r="N732" s="202"/>
      <c r="O732" s="202"/>
      <c r="P732" s="202"/>
      <c r="Q732" s="202"/>
      <c r="R732" s="202"/>
      <c r="S732" s="202"/>
      <c r="T732" s="20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197" t="s">
        <v>199</v>
      </c>
      <c r="AU732" s="197" t="s">
        <v>84</v>
      </c>
      <c r="AV732" s="14" t="s">
        <v>84</v>
      </c>
      <c r="AW732" s="14" t="s">
        <v>35</v>
      </c>
      <c r="AX732" s="14" t="s">
        <v>74</v>
      </c>
      <c r="AY732" s="197" t="s">
        <v>138</v>
      </c>
    </row>
    <row r="733" s="14" customFormat="1">
      <c r="A733" s="14"/>
      <c r="B733" s="196"/>
      <c r="C733" s="14"/>
      <c r="D733" s="179" t="s">
        <v>199</v>
      </c>
      <c r="E733" s="197" t="s">
        <v>3</v>
      </c>
      <c r="F733" s="198" t="s">
        <v>1443</v>
      </c>
      <c r="G733" s="14"/>
      <c r="H733" s="199">
        <v>4</v>
      </c>
      <c r="I733" s="200"/>
      <c r="J733" s="14"/>
      <c r="K733" s="14"/>
      <c r="L733" s="196"/>
      <c r="M733" s="201"/>
      <c r="N733" s="202"/>
      <c r="O733" s="202"/>
      <c r="P733" s="202"/>
      <c r="Q733" s="202"/>
      <c r="R733" s="202"/>
      <c r="S733" s="202"/>
      <c r="T733" s="20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97" t="s">
        <v>199</v>
      </c>
      <c r="AU733" s="197" t="s">
        <v>84</v>
      </c>
      <c r="AV733" s="14" t="s">
        <v>84</v>
      </c>
      <c r="AW733" s="14" t="s">
        <v>35</v>
      </c>
      <c r="AX733" s="14" t="s">
        <v>74</v>
      </c>
      <c r="AY733" s="197" t="s">
        <v>138</v>
      </c>
    </row>
    <row r="734" s="15" customFormat="1">
      <c r="A734" s="15"/>
      <c r="B734" s="204"/>
      <c r="C734" s="15"/>
      <c r="D734" s="179" t="s">
        <v>199</v>
      </c>
      <c r="E734" s="205" t="s">
        <v>3</v>
      </c>
      <c r="F734" s="206" t="s">
        <v>208</v>
      </c>
      <c r="G734" s="15"/>
      <c r="H734" s="207">
        <v>15</v>
      </c>
      <c r="I734" s="208"/>
      <c r="J734" s="15"/>
      <c r="K734" s="15"/>
      <c r="L734" s="204"/>
      <c r="M734" s="209"/>
      <c r="N734" s="210"/>
      <c r="O734" s="210"/>
      <c r="P734" s="210"/>
      <c r="Q734" s="210"/>
      <c r="R734" s="210"/>
      <c r="S734" s="210"/>
      <c r="T734" s="211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05" t="s">
        <v>199</v>
      </c>
      <c r="AU734" s="205" t="s">
        <v>84</v>
      </c>
      <c r="AV734" s="15" t="s">
        <v>162</v>
      </c>
      <c r="AW734" s="15" t="s">
        <v>35</v>
      </c>
      <c r="AX734" s="15" t="s">
        <v>82</v>
      </c>
      <c r="AY734" s="205" t="s">
        <v>138</v>
      </c>
    </row>
    <row r="735" s="2" customFormat="1" ht="16.5" customHeight="1">
      <c r="A735" s="39"/>
      <c r="B735" s="165"/>
      <c r="C735" s="166" t="s">
        <v>1444</v>
      </c>
      <c r="D735" s="166" t="s">
        <v>141</v>
      </c>
      <c r="E735" s="167" t="s">
        <v>1445</v>
      </c>
      <c r="F735" s="168" t="s">
        <v>1446</v>
      </c>
      <c r="G735" s="169" t="s">
        <v>211</v>
      </c>
      <c r="H735" s="170">
        <v>3</v>
      </c>
      <c r="I735" s="171"/>
      <c r="J735" s="172">
        <f>ROUND(I735*H735,2)</f>
        <v>0</v>
      </c>
      <c r="K735" s="168" t="s">
        <v>144</v>
      </c>
      <c r="L735" s="40"/>
      <c r="M735" s="173" t="s">
        <v>3</v>
      </c>
      <c r="N735" s="174" t="s">
        <v>45</v>
      </c>
      <c r="O735" s="73"/>
      <c r="P735" s="175">
        <f>O735*H735</f>
        <v>0</v>
      </c>
      <c r="Q735" s="175">
        <v>0.00020000000000000001</v>
      </c>
      <c r="R735" s="175">
        <f>Q735*H735</f>
        <v>0.00060000000000000006</v>
      </c>
      <c r="S735" s="175">
        <v>0</v>
      </c>
      <c r="T735" s="176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177" t="s">
        <v>302</v>
      </c>
      <c r="AT735" s="177" t="s">
        <v>141</v>
      </c>
      <c r="AU735" s="177" t="s">
        <v>84</v>
      </c>
      <c r="AY735" s="20" t="s">
        <v>138</v>
      </c>
      <c r="BE735" s="178">
        <f>IF(N735="základní",J735,0)</f>
        <v>0</v>
      </c>
      <c r="BF735" s="178">
        <f>IF(N735="snížená",J735,0)</f>
        <v>0</v>
      </c>
      <c r="BG735" s="178">
        <f>IF(N735="zákl. přenesená",J735,0)</f>
        <v>0</v>
      </c>
      <c r="BH735" s="178">
        <f>IF(N735="sníž. přenesená",J735,0)</f>
        <v>0</v>
      </c>
      <c r="BI735" s="178">
        <f>IF(N735="nulová",J735,0)</f>
        <v>0</v>
      </c>
      <c r="BJ735" s="20" t="s">
        <v>82</v>
      </c>
      <c r="BK735" s="178">
        <f>ROUND(I735*H735,2)</f>
        <v>0</v>
      </c>
      <c r="BL735" s="20" t="s">
        <v>302</v>
      </c>
      <c r="BM735" s="177" t="s">
        <v>1447</v>
      </c>
    </row>
    <row r="736" s="14" customFormat="1">
      <c r="A736" s="14"/>
      <c r="B736" s="196"/>
      <c r="C736" s="14"/>
      <c r="D736" s="179" t="s">
        <v>199</v>
      </c>
      <c r="E736" s="197" t="s">
        <v>3</v>
      </c>
      <c r="F736" s="198" t="s">
        <v>1448</v>
      </c>
      <c r="G736" s="14"/>
      <c r="H736" s="199">
        <v>2</v>
      </c>
      <c r="I736" s="200"/>
      <c r="J736" s="14"/>
      <c r="K736" s="14"/>
      <c r="L736" s="196"/>
      <c r="M736" s="201"/>
      <c r="N736" s="202"/>
      <c r="O736" s="202"/>
      <c r="P736" s="202"/>
      <c r="Q736" s="202"/>
      <c r="R736" s="202"/>
      <c r="S736" s="202"/>
      <c r="T736" s="20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197" t="s">
        <v>199</v>
      </c>
      <c r="AU736" s="197" t="s">
        <v>84</v>
      </c>
      <c r="AV736" s="14" t="s">
        <v>84</v>
      </c>
      <c r="AW736" s="14" t="s">
        <v>35</v>
      </c>
      <c r="AX736" s="14" t="s">
        <v>74</v>
      </c>
      <c r="AY736" s="197" t="s">
        <v>138</v>
      </c>
    </row>
    <row r="737" s="14" customFormat="1">
      <c r="A737" s="14"/>
      <c r="B737" s="196"/>
      <c r="C737" s="14"/>
      <c r="D737" s="179" t="s">
        <v>199</v>
      </c>
      <c r="E737" s="197" t="s">
        <v>3</v>
      </c>
      <c r="F737" s="198" t="s">
        <v>1449</v>
      </c>
      <c r="G737" s="14"/>
      <c r="H737" s="199">
        <v>1</v>
      </c>
      <c r="I737" s="200"/>
      <c r="J737" s="14"/>
      <c r="K737" s="14"/>
      <c r="L737" s="196"/>
      <c r="M737" s="201"/>
      <c r="N737" s="202"/>
      <c r="O737" s="202"/>
      <c r="P737" s="202"/>
      <c r="Q737" s="202"/>
      <c r="R737" s="202"/>
      <c r="S737" s="202"/>
      <c r="T737" s="20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97" t="s">
        <v>199</v>
      </c>
      <c r="AU737" s="197" t="s">
        <v>84</v>
      </c>
      <c r="AV737" s="14" t="s">
        <v>84</v>
      </c>
      <c r="AW737" s="14" t="s">
        <v>35</v>
      </c>
      <c r="AX737" s="14" t="s">
        <v>74</v>
      </c>
      <c r="AY737" s="197" t="s">
        <v>138</v>
      </c>
    </row>
    <row r="738" s="14" customFormat="1">
      <c r="A738" s="14"/>
      <c r="B738" s="196"/>
      <c r="C738" s="14"/>
      <c r="D738" s="179" t="s">
        <v>199</v>
      </c>
      <c r="E738" s="197" t="s">
        <v>3</v>
      </c>
      <c r="F738" s="198" t="s">
        <v>1450</v>
      </c>
      <c r="G738" s="14"/>
      <c r="H738" s="199">
        <v>0</v>
      </c>
      <c r="I738" s="200"/>
      <c r="J738" s="14"/>
      <c r="K738" s="14"/>
      <c r="L738" s="196"/>
      <c r="M738" s="201"/>
      <c r="N738" s="202"/>
      <c r="O738" s="202"/>
      <c r="P738" s="202"/>
      <c r="Q738" s="202"/>
      <c r="R738" s="202"/>
      <c r="S738" s="202"/>
      <c r="T738" s="20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197" t="s">
        <v>199</v>
      </c>
      <c r="AU738" s="197" t="s">
        <v>84</v>
      </c>
      <c r="AV738" s="14" t="s">
        <v>84</v>
      </c>
      <c r="AW738" s="14" t="s">
        <v>35</v>
      </c>
      <c r="AX738" s="14" t="s">
        <v>74</v>
      </c>
      <c r="AY738" s="197" t="s">
        <v>138</v>
      </c>
    </row>
    <row r="739" s="15" customFormat="1">
      <c r="A739" s="15"/>
      <c r="B739" s="204"/>
      <c r="C739" s="15"/>
      <c r="D739" s="179" t="s">
        <v>199</v>
      </c>
      <c r="E739" s="205" t="s">
        <v>3</v>
      </c>
      <c r="F739" s="206" t="s">
        <v>208</v>
      </c>
      <c r="G739" s="15"/>
      <c r="H739" s="207">
        <v>3</v>
      </c>
      <c r="I739" s="208"/>
      <c r="J739" s="15"/>
      <c r="K739" s="15"/>
      <c r="L739" s="204"/>
      <c r="M739" s="209"/>
      <c r="N739" s="210"/>
      <c r="O739" s="210"/>
      <c r="P739" s="210"/>
      <c r="Q739" s="210"/>
      <c r="R739" s="210"/>
      <c r="S739" s="210"/>
      <c r="T739" s="21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05" t="s">
        <v>199</v>
      </c>
      <c r="AU739" s="205" t="s">
        <v>84</v>
      </c>
      <c r="AV739" s="15" t="s">
        <v>162</v>
      </c>
      <c r="AW739" s="15" t="s">
        <v>35</v>
      </c>
      <c r="AX739" s="15" t="s">
        <v>82</v>
      </c>
      <c r="AY739" s="205" t="s">
        <v>138</v>
      </c>
    </row>
    <row r="740" s="2" customFormat="1" ht="16.5" customHeight="1">
      <c r="A740" s="39"/>
      <c r="B740" s="165"/>
      <c r="C740" s="166" t="s">
        <v>1451</v>
      </c>
      <c r="D740" s="166" t="s">
        <v>141</v>
      </c>
      <c r="E740" s="167" t="s">
        <v>1452</v>
      </c>
      <c r="F740" s="168" t="s">
        <v>1453</v>
      </c>
      <c r="G740" s="169" t="s">
        <v>369</v>
      </c>
      <c r="H740" s="170">
        <v>30.379999999999999</v>
      </c>
      <c r="I740" s="171"/>
      <c r="J740" s="172">
        <f>ROUND(I740*H740,2)</f>
        <v>0</v>
      </c>
      <c r="K740" s="168" t="s">
        <v>144</v>
      </c>
      <c r="L740" s="40"/>
      <c r="M740" s="173" t="s">
        <v>3</v>
      </c>
      <c r="N740" s="174" t="s">
        <v>45</v>
      </c>
      <c r="O740" s="73"/>
      <c r="P740" s="175">
        <f>O740*H740</f>
        <v>0</v>
      </c>
      <c r="Q740" s="175">
        <v>0.00032000000000000003</v>
      </c>
      <c r="R740" s="175">
        <f>Q740*H740</f>
        <v>0.0097216000000000004</v>
      </c>
      <c r="S740" s="175">
        <v>0</v>
      </c>
      <c r="T740" s="176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177" t="s">
        <v>302</v>
      </c>
      <c r="AT740" s="177" t="s">
        <v>141</v>
      </c>
      <c r="AU740" s="177" t="s">
        <v>84</v>
      </c>
      <c r="AY740" s="20" t="s">
        <v>138</v>
      </c>
      <c r="BE740" s="178">
        <f>IF(N740="základní",J740,0)</f>
        <v>0</v>
      </c>
      <c r="BF740" s="178">
        <f>IF(N740="snížená",J740,0)</f>
        <v>0</v>
      </c>
      <c r="BG740" s="178">
        <f>IF(N740="zákl. přenesená",J740,0)</f>
        <v>0</v>
      </c>
      <c r="BH740" s="178">
        <f>IF(N740="sníž. přenesená",J740,0)</f>
        <v>0</v>
      </c>
      <c r="BI740" s="178">
        <f>IF(N740="nulová",J740,0)</f>
        <v>0</v>
      </c>
      <c r="BJ740" s="20" t="s">
        <v>82</v>
      </c>
      <c r="BK740" s="178">
        <f>ROUND(I740*H740,2)</f>
        <v>0</v>
      </c>
      <c r="BL740" s="20" t="s">
        <v>302</v>
      </c>
      <c r="BM740" s="177" t="s">
        <v>1454</v>
      </c>
    </row>
    <row r="741" s="14" customFormat="1">
      <c r="A741" s="14"/>
      <c r="B741" s="196"/>
      <c r="C741" s="14"/>
      <c r="D741" s="179" t="s">
        <v>199</v>
      </c>
      <c r="E741" s="197" t="s">
        <v>3</v>
      </c>
      <c r="F741" s="198" t="s">
        <v>1455</v>
      </c>
      <c r="G741" s="14"/>
      <c r="H741" s="199">
        <v>12.02</v>
      </c>
      <c r="I741" s="200"/>
      <c r="J741" s="14"/>
      <c r="K741" s="14"/>
      <c r="L741" s="196"/>
      <c r="M741" s="201"/>
      <c r="N741" s="202"/>
      <c r="O741" s="202"/>
      <c r="P741" s="202"/>
      <c r="Q741" s="202"/>
      <c r="R741" s="202"/>
      <c r="S741" s="202"/>
      <c r="T741" s="20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97" t="s">
        <v>199</v>
      </c>
      <c r="AU741" s="197" t="s">
        <v>84</v>
      </c>
      <c r="AV741" s="14" t="s">
        <v>84</v>
      </c>
      <c r="AW741" s="14" t="s">
        <v>35</v>
      </c>
      <c r="AX741" s="14" t="s">
        <v>74</v>
      </c>
      <c r="AY741" s="197" t="s">
        <v>138</v>
      </c>
    </row>
    <row r="742" s="14" customFormat="1">
      <c r="A742" s="14"/>
      <c r="B742" s="196"/>
      <c r="C742" s="14"/>
      <c r="D742" s="179" t="s">
        <v>199</v>
      </c>
      <c r="E742" s="197" t="s">
        <v>3</v>
      </c>
      <c r="F742" s="198" t="s">
        <v>1456</v>
      </c>
      <c r="G742" s="14"/>
      <c r="H742" s="199">
        <v>7.6799999999999997</v>
      </c>
      <c r="I742" s="200"/>
      <c r="J742" s="14"/>
      <c r="K742" s="14"/>
      <c r="L742" s="196"/>
      <c r="M742" s="201"/>
      <c r="N742" s="202"/>
      <c r="O742" s="202"/>
      <c r="P742" s="202"/>
      <c r="Q742" s="202"/>
      <c r="R742" s="202"/>
      <c r="S742" s="202"/>
      <c r="T742" s="20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197" t="s">
        <v>199</v>
      </c>
      <c r="AU742" s="197" t="s">
        <v>84</v>
      </c>
      <c r="AV742" s="14" t="s">
        <v>84</v>
      </c>
      <c r="AW742" s="14" t="s">
        <v>35</v>
      </c>
      <c r="AX742" s="14" t="s">
        <v>74</v>
      </c>
      <c r="AY742" s="197" t="s">
        <v>138</v>
      </c>
    </row>
    <row r="743" s="14" customFormat="1">
      <c r="A743" s="14"/>
      <c r="B743" s="196"/>
      <c r="C743" s="14"/>
      <c r="D743" s="179" t="s">
        <v>199</v>
      </c>
      <c r="E743" s="197" t="s">
        <v>3</v>
      </c>
      <c r="F743" s="198" t="s">
        <v>1457</v>
      </c>
      <c r="G743" s="14"/>
      <c r="H743" s="199">
        <v>10.68</v>
      </c>
      <c r="I743" s="200"/>
      <c r="J743" s="14"/>
      <c r="K743" s="14"/>
      <c r="L743" s="196"/>
      <c r="M743" s="201"/>
      <c r="N743" s="202"/>
      <c r="O743" s="202"/>
      <c r="P743" s="202"/>
      <c r="Q743" s="202"/>
      <c r="R743" s="202"/>
      <c r="S743" s="202"/>
      <c r="T743" s="20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197" t="s">
        <v>199</v>
      </c>
      <c r="AU743" s="197" t="s">
        <v>84</v>
      </c>
      <c r="AV743" s="14" t="s">
        <v>84</v>
      </c>
      <c r="AW743" s="14" t="s">
        <v>35</v>
      </c>
      <c r="AX743" s="14" t="s">
        <v>74</v>
      </c>
      <c r="AY743" s="197" t="s">
        <v>138</v>
      </c>
    </row>
    <row r="744" s="15" customFormat="1">
      <c r="A744" s="15"/>
      <c r="B744" s="204"/>
      <c r="C744" s="15"/>
      <c r="D744" s="179" t="s">
        <v>199</v>
      </c>
      <c r="E744" s="205" t="s">
        <v>3</v>
      </c>
      <c r="F744" s="206" t="s">
        <v>208</v>
      </c>
      <c r="G744" s="15"/>
      <c r="H744" s="207">
        <v>30.379999999999999</v>
      </c>
      <c r="I744" s="208"/>
      <c r="J744" s="15"/>
      <c r="K744" s="15"/>
      <c r="L744" s="204"/>
      <c r="M744" s="209"/>
      <c r="N744" s="210"/>
      <c r="O744" s="210"/>
      <c r="P744" s="210"/>
      <c r="Q744" s="210"/>
      <c r="R744" s="210"/>
      <c r="S744" s="210"/>
      <c r="T744" s="211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05" t="s">
        <v>199</v>
      </c>
      <c r="AU744" s="205" t="s">
        <v>84</v>
      </c>
      <c r="AV744" s="15" t="s">
        <v>162</v>
      </c>
      <c r="AW744" s="15" t="s">
        <v>35</v>
      </c>
      <c r="AX744" s="15" t="s">
        <v>82</v>
      </c>
      <c r="AY744" s="205" t="s">
        <v>138</v>
      </c>
    </row>
    <row r="745" s="2" customFormat="1">
      <c r="A745" s="39"/>
      <c r="B745" s="165"/>
      <c r="C745" s="166" t="s">
        <v>1458</v>
      </c>
      <c r="D745" s="166" t="s">
        <v>141</v>
      </c>
      <c r="E745" s="167" t="s">
        <v>1459</v>
      </c>
      <c r="F745" s="168" t="s">
        <v>1460</v>
      </c>
      <c r="G745" s="169" t="s">
        <v>231</v>
      </c>
      <c r="H745" s="170">
        <v>3.6019999999999999</v>
      </c>
      <c r="I745" s="171"/>
      <c r="J745" s="172">
        <f>ROUND(I745*H745,2)</f>
        <v>0</v>
      </c>
      <c r="K745" s="168" t="s">
        <v>144</v>
      </c>
      <c r="L745" s="40"/>
      <c r="M745" s="173" t="s">
        <v>3</v>
      </c>
      <c r="N745" s="174" t="s">
        <v>45</v>
      </c>
      <c r="O745" s="73"/>
      <c r="P745" s="175">
        <f>O745*H745</f>
        <v>0</v>
      </c>
      <c r="Q745" s="175">
        <v>0</v>
      </c>
      <c r="R745" s="175">
        <f>Q745*H745</f>
        <v>0</v>
      </c>
      <c r="S745" s="175">
        <v>0</v>
      </c>
      <c r="T745" s="176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177" t="s">
        <v>302</v>
      </c>
      <c r="AT745" s="177" t="s">
        <v>141</v>
      </c>
      <c r="AU745" s="177" t="s">
        <v>84</v>
      </c>
      <c r="AY745" s="20" t="s">
        <v>138</v>
      </c>
      <c r="BE745" s="178">
        <f>IF(N745="základní",J745,0)</f>
        <v>0</v>
      </c>
      <c r="BF745" s="178">
        <f>IF(N745="snížená",J745,0)</f>
        <v>0</v>
      </c>
      <c r="BG745" s="178">
        <f>IF(N745="zákl. přenesená",J745,0)</f>
        <v>0</v>
      </c>
      <c r="BH745" s="178">
        <f>IF(N745="sníž. přenesená",J745,0)</f>
        <v>0</v>
      </c>
      <c r="BI745" s="178">
        <f>IF(N745="nulová",J745,0)</f>
        <v>0</v>
      </c>
      <c r="BJ745" s="20" t="s">
        <v>82</v>
      </c>
      <c r="BK745" s="178">
        <f>ROUND(I745*H745,2)</f>
        <v>0</v>
      </c>
      <c r="BL745" s="20" t="s">
        <v>302</v>
      </c>
      <c r="BM745" s="177" t="s">
        <v>1461</v>
      </c>
    </row>
    <row r="746" s="12" customFormat="1" ht="22.8" customHeight="1">
      <c r="A746" s="12"/>
      <c r="B746" s="152"/>
      <c r="C746" s="12"/>
      <c r="D746" s="153" t="s">
        <v>73</v>
      </c>
      <c r="E746" s="163" t="s">
        <v>647</v>
      </c>
      <c r="F746" s="163" t="s">
        <v>648</v>
      </c>
      <c r="G746" s="12"/>
      <c r="H746" s="12"/>
      <c r="I746" s="155"/>
      <c r="J746" s="164">
        <f>BK746</f>
        <v>0</v>
      </c>
      <c r="K746" s="12"/>
      <c r="L746" s="152"/>
      <c r="M746" s="157"/>
      <c r="N746" s="158"/>
      <c r="O746" s="158"/>
      <c r="P746" s="159">
        <f>SUM(P747:P760)</f>
        <v>0</v>
      </c>
      <c r="Q746" s="158"/>
      <c r="R746" s="159">
        <f>SUM(R747:R760)</f>
        <v>0.28306390000000003</v>
      </c>
      <c r="S746" s="158"/>
      <c r="T746" s="160">
        <f>SUM(T747:T760)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153" t="s">
        <v>84</v>
      </c>
      <c r="AT746" s="161" t="s">
        <v>73</v>
      </c>
      <c r="AU746" s="161" t="s">
        <v>82</v>
      </c>
      <c r="AY746" s="153" t="s">
        <v>138</v>
      </c>
      <c r="BK746" s="162">
        <f>SUM(BK747:BK760)</f>
        <v>0</v>
      </c>
    </row>
    <row r="747" s="2" customFormat="1" ht="16.5" customHeight="1">
      <c r="A747" s="39"/>
      <c r="B747" s="165"/>
      <c r="C747" s="166" t="s">
        <v>1462</v>
      </c>
      <c r="D747" s="166" t="s">
        <v>141</v>
      </c>
      <c r="E747" s="167" t="s">
        <v>1463</v>
      </c>
      <c r="F747" s="168" t="s">
        <v>1464</v>
      </c>
      <c r="G747" s="169" t="s">
        <v>369</v>
      </c>
      <c r="H747" s="170">
        <v>31.050000000000001</v>
      </c>
      <c r="I747" s="171"/>
      <c r="J747" s="172">
        <f>ROUND(I747*H747,2)</f>
        <v>0</v>
      </c>
      <c r="K747" s="168" t="s">
        <v>144</v>
      </c>
      <c r="L747" s="40"/>
      <c r="M747" s="173" t="s">
        <v>3</v>
      </c>
      <c r="N747" s="174" t="s">
        <v>45</v>
      </c>
      <c r="O747" s="73"/>
      <c r="P747" s="175">
        <f>O747*H747</f>
        <v>0</v>
      </c>
      <c r="Q747" s="175">
        <v>0</v>
      </c>
      <c r="R747" s="175">
        <f>Q747*H747</f>
        <v>0</v>
      </c>
      <c r="S747" s="175">
        <v>0</v>
      </c>
      <c r="T747" s="176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177" t="s">
        <v>302</v>
      </c>
      <c r="AT747" s="177" t="s">
        <v>141</v>
      </c>
      <c r="AU747" s="177" t="s">
        <v>84</v>
      </c>
      <c r="AY747" s="20" t="s">
        <v>138</v>
      </c>
      <c r="BE747" s="178">
        <f>IF(N747="základní",J747,0)</f>
        <v>0</v>
      </c>
      <c r="BF747" s="178">
        <f>IF(N747="snížená",J747,0)</f>
        <v>0</v>
      </c>
      <c r="BG747" s="178">
        <f>IF(N747="zákl. přenesená",J747,0)</f>
        <v>0</v>
      </c>
      <c r="BH747" s="178">
        <f>IF(N747="sníž. přenesená",J747,0)</f>
        <v>0</v>
      </c>
      <c r="BI747" s="178">
        <f>IF(N747="nulová",J747,0)</f>
        <v>0</v>
      </c>
      <c r="BJ747" s="20" t="s">
        <v>82</v>
      </c>
      <c r="BK747" s="178">
        <f>ROUND(I747*H747,2)</f>
        <v>0</v>
      </c>
      <c r="BL747" s="20" t="s">
        <v>302</v>
      </c>
      <c r="BM747" s="177" t="s">
        <v>1465</v>
      </c>
    </row>
    <row r="748" s="14" customFormat="1">
      <c r="A748" s="14"/>
      <c r="B748" s="196"/>
      <c r="C748" s="14"/>
      <c r="D748" s="179" t="s">
        <v>199</v>
      </c>
      <c r="E748" s="197" t="s">
        <v>3</v>
      </c>
      <c r="F748" s="198" t="s">
        <v>1466</v>
      </c>
      <c r="G748" s="14"/>
      <c r="H748" s="199">
        <v>15.27</v>
      </c>
      <c r="I748" s="200"/>
      <c r="J748" s="14"/>
      <c r="K748" s="14"/>
      <c r="L748" s="196"/>
      <c r="M748" s="201"/>
      <c r="N748" s="202"/>
      <c r="O748" s="202"/>
      <c r="P748" s="202"/>
      <c r="Q748" s="202"/>
      <c r="R748" s="202"/>
      <c r="S748" s="202"/>
      <c r="T748" s="20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197" t="s">
        <v>199</v>
      </c>
      <c r="AU748" s="197" t="s">
        <v>84</v>
      </c>
      <c r="AV748" s="14" t="s">
        <v>84</v>
      </c>
      <c r="AW748" s="14" t="s">
        <v>35</v>
      </c>
      <c r="AX748" s="14" t="s">
        <v>74</v>
      </c>
      <c r="AY748" s="197" t="s">
        <v>138</v>
      </c>
    </row>
    <row r="749" s="14" customFormat="1">
      <c r="A749" s="14"/>
      <c r="B749" s="196"/>
      <c r="C749" s="14"/>
      <c r="D749" s="179" t="s">
        <v>199</v>
      </c>
      <c r="E749" s="197" t="s">
        <v>3</v>
      </c>
      <c r="F749" s="198" t="s">
        <v>1467</v>
      </c>
      <c r="G749" s="14"/>
      <c r="H749" s="199">
        <v>15.779999999999999</v>
      </c>
      <c r="I749" s="200"/>
      <c r="J749" s="14"/>
      <c r="K749" s="14"/>
      <c r="L749" s="196"/>
      <c r="M749" s="201"/>
      <c r="N749" s="202"/>
      <c r="O749" s="202"/>
      <c r="P749" s="202"/>
      <c r="Q749" s="202"/>
      <c r="R749" s="202"/>
      <c r="S749" s="202"/>
      <c r="T749" s="20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197" t="s">
        <v>199</v>
      </c>
      <c r="AU749" s="197" t="s">
        <v>84</v>
      </c>
      <c r="AV749" s="14" t="s">
        <v>84</v>
      </c>
      <c r="AW749" s="14" t="s">
        <v>35</v>
      </c>
      <c r="AX749" s="14" t="s">
        <v>74</v>
      </c>
      <c r="AY749" s="197" t="s">
        <v>138</v>
      </c>
    </row>
    <row r="750" s="15" customFormat="1">
      <c r="A750" s="15"/>
      <c r="B750" s="204"/>
      <c r="C750" s="15"/>
      <c r="D750" s="179" t="s">
        <v>199</v>
      </c>
      <c r="E750" s="205" t="s">
        <v>3</v>
      </c>
      <c r="F750" s="206" t="s">
        <v>208</v>
      </c>
      <c r="G750" s="15"/>
      <c r="H750" s="207">
        <v>31.050000000000001</v>
      </c>
      <c r="I750" s="208"/>
      <c r="J750" s="15"/>
      <c r="K750" s="15"/>
      <c r="L750" s="204"/>
      <c r="M750" s="209"/>
      <c r="N750" s="210"/>
      <c r="O750" s="210"/>
      <c r="P750" s="210"/>
      <c r="Q750" s="210"/>
      <c r="R750" s="210"/>
      <c r="S750" s="210"/>
      <c r="T750" s="211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05" t="s">
        <v>199</v>
      </c>
      <c r="AU750" s="205" t="s">
        <v>84</v>
      </c>
      <c r="AV750" s="15" t="s">
        <v>162</v>
      </c>
      <c r="AW750" s="15" t="s">
        <v>35</v>
      </c>
      <c r="AX750" s="15" t="s">
        <v>82</v>
      </c>
      <c r="AY750" s="205" t="s">
        <v>138</v>
      </c>
    </row>
    <row r="751" s="2" customFormat="1" ht="16.5" customHeight="1">
      <c r="A751" s="39"/>
      <c r="B751" s="165"/>
      <c r="C751" s="223" t="s">
        <v>1468</v>
      </c>
      <c r="D751" s="223" t="s">
        <v>932</v>
      </c>
      <c r="E751" s="224" t="s">
        <v>1469</v>
      </c>
      <c r="F751" s="225" t="s">
        <v>1470</v>
      </c>
      <c r="G751" s="226" t="s">
        <v>369</v>
      </c>
      <c r="H751" s="227">
        <v>33.533999999999999</v>
      </c>
      <c r="I751" s="228"/>
      <c r="J751" s="229">
        <f>ROUND(I751*H751,2)</f>
        <v>0</v>
      </c>
      <c r="K751" s="225" t="s">
        <v>144</v>
      </c>
      <c r="L751" s="230"/>
      <c r="M751" s="231" t="s">
        <v>3</v>
      </c>
      <c r="N751" s="232" t="s">
        <v>45</v>
      </c>
      <c r="O751" s="73"/>
      <c r="P751" s="175">
        <f>O751*H751</f>
        <v>0</v>
      </c>
      <c r="Q751" s="175">
        <v>0.00035</v>
      </c>
      <c r="R751" s="175">
        <f>Q751*H751</f>
        <v>0.0117369</v>
      </c>
      <c r="S751" s="175">
        <v>0</v>
      </c>
      <c r="T751" s="176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177" t="s">
        <v>429</v>
      </c>
      <c r="AT751" s="177" t="s">
        <v>932</v>
      </c>
      <c r="AU751" s="177" t="s">
        <v>84</v>
      </c>
      <c r="AY751" s="20" t="s">
        <v>138</v>
      </c>
      <c r="BE751" s="178">
        <f>IF(N751="základní",J751,0)</f>
        <v>0</v>
      </c>
      <c r="BF751" s="178">
        <f>IF(N751="snížená",J751,0)</f>
        <v>0</v>
      </c>
      <c r="BG751" s="178">
        <f>IF(N751="zákl. přenesená",J751,0)</f>
        <v>0</v>
      </c>
      <c r="BH751" s="178">
        <f>IF(N751="sníž. přenesená",J751,0)</f>
        <v>0</v>
      </c>
      <c r="BI751" s="178">
        <f>IF(N751="nulová",J751,0)</f>
        <v>0</v>
      </c>
      <c r="BJ751" s="20" t="s">
        <v>82</v>
      </c>
      <c r="BK751" s="178">
        <f>ROUND(I751*H751,2)</f>
        <v>0</v>
      </c>
      <c r="BL751" s="20" t="s">
        <v>302</v>
      </c>
      <c r="BM751" s="177" t="s">
        <v>1471</v>
      </c>
    </row>
    <row r="752" s="2" customFormat="1">
      <c r="A752" s="39"/>
      <c r="B752" s="40"/>
      <c r="C752" s="39"/>
      <c r="D752" s="179" t="s">
        <v>147</v>
      </c>
      <c r="E752" s="39"/>
      <c r="F752" s="180" t="s">
        <v>1472</v>
      </c>
      <c r="G752" s="39"/>
      <c r="H752" s="39"/>
      <c r="I752" s="181"/>
      <c r="J752" s="39"/>
      <c r="K752" s="39"/>
      <c r="L752" s="40"/>
      <c r="M752" s="182"/>
      <c r="N752" s="183"/>
      <c r="O752" s="73"/>
      <c r="P752" s="73"/>
      <c r="Q752" s="73"/>
      <c r="R752" s="73"/>
      <c r="S752" s="73"/>
      <c r="T752" s="74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20" t="s">
        <v>147</v>
      </c>
      <c r="AU752" s="20" t="s">
        <v>84</v>
      </c>
    </row>
    <row r="753" s="14" customFormat="1">
      <c r="A753" s="14"/>
      <c r="B753" s="196"/>
      <c r="C753" s="14"/>
      <c r="D753" s="179" t="s">
        <v>199</v>
      </c>
      <c r="E753" s="14"/>
      <c r="F753" s="198" t="s">
        <v>1473</v>
      </c>
      <c r="G753" s="14"/>
      <c r="H753" s="199">
        <v>33.533999999999999</v>
      </c>
      <c r="I753" s="200"/>
      <c r="J753" s="14"/>
      <c r="K753" s="14"/>
      <c r="L753" s="196"/>
      <c r="M753" s="201"/>
      <c r="N753" s="202"/>
      <c r="O753" s="202"/>
      <c r="P753" s="202"/>
      <c r="Q753" s="202"/>
      <c r="R753" s="202"/>
      <c r="S753" s="202"/>
      <c r="T753" s="20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197" t="s">
        <v>199</v>
      </c>
      <c r="AU753" s="197" t="s">
        <v>84</v>
      </c>
      <c r="AV753" s="14" t="s">
        <v>84</v>
      </c>
      <c r="AW753" s="14" t="s">
        <v>4</v>
      </c>
      <c r="AX753" s="14" t="s">
        <v>82</v>
      </c>
      <c r="AY753" s="197" t="s">
        <v>138</v>
      </c>
    </row>
    <row r="754" s="2" customFormat="1">
      <c r="A754" s="39"/>
      <c r="B754" s="165"/>
      <c r="C754" s="166" t="s">
        <v>1474</v>
      </c>
      <c r="D754" s="166" t="s">
        <v>141</v>
      </c>
      <c r="E754" s="167" t="s">
        <v>1475</v>
      </c>
      <c r="F754" s="168" t="s">
        <v>1476</v>
      </c>
      <c r="G754" s="169" t="s">
        <v>168</v>
      </c>
      <c r="H754" s="170">
        <v>35.890000000000001</v>
      </c>
      <c r="I754" s="171"/>
      <c r="J754" s="172">
        <f>ROUND(I754*H754,2)</f>
        <v>0</v>
      </c>
      <c r="K754" s="168" t="s">
        <v>144</v>
      </c>
      <c r="L754" s="40"/>
      <c r="M754" s="173" t="s">
        <v>3</v>
      </c>
      <c r="N754" s="174" t="s">
        <v>45</v>
      </c>
      <c r="O754" s="73"/>
      <c r="P754" s="175">
        <f>O754*H754</f>
        <v>0</v>
      </c>
      <c r="Q754" s="175">
        <v>0</v>
      </c>
      <c r="R754" s="175">
        <f>Q754*H754</f>
        <v>0</v>
      </c>
      <c r="S754" s="175">
        <v>0</v>
      </c>
      <c r="T754" s="176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177" t="s">
        <v>302</v>
      </c>
      <c r="AT754" s="177" t="s">
        <v>141</v>
      </c>
      <c r="AU754" s="177" t="s">
        <v>84</v>
      </c>
      <c r="AY754" s="20" t="s">
        <v>138</v>
      </c>
      <c r="BE754" s="178">
        <f>IF(N754="základní",J754,0)</f>
        <v>0</v>
      </c>
      <c r="BF754" s="178">
        <f>IF(N754="snížená",J754,0)</f>
        <v>0</v>
      </c>
      <c r="BG754" s="178">
        <f>IF(N754="zákl. přenesená",J754,0)</f>
        <v>0</v>
      </c>
      <c r="BH754" s="178">
        <f>IF(N754="sníž. přenesená",J754,0)</f>
        <v>0</v>
      </c>
      <c r="BI754" s="178">
        <f>IF(N754="nulová",J754,0)</f>
        <v>0</v>
      </c>
      <c r="BJ754" s="20" t="s">
        <v>82</v>
      </c>
      <c r="BK754" s="178">
        <f>ROUND(I754*H754,2)</f>
        <v>0</v>
      </c>
      <c r="BL754" s="20" t="s">
        <v>302</v>
      </c>
      <c r="BM754" s="177" t="s">
        <v>1477</v>
      </c>
    </row>
    <row r="755" s="14" customFormat="1">
      <c r="A755" s="14"/>
      <c r="B755" s="196"/>
      <c r="C755" s="14"/>
      <c r="D755" s="179" t="s">
        <v>199</v>
      </c>
      <c r="E755" s="197" t="s">
        <v>3</v>
      </c>
      <c r="F755" s="198" t="s">
        <v>710</v>
      </c>
      <c r="G755" s="14"/>
      <c r="H755" s="199">
        <v>35.890000000000001</v>
      </c>
      <c r="I755" s="200"/>
      <c r="J755" s="14"/>
      <c r="K755" s="14"/>
      <c r="L755" s="196"/>
      <c r="M755" s="201"/>
      <c r="N755" s="202"/>
      <c r="O755" s="202"/>
      <c r="P755" s="202"/>
      <c r="Q755" s="202"/>
      <c r="R755" s="202"/>
      <c r="S755" s="202"/>
      <c r="T755" s="20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197" t="s">
        <v>199</v>
      </c>
      <c r="AU755" s="197" t="s">
        <v>84</v>
      </c>
      <c r="AV755" s="14" t="s">
        <v>84</v>
      </c>
      <c r="AW755" s="14" t="s">
        <v>35</v>
      </c>
      <c r="AX755" s="14" t="s">
        <v>74</v>
      </c>
      <c r="AY755" s="197" t="s">
        <v>138</v>
      </c>
    </row>
    <row r="756" s="15" customFormat="1">
      <c r="A756" s="15"/>
      <c r="B756" s="204"/>
      <c r="C756" s="15"/>
      <c r="D756" s="179" t="s">
        <v>199</v>
      </c>
      <c r="E756" s="205" t="s">
        <v>3</v>
      </c>
      <c r="F756" s="206" t="s">
        <v>208</v>
      </c>
      <c r="G756" s="15"/>
      <c r="H756" s="207">
        <v>35.890000000000001</v>
      </c>
      <c r="I756" s="208"/>
      <c r="J756" s="15"/>
      <c r="K756" s="15"/>
      <c r="L756" s="204"/>
      <c r="M756" s="209"/>
      <c r="N756" s="210"/>
      <c r="O756" s="210"/>
      <c r="P756" s="210"/>
      <c r="Q756" s="210"/>
      <c r="R756" s="210"/>
      <c r="S756" s="210"/>
      <c r="T756" s="211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05" t="s">
        <v>199</v>
      </c>
      <c r="AU756" s="205" t="s">
        <v>84</v>
      </c>
      <c r="AV756" s="15" t="s">
        <v>162</v>
      </c>
      <c r="AW756" s="15" t="s">
        <v>35</v>
      </c>
      <c r="AX756" s="15" t="s">
        <v>82</v>
      </c>
      <c r="AY756" s="205" t="s">
        <v>138</v>
      </c>
    </row>
    <row r="757" s="2" customFormat="1">
      <c r="A757" s="39"/>
      <c r="B757" s="165"/>
      <c r="C757" s="223" t="s">
        <v>1478</v>
      </c>
      <c r="D757" s="223" t="s">
        <v>932</v>
      </c>
      <c r="E757" s="224" t="s">
        <v>1479</v>
      </c>
      <c r="F757" s="225" t="s">
        <v>1480</v>
      </c>
      <c r="G757" s="226" t="s">
        <v>168</v>
      </c>
      <c r="H757" s="227">
        <v>38.761000000000003</v>
      </c>
      <c r="I757" s="228"/>
      <c r="J757" s="229">
        <f>ROUND(I757*H757,2)</f>
        <v>0</v>
      </c>
      <c r="K757" s="225" t="s">
        <v>144</v>
      </c>
      <c r="L757" s="230"/>
      <c r="M757" s="231" t="s">
        <v>3</v>
      </c>
      <c r="N757" s="232" t="s">
        <v>45</v>
      </c>
      <c r="O757" s="73"/>
      <c r="P757" s="175">
        <f>O757*H757</f>
        <v>0</v>
      </c>
      <c r="Q757" s="175">
        <v>0.0070000000000000001</v>
      </c>
      <c r="R757" s="175">
        <f>Q757*H757</f>
        <v>0.27132700000000004</v>
      </c>
      <c r="S757" s="175">
        <v>0</v>
      </c>
      <c r="T757" s="176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177" t="s">
        <v>429</v>
      </c>
      <c r="AT757" s="177" t="s">
        <v>932</v>
      </c>
      <c r="AU757" s="177" t="s">
        <v>84</v>
      </c>
      <c r="AY757" s="20" t="s">
        <v>138</v>
      </c>
      <c r="BE757" s="178">
        <f>IF(N757="základní",J757,0)</f>
        <v>0</v>
      </c>
      <c r="BF757" s="178">
        <f>IF(N757="snížená",J757,0)</f>
        <v>0</v>
      </c>
      <c r="BG757" s="178">
        <f>IF(N757="zákl. přenesená",J757,0)</f>
        <v>0</v>
      </c>
      <c r="BH757" s="178">
        <f>IF(N757="sníž. přenesená",J757,0)</f>
        <v>0</v>
      </c>
      <c r="BI757" s="178">
        <f>IF(N757="nulová",J757,0)</f>
        <v>0</v>
      </c>
      <c r="BJ757" s="20" t="s">
        <v>82</v>
      </c>
      <c r="BK757" s="178">
        <f>ROUND(I757*H757,2)</f>
        <v>0</v>
      </c>
      <c r="BL757" s="20" t="s">
        <v>302</v>
      </c>
      <c r="BM757" s="177" t="s">
        <v>1481</v>
      </c>
    </row>
    <row r="758" s="2" customFormat="1">
      <c r="A758" s="39"/>
      <c r="B758" s="40"/>
      <c r="C758" s="39"/>
      <c r="D758" s="179" t="s">
        <v>147</v>
      </c>
      <c r="E758" s="39"/>
      <c r="F758" s="180" t="s">
        <v>936</v>
      </c>
      <c r="G758" s="39"/>
      <c r="H758" s="39"/>
      <c r="I758" s="181"/>
      <c r="J758" s="39"/>
      <c r="K758" s="39"/>
      <c r="L758" s="40"/>
      <c r="M758" s="182"/>
      <c r="N758" s="183"/>
      <c r="O758" s="73"/>
      <c r="P758" s="73"/>
      <c r="Q758" s="73"/>
      <c r="R758" s="73"/>
      <c r="S758" s="73"/>
      <c r="T758" s="74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20" t="s">
        <v>147</v>
      </c>
      <c r="AU758" s="20" t="s">
        <v>84</v>
      </c>
    </row>
    <row r="759" s="14" customFormat="1">
      <c r="A759" s="14"/>
      <c r="B759" s="196"/>
      <c r="C759" s="14"/>
      <c r="D759" s="179" t="s">
        <v>199</v>
      </c>
      <c r="E759" s="14"/>
      <c r="F759" s="198" t="s">
        <v>1482</v>
      </c>
      <c r="G759" s="14"/>
      <c r="H759" s="199">
        <v>38.761000000000003</v>
      </c>
      <c r="I759" s="200"/>
      <c r="J759" s="14"/>
      <c r="K759" s="14"/>
      <c r="L759" s="196"/>
      <c r="M759" s="201"/>
      <c r="N759" s="202"/>
      <c r="O759" s="202"/>
      <c r="P759" s="202"/>
      <c r="Q759" s="202"/>
      <c r="R759" s="202"/>
      <c r="S759" s="202"/>
      <c r="T759" s="20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197" t="s">
        <v>199</v>
      </c>
      <c r="AU759" s="197" t="s">
        <v>84</v>
      </c>
      <c r="AV759" s="14" t="s">
        <v>84</v>
      </c>
      <c r="AW759" s="14" t="s">
        <v>4</v>
      </c>
      <c r="AX759" s="14" t="s">
        <v>82</v>
      </c>
      <c r="AY759" s="197" t="s">
        <v>138</v>
      </c>
    </row>
    <row r="760" s="2" customFormat="1">
      <c r="A760" s="39"/>
      <c r="B760" s="165"/>
      <c r="C760" s="166" t="s">
        <v>1483</v>
      </c>
      <c r="D760" s="166" t="s">
        <v>141</v>
      </c>
      <c r="E760" s="167" t="s">
        <v>1484</v>
      </c>
      <c r="F760" s="168" t="s">
        <v>1485</v>
      </c>
      <c r="G760" s="169" t="s">
        <v>231</v>
      </c>
      <c r="H760" s="170">
        <v>0.28299999999999997</v>
      </c>
      <c r="I760" s="171"/>
      <c r="J760" s="172">
        <f>ROUND(I760*H760,2)</f>
        <v>0</v>
      </c>
      <c r="K760" s="168" t="s">
        <v>144</v>
      </c>
      <c r="L760" s="40"/>
      <c r="M760" s="173" t="s">
        <v>3</v>
      </c>
      <c r="N760" s="174" t="s">
        <v>45</v>
      </c>
      <c r="O760" s="73"/>
      <c r="P760" s="175">
        <f>O760*H760</f>
        <v>0</v>
      </c>
      <c r="Q760" s="175">
        <v>0</v>
      </c>
      <c r="R760" s="175">
        <f>Q760*H760</f>
        <v>0</v>
      </c>
      <c r="S760" s="175">
        <v>0</v>
      </c>
      <c r="T760" s="176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177" t="s">
        <v>302</v>
      </c>
      <c r="AT760" s="177" t="s">
        <v>141</v>
      </c>
      <c r="AU760" s="177" t="s">
        <v>84</v>
      </c>
      <c r="AY760" s="20" t="s">
        <v>138</v>
      </c>
      <c r="BE760" s="178">
        <f>IF(N760="základní",J760,0)</f>
        <v>0</v>
      </c>
      <c r="BF760" s="178">
        <f>IF(N760="snížená",J760,0)</f>
        <v>0</v>
      </c>
      <c r="BG760" s="178">
        <f>IF(N760="zákl. přenesená",J760,0)</f>
        <v>0</v>
      </c>
      <c r="BH760" s="178">
        <f>IF(N760="sníž. přenesená",J760,0)</f>
        <v>0</v>
      </c>
      <c r="BI760" s="178">
        <f>IF(N760="nulová",J760,0)</f>
        <v>0</v>
      </c>
      <c r="BJ760" s="20" t="s">
        <v>82</v>
      </c>
      <c r="BK760" s="178">
        <f>ROUND(I760*H760,2)</f>
        <v>0</v>
      </c>
      <c r="BL760" s="20" t="s">
        <v>302</v>
      </c>
      <c r="BM760" s="177" t="s">
        <v>1486</v>
      </c>
    </row>
    <row r="761" s="12" customFormat="1" ht="22.8" customHeight="1">
      <c r="A761" s="12"/>
      <c r="B761" s="152"/>
      <c r="C761" s="12"/>
      <c r="D761" s="153" t="s">
        <v>73</v>
      </c>
      <c r="E761" s="163" t="s">
        <v>1487</v>
      </c>
      <c r="F761" s="163" t="s">
        <v>1488</v>
      </c>
      <c r="G761" s="12"/>
      <c r="H761" s="12"/>
      <c r="I761" s="155"/>
      <c r="J761" s="164">
        <f>BK761</f>
        <v>0</v>
      </c>
      <c r="K761" s="12"/>
      <c r="L761" s="152"/>
      <c r="M761" s="157"/>
      <c r="N761" s="158"/>
      <c r="O761" s="158"/>
      <c r="P761" s="159">
        <f>SUM(P762:P840)</f>
        <v>0</v>
      </c>
      <c r="Q761" s="158"/>
      <c r="R761" s="159">
        <f>SUM(R762:R840)</f>
        <v>1.03655315</v>
      </c>
      <c r="S761" s="158"/>
      <c r="T761" s="160">
        <f>SUM(T762:T840)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153" t="s">
        <v>84</v>
      </c>
      <c r="AT761" s="161" t="s">
        <v>73</v>
      </c>
      <c r="AU761" s="161" t="s">
        <v>82</v>
      </c>
      <c r="AY761" s="153" t="s">
        <v>138</v>
      </c>
      <c r="BK761" s="162">
        <f>SUM(BK762:BK840)</f>
        <v>0</v>
      </c>
    </row>
    <row r="762" s="2" customFormat="1" ht="16.5" customHeight="1">
      <c r="A762" s="39"/>
      <c r="B762" s="165"/>
      <c r="C762" s="166" t="s">
        <v>1489</v>
      </c>
      <c r="D762" s="166" t="s">
        <v>141</v>
      </c>
      <c r="E762" s="167" t="s">
        <v>1490</v>
      </c>
      <c r="F762" s="168" t="s">
        <v>1491</v>
      </c>
      <c r="G762" s="169" t="s">
        <v>168</v>
      </c>
      <c r="H762" s="170">
        <v>50.427</v>
      </c>
      <c r="I762" s="171"/>
      <c r="J762" s="172">
        <f>ROUND(I762*H762,2)</f>
        <v>0</v>
      </c>
      <c r="K762" s="168" t="s">
        <v>144</v>
      </c>
      <c r="L762" s="40"/>
      <c r="M762" s="173" t="s">
        <v>3</v>
      </c>
      <c r="N762" s="174" t="s">
        <v>45</v>
      </c>
      <c r="O762" s="73"/>
      <c r="P762" s="175">
        <f>O762*H762</f>
        <v>0</v>
      </c>
      <c r="Q762" s="175">
        <v>0.00029999999999999997</v>
      </c>
      <c r="R762" s="175">
        <f>Q762*H762</f>
        <v>0.015128099999999999</v>
      </c>
      <c r="S762" s="175">
        <v>0</v>
      </c>
      <c r="T762" s="176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177" t="s">
        <v>302</v>
      </c>
      <c r="AT762" s="177" t="s">
        <v>141</v>
      </c>
      <c r="AU762" s="177" t="s">
        <v>84</v>
      </c>
      <c r="AY762" s="20" t="s">
        <v>138</v>
      </c>
      <c r="BE762" s="178">
        <f>IF(N762="základní",J762,0)</f>
        <v>0</v>
      </c>
      <c r="BF762" s="178">
        <f>IF(N762="snížená",J762,0)</f>
        <v>0</v>
      </c>
      <c r="BG762" s="178">
        <f>IF(N762="zákl. přenesená",J762,0)</f>
        <v>0</v>
      </c>
      <c r="BH762" s="178">
        <f>IF(N762="sníž. přenesená",J762,0)</f>
        <v>0</v>
      </c>
      <c r="BI762" s="178">
        <f>IF(N762="nulová",J762,0)</f>
        <v>0</v>
      </c>
      <c r="BJ762" s="20" t="s">
        <v>82</v>
      </c>
      <c r="BK762" s="178">
        <f>ROUND(I762*H762,2)</f>
        <v>0</v>
      </c>
      <c r="BL762" s="20" t="s">
        <v>302</v>
      </c>
      <c r="BM762" s="177" t="s">
        <v>1492</v>
      </c>
    </row>
    <row r="763" s="13" customFormat="1">
      <c r="A763" s="13"/>
      <c r="B763" s="189"/>
      <c r="C763" s="13"/>
      <c r="D763" s="179" t="s">
        <v>199</v>
      </c>
      <c r="E763" s="190" t="s">
        <v>3</v>
      </c>
      <c r="F763" s="191" t="s">
        <v>913</v>
      </c>
      <c r="G763" s="13"/>
      <c r="H763" s="190" t="s">
        <v>3</v>
      </c>
      <c r="I763" s="192"/>
      <c r="J763" s="13"/>
      <c r="K763" s="13"/>
      <c r="L763" s="189"/>
      <c r="M763" s="193"/>
      <c r="N763" s="194"/>
      <c r="O763" s="194"/>
      <c r="P763" s="194"/>
      <c r="Q763" s="194"/>
      <c r="R763" s="194"/>
      <c r="S763" s="194"/>
      <c r="T763" s="19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0" t="s">
        <v>199</v>
      </c>
      <c r="AU763" s="190" t="s">
        <v>84</v>
      </c>
      <c r="AV763" s="13" t="s">
        <v>82</v>
      </c>
      <c r="AW763" s="13" t="s">
        <v>35</v>
      </c>
      <c r="AX763" s="13" t="s">
        <v>74</v>
      </c>
      <c r="AY763" s="190" t="s">
        <v>138</v>
      </c>
    </row>
    <row r="764" s="14" customFormat="1">
      <c r="A764" s="14"/>
      <c r="B764" s="196"/>
      <c r="C764" s="14"/>
      <c r="D764" s="179" t="s">
        <v>199</v>
      </c>
      <c r="E764" s="197" t="s">
        <v>3</v>
      </c>
      <c r="F764" s="198" t="s">
        <v>1493</v>
      </c>
      <c r="G764" s="14"/>
      <c r="H764" s="199">
        <v>2.9820000000000002</v>
      </c>
      <c r="I764" s="200"/>
      <c r="J764" s="14"/>
      <c r="K764" s="14"/>
      <c r="L764" s="196"/>
      <c r="M764" s="201"/>
      <c r="N764" s="202"/>
      <c r="O764" s="202"/>
      <c r="P764" s="202"/>
      <c r="Q764" s="202"/>
      <c r="R764" s="202"/>
      <c r="S764" s="202"/>
      <c r="T764" s="20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197" t="s">
        <v>199</v>
      </c>
      <c r="AU764" s="197" t="s">
        <v>84</v>
      </c>
      <c r="AV764" s="14" t="s">
        <v>84</v>
      </c>
      <c r="AW764" s="14" t="s">
        <v>35</v>
      </c>
      <c r="AX764" s="14" t="s">
        <v>74</v>
      </c>
      <c r="AY764" s="197" t="s">
        <v>138</v>
      </c>
    </row>
    <row r="765" s="13" customFormat="1">
      <c r="A765" s="13"/>
      <c r="B765" s="189"/>
      <c r="C765" s="13"/>
      <c r="D765" s="179" t="s">
        <v>199</v>
      </c>
      <c r="E765" s="190" t="s">
        <v>3</v>
      </c>
      <c r="F765" s="191" t="s">
        <v>816</v>
      </c>
      <c r="G765" s="13"/>
      <c r="H765" s="190" t="s">
        <v>3</v>
      </c>
      <c r="I765" s="192"/>
      <c r="J765" s="13"/>
      <c r="K765" s="13"/>
      <c r="L765" s="189"/>
      <c r="M765" s="193"/>
      <c r="N765" s="194"/>
      <c r="O765" s="194"/>
      <c r="P765" s="194"/>
      <c r="Q765" s="194"/>
      <c r="R765" s="194"/>
      <c r="S765" s="194"/>
      <c r="T765" s="19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90" t="s">
        <v>199</v>
      </c>
      <c r="AU765" s="190" t="s">
        <v>84</v>
      </c>
      <c r="AV765" s="13" t="s">
        <v>82</v>
      </c>
      <c r="AW765" s="13" t="s">
        <v>35</v>
      </c>
      <c r="AX765" s="13" t="s">
        <v>74</v>
      </c>
      <c r="AY765" s="190" t="s">
        <v>138</v>
      </c>
    </row>
    <row r="766" s="14" customFormat="1">
      <c r="A766" s="14"/>
      <c r="B766" s="196"/>
      <c r="C766" s="14"/>
      <c r="D766" s="179" t="s">
        <v>199</v>
      </c>
      <c r="E766" s="197" t="s">
        <v>3</v>
      </c>
      <c r="F766" s="198" t="s">
        <v>1494</v>
      </c>
      <c r="G766" s="14"/>
      <c r="H766" s="199">
        <v>28.009</v>
      </c>
      <c r="I766" s="200"/>
      <c r="J766" s="14"/>
      <c r="K766" s="14"/>
      <c r="L766" s="196"/>
      <c r="M766" s="201"/>
      <c r="N766" s="202"/>
      <c r="O766" s="202"/>
      <c r="P766" s="202"/>
      <c r="Q766" s="202"/>
      <c r="R766" s="202"/>
      <c r="S766" s="202"/>
      <c r="T766" s="20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197" t="s">
        <v>199</v>
      </c>
      <c r="AU766" s="197" t="s">
        <v>84</v>
      </c>
      <c r="AV766" s="14" t="s">
        <v>84</v>
      </c>
      <c r="AW766" s="14" t="s">
        <v>35</v>
      </c>
      <c r="AX766" s="14" t="s">
        <v>74</v>
      </c>
      <c r="AY766" s="197" t="s">
        <v>138</v>
      </c>
    </row>
    <row r="767" s="13" customFormat="1">
      <c r="A767" s="13"/>
      <c r="B767" s="189"/>
      <c r="C767" s="13"/>
      <c r="D767" s="179" t="s">
        <v>199</v>
      </c>
      <c r="E767" s="190" t="s">
        <v>3</v>
      </c>
      <c r="F767" s="191" t="s">
        <v>1495</v>
      </c>
      <c r="G767" s="13"/>
      <c r="H767" s="190" t="s">
        <v>3</v>
      </c>
      <c r="I767" s="192"/>
      <c r="J767" s="13"/>
      <c r="K767" s="13"/>
      <c r="L767" s="189"/>
      <c r="M767" s="193"/>
      <c r="N767" s="194"/>
      <c r="O767" s="194"/>
      <c r="P767" s="194"/>
      <c r="Q767" s="194"/>
      <c r="R767" s="194"/>
      <c r="S767" s="194"/>
      <c r="T767" s="19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0" t="s">
        <v>199</v>
      </c>
      <c r="AU767" s="190" t="s">
        <v>84</v>
      </c>
      <c r="AV767" s="13" t="s">
        <v>82</v>
      </c>
      <c r="AW767" s="13" t="s">
        <v>35</v>
      </c>
      <c r="AX767" s="13" t="s">
        <v>74</v>
      </c>
      <c r="AY767" s="190" t="s">
        <v>138</v>
      </c>
    </row>
    <row r="768" s="14" customFormat="1">
      <c r="A768" s="14"/>
      <c r="B768" s="196"/>
      <c r="C768" s="14"/>
      <c r="D768" s="179" t="s">
        <v>199</v>
      </c>
      <c r="E768" s="197" t="s">
        <v>3</v>
      </c>
      <c r="F768" s="198" t="s">
        <v>1496</v>
      </c>
      <c r="G768" s="14"/>
      <c r="H768" s="199">
        <v>17.120000000000001</v>
      </c>
      <c r="I768" s="200"/>
      <c r="J768" s="14"/>
      <c r="K768" s="14"/>
      <c r="L768" s="196"/>
      <c r="M768" s="201"/>
      <c r="N768" s="202"/>
      <c r="O768" s="202"/>
      <c r="P768" s="202"/>
      <c r="Q768" s="202"/>
      <c r="R768" s="202"/>
      <c r="S768" s="202"/>
      <c r="T768" s="20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197" t="s">
        <v>199</v>
      </c>
      <c r="AU768" s="197" t="s">
        <v>84</v>
      </c>
      <c r="AV768" s="14" t="s">
        <v>84</v>
      </c>
      <c r="AW768" s="14" t="s">
        <v>35</v>
      </c>
      <c r="AX768" s="14" t="s">
        <v>74</v>
      </c>
      <c r="AY768" s="197" t="s">
        <v>138</v>
      </c>
    </row>
    <row r="769" s="13" customFormat="1">
      <c r="A769" s="13"/>
      <c r="B769" s="189"/>
      <c r="C769" s="13"/>
      <c r="D769" s="179" t="s">
        <v>199</v>
      </c>
      <c r="E769" s="190" t="s">
        <v>3</v>
      </c>
      <c r="F769" s="191" t="s">
        <v>919</v>
      </c>
      <c r="G769" s="13"/>
      <c r="H769" s="190" t="s">
        <v>3</v>
      </c>
      <c r="I769" s="192"/>
      <c r="J769" s="13"/>
      <c r="K769" s="13"/>
      <c r="L769" s="189"/>
      <c r="M769" s="193"/>
      <c r="N769" s="194"/>
      <c r="O769" s="194"/>
      <c r="P769" s="194"/>
      <c r="Q769" s="194"/>
      <c r="R769" s="194"/>
      <c r="S769" s="194"/>
      <c r="T769" s="19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0" t="s">
        <v>199</v>
      </c>
      <c r="AU769" s="190" t="s">
        <v>84</v>
      </c>
      <c r="AV769" s="13" t="s">
        <v>82</v>
      </c>
      <c r="AW769" s="13" t="s">
        <v>35</v>
      </c>
      <c r="AX769" s="13" t="s">
        <v>74</v>
      </c>
      <c r="AY769" s="190" t="s">
        <v>138</v>
      </c>
    </row>
    <row r="770" s="14" customFormat="1">
      <c r="A770" s="14"/>
      <c r="B770" s="196"/>
      <c r="C770" s="14"/>
      <c r="D770" s="179" t="s">
        <v>199</v>
      </c>
      <c r="E770" s="197" t="s">
        <v>3</v>
      </c>
      <c r="F770" s="198" t="s">
        <v>1497</v>
      </c>
      <c r="G770" s="14"/>
      <c r="H770" s="199">
        <v>2.3159999999999998</v>
      </c>
      <c r="I770" s="200"/>
      <c r="J770" s="14"/>
      <c r="K770" s="14"/>
      <c r="L770" s="196"/>
      <c r="M770" s="201"/>
      <c r="N770" s="202"/>
      <c r="O770" s="202"/>
      <c r="P770" s="202"/>
      <c r="Q770" s="202"/>
      <c r="R770" s="202"/>
      <c r="S770" s="202"/>
      <c r="T770" s="20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197" t="s">
        <v>199</v>
      </c>
      <c r="AU770" s="197" t="s">
        <v>84</v>
      </c>
      <c r="AV770" s="14" t="s">
        <v>84</v>
      </c>
      <c r="AW770" s="14" t="s">
        <v>35</v>
      </c>
      <c r="AX770" s="14" t="s">
        <v>74</v>
      </c>
      <c r="AY770" s="197" t="s">
        <v>138</v>
      </c>
    </row>
    <row r="771" s="15" customFormat="1">
      <c r="A771" s="15"/>
      <c r="B771" s="204"/>
      <c r="C771" s="15"/>
      <c r="D771" s="179" t="s">
        <v>199</v>
      </c>
      <c r="E771" s="205" t="s">
        <v>726</v>
      </c>
      <c r="F771" s="206" t="s">
        <v>208</v>
      </c>
      <c r="G771" s="15"/>
      <c r="H771" s="207">
        <v>50.427</v>
      </c>
      <c r="I771" s="208"/>
      <c r="J771" s="15"/>
      <c r="K771" s="15"/>
      <c r="L771" s="204"/>
      <c r="M771" s="209"/>
      <c r="N771" s="210"/>
      <c r="O771" s="210"/>
      <c r="P771" s="210"/>
      <c r="Q771" s="210"/>
      <c r="R771" s="210"/>
      <c r="S771" s="210"/>
      <c r="T771" s="21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05" t="s">
        <v>199</v>
      </c>
      <c r="AU771" s="205" t="s">
        <v>84</v>
      </c>
      <c r="AV771" s="15" t="s">
        <v>162</v>
      </c>
      <c r="AW771" s="15" t="s">
        <v>35</v>
      </c>
      <c r="AX771" s="15" t="s">
        <v>82</v>
      </c>
      <c r="AY771" s="205" t="s">
        <v>138</v>
      </c>
    </row>
    <row r="772" s="2" customFormat="1" ht="16.5" customHeight="1">
      <c r="A772" s="39"/>
      <c r="B772" s="165"/>
      <c r="C772" s="166" t="s">
        <v>1498</v>
      </c>
      <c r="D772" s="166" t="s">
        <v>141</v>
      </c>
      <c r="E772" s="167" t="s">
        <v>1499</v>
      </c>
      <c r="F772" s="168" t="s">
        <v>1500</v>
      </c>
      <c r="G772" s="169" t="s">
        <v>168</v>
      </c>
      <c r="H772" s="170">
        <v>20.170999999999999</v>
      </c>
      <c r="I772" s="171"/>
      <c r="J772" s="172">
        <f>ROUND(I772*H772,2)</f>
        <v>0</v>
      </c>
      <c r="K772" s="168" t="s">
        <v>144</v>
      </c>
      <c r="L772" s="40"/>
      <c r="M772" s="173" t="s">
        <v>3</v>
      </c>
      <c r="N772" s="174" t="s">
        <v>45</v>
      </c>
      <c r="O772" s="73"/>
      <c r="P772" s="175">
        <f>O772*H772</f>
        <v>0</v>
      </c>
      <c r="Q772" s="175">
        <v>0.0015</v>
      </c>
      <c r="R772" s="175">
        <f>Q772*H772</f>
        <v>0.030256499999999999</v>
      </c>
      <c r="S772" s="175">
        <v>0</v>
      </c>
      <c r="T772" s="176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177" t="s">
        <v>302</v>
      </c>
      <c r="AT772" s="177" t="s">
        <v>141</v>
      </c>
      <c r="AU772" s="177" t="s">
        <v>84</v>
      </c>
      <c r="AY772" s="20" t="s">
        <v>138</v>
      </c>
      <c r="BE772" s="178">
        <f>IF(N772="základní",J772,0)</f>
        <v>0</v>
      </c>
      <c r="BF772" s="178">
        <f>IF(N772="snížená",J772,0)</f>
        <v>0</v>
      </c>
      <c r="BG772" s="178">
        <f>IF(N772="zákl. přenesená",J772,0)</f>
        <v>0</v>
      </c>
      <c r="BH772" s="178">
        <f>IF(N772="sníž. přenesená",J772,0)</f>
        <v>0</v>
      </c>
      <c r="BI772" s="178">
        <f>IF(N772="nulová",J772,0)</f>
        <v>0</v>
      </c>
      <c r="BJ772" s="20" t="s">
        <v>82</v>
      </c>
      <c r="BK772" s="178">
        <f>ROUND(I772*H772,2)</f>
        <v>0</v>
      </c>
      <c r="BL772" s="20" t="s">
        <v>302</v>
      </c>
      <c r="BM772" s="177" t="s">
        <v>1501</v>
      </c>
    </row>
    <row r="773" s="2" customFormat="1">
      <c r="A773" s="39"/>
      <c r="B773" s="40"/>
      <c r="C773" s="39"/>
      <c r="D773" s="179" t="s">
        <v>147</v>
      </c>
      <c r="E773" s="39"/>
      <c r="F773" s="180" t="s">
        <v>1502</v>
      </c>
      <c r="G773" s="39"/>
      <c r="H773" s="39"/>
      <c r="I773" s="181"/>
      <c r="J773" s="39"/>
      <c r="K773" s="39"/>
      <c r="L773" s="40"/>
      <c r="M773" s="182"/>
      <c r="N773" s="183"/>
      <c r="O773" s="73"/>
      <c r="P773" s="73"/>
      <c r="Q773" s="73"/>
      <c r="R773" s="73"/>
      <c r="S773" s="73"/>
      <c r="T773" s="74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20" t="s">
        <v>147</v>
      </c>
      <c r="AU773" s="20" t="s">
        <v>84</v>
      </c>
    </row>
    <row r="774" s="13" customFormat="1">
      <c r="A774" s="13"/>
      <c r="B774" s="189"/>
      <c r="C774" s="13"/>
      <c r="D774" s="179" t="s">
        <v>199</v>
      </c>
      <c r="E774" s="190" t="s">
        <v>3</v>
      </c>
      <c r="F774" s="191" t="s">
        <v>1503</v>
      </c>
      <c r="G774" s="13"/>
      <c r="H774" s="190" t="s">
        <v>3</v>
      </c>
      <c r="I774" s="192"/>
      <c r="J774" s="13"/>
      <c r="K774" s="13"/>
      <c r="L774" s="189"/>
      <c r="M774" s="193"/>
      <c r="N774" s="194"/>
      <c r="O774" s="194"/>
      <c r="P774" s="194"/>
      <c r="Q774" s="194"/>
      <c r="R774" s="194"/>
      <c r="S774" s="194"/>
      <c r="T774" s="19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0" t="s">
        <v>199</v>
      </c>
      <c r="AU774" s="190" t="s">
        <v>84</v>
      </c>
      <c r="AV774" s="13" t="s">
        <v>82</v>
      </c>
      <c r="AW774" s="13" t="s">
        <v>35</v>
      </c>
      <c r="AX774" s="13" t="s">
        <v>74</v>
      </c>
      <c r="AY774" s="190" t="s">
        <v>138</v>
      </c>
    </row>
    <row r="775" s="14" customFormat="1">
      <c r="A775" s="14"/>
      <c r="B775" s="196"/>
      <c r="C775" s="14"/>
      <c r="D775" s="179" t="s">
        <v>199</v>
      </c>
      <c r="E775" s="197" t="s">
        <v>3</v>
      </c>
      <c r="F775" s="198" t="s">
        <v>1504</v>
      </c>
      <c r="G775" s="14"/>
      <c r="H775" s="199">
        <v>20.170999999999999</v>
      </c>
      <c r="I775" s="200"/>
      <c r="J775" s="14"/>
      <c r="K775" s="14"/>
      <c r="L775" s="196"/>
      <c r="M775" s="201"/>
      <c r="N775" s="202"/>
      <c r="O775" s="202"/>
      <c r="P775" s="202"/>
      <c r="Q775" s="202"/>
      <c r="R775" s="202"/>
      <c r="S775" s="202"/>
      <c r="T775" s="20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197" t="s">
        <v>199</v>
      </c>
      <c r="AU775" s="197" t="s">
        <v>84</v>
      </c>
      <c r="AV775" s="14" t="s">
        <v>84</v>
      </c>
      <c r="AW775" s="14" t="s">
        <v>35</v>
      </c>
      <c r="AX775" s="14" t="s">
        <v>74</v>
      </c>
      <c r="AY775" s="197" t="s">
        <v>138</v>
      </c>
    </row>
    <row r="776" s="15" customFormat="1">
      <c r="A776" s="15"/>
      <c r="B776" s="204"/>
      <c r="C776" s="15"/>
      <c r="D776" s="179" t="s">
        <v>199</v>
      </c>
      <c r="E776" s="205" t="s">
        <v>3</v>
      </c>
      <c r="F776" s="206" t="s">
        <v>208</v>
      </c>
      <c r="G776" s="15"/>
      <c r="H776" s="207">
        <v>20.170999999999999</v>
      </c>
      <c r="I776" s="208"/>
      <c r="J776" s="15"/>
      <c r="K776" s="15"/>
      <c r="L776" s="204"/>
      <c r="M776" s="209"/>
      <c r="N776" s="210"/>
      <c r="O776" s="210"/>
      <c r="P776" s="210"/>
      <c r="Q776" s="210"/>
      <c r="R776" s="210"/>
      <c r="S776" s="210"/>
      <c r="T776" s="211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05" t="s">
        <v>199</v>
      </c>
      <c r="AU776" s="205" t="s">
        <v>84</v>
      </c>
      <c r="AV776" s="15" t="s">
        <v>162</v>
      </c>
      <c r="AW776" s="15" t="s">
        <v>35</v>
      </c>
      <c r="AX776" s="15" t="s">
        <v>82</v>
      </c>
      <c r="AY776" s="205" t="s">
        <v>138</v>
      </c>
    </row>
    <row r="777" s="2" customFormat="1" ht="21.75" customHeight="1">
      <c r="A777" s="39"/>
      <c r="B777" s="165"/>
      <c r="C777" s="166" t="s">
        <v>1505</v>
      </c>
      <c r="D777" s="166" t="s">
        <v>141</v>
      </c>
      <c r="E777" s="167" t="s">
        <v>1506</v>
      </c>
      <c r="F777" s="168" t="s">
        <v>1507</v>
      </c>
      <c r="G777" s="169" t="s">
        <v>168</v>
      </c>
      <c r="H777" s="170">
        <v>34.454000000000001</v>
      </c>
      <c r="I777" s="171"/>
      <c r="J777" s="172">
        <f>ROUND(I777*H777,2)</f>
        <v>0</v>
      </c>
      <c r="K777" s="168" t="s">
        <v>144</v>
      </c>
      <c r="L777" s="40"/>
      <c r="M777" s="173" t="s">
        <v>3</v>
      </c>
      <c r="N777" s="174" t="s">
        <v>45</v>
      </c>
      <c r="O777" s="73"/>
      <c r="P777" s="175">
        <f>O777*H777</f>
        <v>0</v>
      </c>
      <c r="Q777" s="175">
        <v>0.0044999999999999997</v>
      </c>
      <c r="R777" s="175">
        <f>Q777*H777</f>
        <v>0.15504299999999999</v>
      </c>
      <c r="S777" s="175">
        <v>0</v>
      </c>
      <c r="T777" s="176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177" t="s">
        <v>302</v>
      </c>
      <c r="AT777" s="177" t="s">
        <v>141</v>
      </c>
      <c r="AU777" s="177" t="s">
        <v>84</v>
      </c>
      <c r="AY777" s="20" t="s">
        <v>138</v>
      </c>
      <c r="BE777" s="178">
        <f>IF(N777="základní",J777,0)</f>
        <v>0</v>
      </c>
      <c r="BF777" s="178">
        <f>IF(N777="snížená",J777,0)</f>
        <v>0</v>
      </c>
      <c r="BG777" s="178">
        <f>IF(N777="zákl. přenesená",J777,0)</f>
        <v>0</v>
      </c>
      <c r="BH777" s="178">
        <f>IF(N777="sníž. přenesená",J777,0)</f>
        <v>0</v>
      </c>
      <c r="BI777" s="178">
        <f>IF(N777="nulová",J777,0)</f>
        <v>0</v>
      </c>
      <c r="BJ777" s="20" t="s">
        <v>82</v>
      </c>
      <c r="BK777" s="178">
        <f>ROUND(I777*H777,2)</f>
        <v>0</v>
      </c>
      <c r="BL777" s="20" t="s">
        <v>302</v>
      </c>
      <c r="BM777" s="177" t="s">
        <v>1508</v>
      </c>
    </row>
    <row r="778" s="2" customFormat="1">
      <c r="A778" s="39"/>
      <c r="B778" s="40"/>
      <c r="C778" s="39"/>
      <c r="D778" s="179" t="s">
        <v>147</v>
      </c>
      <c r="E778" s="39"/>
      <c r="F778" s="180" t="s">
        <v>1509</v>
      </c>
      <c r="G778" s="39"/>
      <c r="H778" s="39"/>
      <c r="I778" s="181"/>
      <c r="J778" s="39"/>
      <c r="K778" s="39"/>
      <c r="L778" s="40"/>
      <c r="M778" s="182"/>
      <c r="N778" s="183"/>
      <c r="O778" s="73"/>
      <c r="P778" s="73"/>
      <c r="Q778" s="73"/>
      <c r="R778" s="73"/>
      <c r="S778" s="73"/>
      <c r="T778" s="74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20" t="s">
        <v>147</v>
      </c>
      <c r="AU778" s="20" t="s">
        <v>84</v>
      </c>
    </row>
    <row r="779" s="13" customFormat="1">
      <c r="A779" s="13"/>
      <c r="B779" s="189"/>
      <c r="C779" s="13"/>
      <c r="D779" s="179" t="s">
        <v>199</v>
      </c>
      <c r="E779" s="190" t="s">
        <v>3</v>
      </c>
      <c r="F779" s="191" t="s">
        <v>1510</v>
      </c>
      <c r="G779" s="13"/>
      <c r="H779" s="190" t="s">
        <v>3</v>
      </c>
      <c r="I779" s="192"/>
      <c r="J779" s="13"/>
      <c r="K779" s="13"/>
      <c r="L779" s="189"/>
      <c r="M779" s="193"/>
      <c r="N779" s="194"/>
      <c r="O779" s="194"/>
      <c r="P779" s="194"/>
      <c r="Q779" s="194"/>
      <c r="R779" s="194"/>
      <c r="S779" s="194"/>
      <c r="T779" s="19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0" t="s">
        <v>199</v>
      </c>
      <c r="AU779" s="190" t="s">
        <v>84</v>
      </c>
      <c r="AV779" s="13" t="s">
        <v>82</v>
      </c>
      <c r="AW779" s="13" t="s">
        <v>35</v>
      </c>
      <c r="AX779" s="13" t="s">
        <v>74</v>
      </c>
      <c r="AY779" s="190" t="s">
        <v>138</v>
      </c>
    </row>
    <row r="780" s="14" customFormat="1">
      <c r="A780" s="14"/>
      <c r="B780" s="196"/>
      <c r="C780" s="14"/>
      <c r="D780" s="179" t="s">
        <v>199</v>
      </c>
      <c r="E780" s="197" t="s">
        <v>3</v>
      </c>
      <c r="F780" s="198" t="s">
        <v>1511</v>
      </c>
      <c r="G780" s="14"/>
      <c r="H780" s="199">
        <v>2.109</v>
      </c>
      <c r="I780" s="200"/>
      <c r="J780" s="14"/>
      <c r="K780" s="14"/>
      <c r="L780" s="196"/>
      <c r="M780" s="201"/>
      <c r="N780" s="202"/>
      <c r="O780" s="202"/>
      <c r="P780" s="202"/>
      <c r="Q780" s="202"/>
      <c r="R780" s="202"/>
      <c r="S780" s="202"/>
      <c r="T780" s="20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197" t="s">
        <v>199</v>
      </c>
      <c r="AU780" s="197" t="s">
        <v>84</v>
      </c>
      <c r="AV780" s="14" t="s">
        <v>84</v>
      </c>
      <c r="AW780" s="14" t="s">
        <v>35</v>
      </c>
      <c r="AX780" s="14" t="s">
        <v>74</v>
      </c>
      <c r="AY780" s="197" t="s">
        <v>138</v>
      </c>
    </row>
    <row r="781" s="13" customFormat="1">
      <c r="A781" s="13"/>
      <c r="B781" s="189"/>
      <c r="C781" s="13"/>
      <c r="D781" s="179" t="s">
        <v>199</v>
      </c>
      <c r="E781" s="190" t="s">
        <v>3</v>
      </c>
      <c r="F781" s="191" t="s">
        <v>1512</v>
      </c>
      <c r="G781" s="13"/>
      <c r="H781" s="190" t="s">
        <v>3</v>
      </c>
      <c r="I781" s="192"/>
      <c r="J781" s="13"/>
      <c r="K781" s="13"/>
      <c r="L781" s="189"/>
      <c r="M781" s="193"/>
      <c r="N781" s="194"/>
      <c r="O781" s="194"/>
      <c r="P781" s="194"/>
      <c r="Q781" s="194"/>
      <c r="R781" s="194"/>
      <c r="S781" s="194"/>
      <c r="T781" s="19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0" t="s">
        <v>199</v>
      </c>
      <c r="AU781" s="190" t="s">
        <v>84</v>
      </c>
      <c r="AV781" s="13" t="s">
        <v>82</v>
      </c>
      <c r="AW781" s="13" t="s">
        <v>35</v>
      </c>
      <c r="AX781" s="13" t="s">
        <v>74</v>
      </c>
      <c r="AY781" s="190" t="s">
        <v>138</v>
      </c>
    </row>
    <row r="782" s="14" customFormat="1">
      <c r="A782" s="14"/>
      <c r="B782" s="196"/>
      <c r="C782" s="14"/>
      <c r="D782" s="179" t="s">
        <v>199</v>
      </c>
      <c r="E782" s="197" t="s">
        <v>3</v>
      </c>
      <c r="F782" s="198" t="s">
        <v>1513</v>
      </c>
      <c r="G782" s="14"/>
      <c r="H782" s="199">
        <v>13.269</v>
      </c>
      <c r="I782" s="200"/>
      <c r="J782" s="14"/>
      <c r="K782" s="14"/>
      <c r="L782" s="196"/>
      <c r="M782" s="201"/>
      <c r="N782" s="202"/>
      <c r="O782" s="202"/>
      <c r="P782" s="202"/>
      <c r="Q782" s="202"/>
      <c r="R782" s="202"/>
      <c r="S782" s="202"/>
      <c r="T782" s="20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197" t="s">
        <v>199</v>
      </c>
      <c r="AU782" s="197" t="s">
        <v>84</v>
      </c>
      <c r="AV782" s="14" t="s">
        <v>84</v>
      </c>
      <c r="AW782" s="14" t="s">
        <v>35</v>
      </c>
      <c r="AX782" s="14" t="s">
        <v>74</v>
      </c>
      <c r="AY782" s="197" t="s">
        <v>138</v>
      </c>
    </row>
    <row r="783" s="13" customFormat="1">
      <c r="A783" s="13"/>
      <c r="B783" s="189"/>
      <c r="C783" s="13"/>
      <c r="D783" s="179" t="s">
        <v>199</v>
      </c>
      <c r="E783" s="190" t="s">
        <v>3</v>
      </c>
      <c r="F783" s="191" t="s">
        <v>1514</v>
      </c>
      <c r="G783" s="13"/>
      <c r="H783" s="190" t="s">
        <v>3</v>
      </c>
      <c r="I783" s="192"/>
      <c r="J783" s="13"/>
      <c r="K783" s="13"/>
      <c r="L783" s="189"/>
      <c r="M783" s="193"/>
      <c r="N783" s="194"/>
      <c r="O783" s="194"/>
      <c r="P783" s="194"/>
      <c r="Q783" s="194"/>
      <c r="R783" s="194"/>
      <c r="S783" s="194"/>
      <c r="T783" s="19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90" t="s">
        <v>199</v>
      </c>
      <c r="AU783" s="190" t="s">
        <v>84</v>
      </c>
      <c r="AV783" s="13" t="s">
        <v>82</v>
      </c>
      <c r="AW783" s="13" t="s">
        <v>35</v>
      </c>
      <c r="AX783" s="13" t="s">
        <v>74</v>
      </c>
      <c r="AY783" s="190" t="s">
        <v>138</v>
      </c>
    </row>
    <row r="784" s="14" customFormat="1">
      <c r="A784" s="14"/>
      <c r="B784" s="196"/>
      <c r="C784" s="14"/>
      <c r="D784" s="179" t="s">
        <v>199</v>
      </c>
      <c r="E784" s="197" t="s">
        <v>3</v>
      </c>
      <c r="F784" s="198" t="s">
        <v>1496</v>
      </c>
      <c r="G784" s="14"/>
      <c r="H784" s="199">
        <v>17.120000000000001</v>
      </c>
      <c r="I784" s="200"/>
      <c r="J784" s="14"/>
      <c r="K784" s="14"/>
      <c r="L784" s="196"/>
      <c r="M784" s="201"/>
      <c r="N784" s="202"/>
      <c r="O784" s="202"/>
      <c r="P784" s="202"/>
      <c r="Q784" s="202"/>
      <c r="R784" s="202"/>
      <c r="S784" s="202"/>
      <c r="T784" s="20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97" t="s">
        <v>199</v>
      </c>
      <c r="AU784" s="197" t="s">
        <v>84</v>
      </c>
      <c r="AV784" s="14" t="s">
        <v>84</v>
      </c>
      <c r="AW784" s="14" t="s">
        <v>35</v>
      </c>
      <c r="AX784" s="14" t="s">
        <v>74</v>
      </c>
      <c r="AY784" s="197" t="s">
        <v>138</v>
      </c>
    </row>
    <row r="785" s="13" customFormat="1">
      <c r="A785" s="13"/>
      <c r="B785" s="189"/>
      <c r="C785" s="13"/>
      <c r="D785" s="179" t="s">
        <v>199</v>
      </c>
      <c r="E785" s="190" t="s">
        <v>3</v>
      </c>
      <c r="F785" s="191" t="s">
        <v>1515</v>
      </c>
      <c r="G785" s="13"/>
      <c r="H785" s="190" t="s">
        <v>3</v>
      </c>
      <c r="I785" s="192"/>
      <c r="J785" s="13"/>
      <c r="K785" s="13"/>
      <c r="L785" s="189"/>
      <c r="M785" s="193"/>
      <c r="N785" s="194"/>
      <c r="O785" s="194"/>
      <c r="P785" s="194"/>
      <c r="Q785" s="194"/>
      <c r="R785" s="194"/>
      <c r="S785" s="194"/>
      <c r="T785" s="19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0" t="s">
        <v>199</v>
      </c>
      <c r="AU785" s="190" t="s">
        <v>84</v>
      </c>
      <c r="AV785" s="13" t="s">
        <v>82</v>
      </c>
      <c r="AW785" s="13" t="s">
        <v>35</v>
      </c>
      <c r="AX785" s="13" t="s">
        <v>74</v>
      </c>
      <c r="AY785" s="190" t="s">
        <v>138</v>
      </c>
    </row>
    <row r="786" s="14" customFormat="1">
      <c r="A786" s="14"/>
      <c r="B786" s="196"/>
      <c r="C786" s="14"/>
      <c r="D786" s="179" t="s">
        <v>199</v>
      </c>
      <c r="E786" s="197" t="s">
        <v>3</v>
      </c>
      <c r="F786" s="198" t="s">
        <v>1516</v>
      </c>
      <c r="G786" s="14"/>
      <c r="H786" s="199">
        <v>1.956</v>
      </c>
      <c r="I786" s="200"/>
      <c r="J786" s="14"/>
      <c r="K786" s="14"/>
      <c r="L786" s="196"/>
      <c r="M786" s="201"/>
      <c r="N786" s="202"/>
      <c r="O786" s="202"/>
      <c r="P786" s="202"/>
      <c r="Q786" s="202"/>
      <c r="R786" s="202"/>
      <c r="S786" s="202"/>
      <c r="T786" s="20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197" t="s">
        <v>199</v>
      </c>
      <c r="AU786" s="197" t="s">
        <v>84</v>
      </c>
      <c r="AV786" s="14" t="s">
        <v>84</v>
      </c>
      <c r="AW786" s="14" t="s">
        <v>35</v>
      </c>
      <c r="AX786" s="14" t="s">
        <v>74</v>
      </c>
      <c r="AY786" s="197" t="s">
        <v>138</v>
      </c>
    </row>
    <row r="787" s="15" customFormat="1">
      <c r="A787" s="15"/>
      <c r="B787" s="204"/>
      <c r="C787" s="15"/>
      <c r="D787" s="179" t="s">
        <v>199</v>
      </c>
      <c r="E787" s="205" t="s">
        <v>3</v>
      </c>
      <c r="F787" s="206" t="s">
        <v>208</v>
      </c>
      <c r="G787" s="15"/>
      <c r="H787" s="207">
        <v>34.454000000000008</v>
      </c>
      <c r="I787" s="208"/>
      <c r="J787" s="15"/>
      <c r="K787" s="15"/>
      <c r="L787" s="204"/>
      <c r="M787" s="209"/>
      <c r="N787" s="210"/>
      <c r="O787" s="210"/>
      <c r="P787" s="210"/>
      <c r="Q787" s="210"/>
      <c r="R787" s="210"/>
      <c r="S787" s="210"/>
      <c r="T787" s="211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05" t="s">
        <v>199</v>
      </c>
      <c r="AU787" s="205" t="s">
        <v>84</v>
      </c>
      <c r="AV787" s="15" t="s">
        <v>162</v>
      </c>
      <c r="AW787" s="15" t="s">
        <v>35</v>
      </c>
      <c r="AX787" s="15" t="s">
        <v>82</v>
      </c>
      <c r="AY787" s="205" t="s">
        <v>138</v>
      </c>
    </row>
    <row r="788" s="2" customFormat="1" ht="21.75" customHeight="1">
      <c r="A788" s="39"/>
      <c r="B788" s="165"/>
      <c r="C788" s="166" t="s">
        <v>1517</v>
      </c>
      <c r="D788" s="166" t="s">
        <v>141</v>
      </c>
      <c r="E788" s="167" t="s">
        <v>1518</v>
      </c>
      <c r="F788" s="168" t="s">
        <v>1519</v>
      </c>
      <c r="G788" s="169" t="s">
        <v>369</v>
      </c>
      <c r="H788" s="170">
        <v>44.280000000000001</v>
      </c>
      <c r="I788" s="171"/>
      <c r="J788" s="172">
        <f>ROUND(I788*H788,2)</f>
        <v>0</v>
      </c>
      <c r="K788" s="168" t="s">
        <v>144</v>
      </c>
      <c r="L788" s="40"/>
      <c r="M788" s="173" t="s">
        <v>3</v>
      </c>
      <c r="N788" s="174" t="s">
        <v>45</v>
      </c>
      <c r="O788" s="73"/>
      <c r="P788" s="175">
        <f>O788*H788</f>
        <v>0</v>
      </c>
      <c r="Q788" s="175">
        <v>0.00020000000000000001</v>
      </c>
      <c r="R788" s="175">
        <f>Q788*H788</f>
        <v>0.008856000000000001</v>
      </c>
      <c r="S788" s="175">
        <v>0</v>
      </c>
      <c r="T788" s="176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177" t="s">
        <v>302</v>
      </c>
      <c r="AT788" s="177" t="s">
        <v>141</v>
      </c>
      <c r="AU788" s="177" t="s">
        <v>84</v>
      </c>
      <c r="AY788" s="20" t="s">
        <v>138</v>
      </c>
      <c r="BE788" s="178">
        <f>IF(N788="základní",J788,0)</f>
        <v>0</v>
      </c>
      <c r="BF788" s="178">
        <f>IF(N788="snížená",J788,0)</f>
        <v>0</v>
      </c>
      <c r="BG788" s="178">
        <f>IF(N788="zákl. přenesená",J788,0)</f>
        <v>0</v>
      </c>
      <c r="BH788" s="178">
        <f>IF(N788="sníž. přenesená",J788,0)</f>
        <v>0</v>
      </c>
      <c r="BI788" s="178">
        <f>IF(N788="nulová",J788,0)</f>
        <v>0</v>
      </c>
      <c r="BJ788" s="20" t="s">
        <v>82</v>
      </c>
      <c r="BK788" s="178">
        <f>ROUND(I788*H788,2)</f>
        <v>0</v>
      </c>
      <c r="BL788" s="20" t="s">
        <v>302</v>
      </c>
      <c r="BM788" s="177" t="s">
        <v>1520</v>
      </c>
    </row>
    <row r="789" s="13" customFormat="1">
      <c r="A789" s="13"/>
      <c r="B789" s="189"/>
      <c r="C789" s="13"/>
      <c r="D789" s="179" t="s">
        <v>199</v>
      </c>
      <c r="E789" s="190" t="s">
        <v>3</v>
      </c>
      <c r="F789" s="191" t="s">
        <v>259</v>
      </c>
      <c r="G789" s="13"/>
      <c r="H789" s="190" t="s">
        <v>3</v>
      </c>
      <c r="I789" s="192"/>
      <c r="J789" s="13"/>
      <c r="K789" s="13"/>
      <c r="L789" s="189"/>
      <c r="M789" s="193"/>
      <c r="N789" s="194"/>
      <c r="O789" s="194"/>
      <c r="P789" s="194"/>
      <c r="Q789" s="194"/>
      <c r="R789" s="194"/>
      <c r="S789" s="194"/>
      <c r="T789" s="19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0" t="s">
        <v>199</v>
      </c>
      <c r="AU789" s="190" t="s">
        <v>84</v>
      </c>
      <c r="AV789" s="13" t="s">
        <v>82</v>
      </c>
      <c r="AW789" s="13" t="s">
        <v>35</v>
      </c>
      <c r="AX789" s="13" t="s">
        <v>74</v>
      </c>
      <c r="AY789" s="190" t="s">
        <v>138</v>
      </c>
    </row>
    <row r="790" s="13" customFormat="1">
      <c r="A790" s="13"/>
      <c r="B790" s="189"/>
      <c r="C790" s="13"/>
      <c r="D790" s="179" t="s">
        <v>199</v>
      </c>
      <c r="E790" s="190" t="s">
        <v>3</v>
      </c>
      <c r="F790" s="191" t="s">
        <v>913</v>
      </c>
      <c r="G790" s="13"/>
      <c r="H790" s="190" t="s">
        <v>3</v>
      </c>
      <c r="I790" s="192"/>
      <c r="J790" s="13"/>
      <c r="K790" s="13"/>
      <c r="L790" s="189"/>
      <c r="M790" s="193"/>
      <c r="N790" s="194"/>
      <c r="O790" s="194"/>
      <c r="P790" s="194"/>
      <c r="Q790" s="194"/>
      <c r="R790" s="194"/>
      <c r="S790" s="194"/>
      <c r="T790" s="19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0" t="s">
        <v>199</v>
      </c>
      <c r="AU790" s="190" t="s">
        <v>84</v>
      </c>
      <c r="AV790" s="13" t="s">
        <v>82</v>
      </c>
      <c r="AW790" s="13" t="s">
        <v>35</v>
      </c>
      <c r="AX790" s="13" t="s">
        <v>74</v>
      </c>
      <c r="AY790" s="190" t="s">
        <v>138</v>
      </c>
    </row>
    <row r="791" s="14" customFormat="1">
      <c r="A791" s="14"/>
      <c r="B791" s="196"/>
      <c r="C791" s="14"/>
      <c r="D791" s="179" t="s">
        <v>199</v>
      </c>
      <c r="E791" s="197" t="s">
        <v>3</v>
      </c>
      <c r="F791" s="198" t="s">
        <v>1521</v>
      </c>
      <c r="G791" s="14"/>
      <c r="H791" s="199">
        <v>6.7699999999999996</v>
      </c>
      <c r="I791" s="200"/>
      <c r="J791" s="14"/>
      <c r="K791" s="14"/>
      <c r="L791" s="196"/>
      <c r="M791" s="201"/>
      <c r="N791" s="202"/>
      <c r="O791" s="202"/>
      <c r="P791" s="202"/>
      <c r="Q791" s="202"/>
      <c r="R791" s="202"/>
      <c r="S791" s="202"/>
      <c r="T791" s="20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197" t="s">
        <v>199</v>
      </c>
      <c r="AU791" s="197" t="s">
        <v>84</v>
      </c>
      <c r="AV791" s="14" t="s">
        <v>84</v>
      </c>
      <c r="AW791" s="14" t="s">
        <v>35</v>
      </c>
      <c r="AX791" s="14" t="s">
        <v>74</v>
      </c>
      <c r="AY791" s="197" t="s">
        <v>138</v>
      </c>
    </row>
    <row r="792" s="13" customFormat="1">
      <c r="A792" s="13"/>
      <c r="B792" s="189"/>
      <c r="C792" s="13"/>
      <c r="D792" s="179" t="s">
        <v>199</v>
      </c>
      <c r="E792" s="190" t="s">
        <v>3</v>
      </c>
      <c r="F792" s="191" t="s">
        <v>816</v>
      </c>
      <c r="G792" s="13"/>
      <c r="H792" s="190" t="s">
        <v>3</v>
      </c>
      <c r="I792" s="192"/>
      <c r="J792" s="13"/>
      <c r="K792" s="13"/>
      <c r="L792" s="189"/>
      <c r="M792" s="193"/>
      <c r="N792" s="194"/>
      <c r="O792" s="194"/>
      <c r="P792" s="194"/>
      <c r="Q792" s="194"/>
      <c r="R792" s="194"/>
      <c r="S792" s="194"/>
      <c r="T792" s="19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0" t="s">
        <v>199</v>
      </c>
      <c r="AU792" s="190" t="s">
        <v>84</v>
      </c>
      <c r="AV792" s="13" t="s">
        <v>82</v>
      </c>
      <c r="AW792" s="13" t="s">
        <v>35</v>
      </c>
      <c r="AX792" s="13" t="s">
        <v>74</v>
      </c>
      <c r="AY792" s="190" t="s">
        <v>138</v>
      </c>
    </row>
    <row r="793" s="14" customFormat="1">
      <c r="A793" s="14"/>
      <c r="B793" s="196"/>
      <c r="C793" s="14"/>
      <c r="D793" s="179" t="s">
        <v>199</v>
      </c>
      <c r="E793" s="197" t="s">
        <v>3</v>
      </c>
      <c r="F793" s="198" t="s">
        <v>1522</v>
      </c>
      <c r="G793" s="14"/>
      <c r="H793" s="199">
        <v>19.719999999999999</v>
      </c>
      <c r="I793" s="200"/>
      <c r="J793" s="14"/>
      <c r="K793" s="14"/>
      <c r="L793" s="196"/>
      <c r="M793" s="201"/>
      <c r="N793" s="202"/>
      <c r="O793" s="202"/>
      <c r="P793" s="202"/>
      <c r="Q793" s="202"/>
      <c r="R793" s="202"/>
      <c r="S793" s="202"/>
      <c r="T793" s="20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97" t="s">
        <v>199</v>
      </c>
      <c r="AU793" s="197" t="s">
        <v>84</v>
      </c>
      <c r="AV793" s="14" t="s">
        <v>84</v>
      </c>
      <c r="AW793" s="14" t="s">
        <v>35</v>
      </c>
      <c r="AX793" s="14" t="s">
        <v>74</v>
      </c>
      <c r="AY793" s="197" t="s">
        <v>138</v>
      </c>
    </row>
    <row r="794" s="13" customFormat="1">
      <c r="A794" s="13"/>
      <c r="B794" s="189"/>
      <c r="C794" s="13"/>
      <c r="D794" s="179" t="s">
        <v>199</v>
      </c>
      <c r="E794" s="190" t="s">
        <v>3</v>
      </c>
      <c r="F794" s="191" t="s">
        <v>1495</v>
      </c>
      <c r="G794" s="13"/>
      <c r="H794" s="190" t="s">
        <v>3</v>
      </c>
      <c r="I794" s="192"/>
      <c r="J794" s="13"/>
      <c r="K794" s="13"/>
      <c r="L794" s="189"/>
      <c r="M794" s="193"/>
      <c r="N794" s="194"/>
      <c r="O794" s="194"/>
      <c r="P794" s="194"/>
      <c r="Q794" s="194"/>
      <c r="R794" s="194"/>
      <c r="S794" s="194"/>
      <c r="T794" s="19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190" t="s">
        <v>199</v>
      </c>
      <c r="AU794" s="190" t="s">
        <v>84</v>
      </c>
      <c r="AV794" s="13" t="s">
        <v>82</v>
      </c>
      <c r="AW794" s="13" t="s">
        <v>35</v>
      </c>
      <c r="AX794" s="13" t="s">
        <v>74</v>
      </c>
      <c r="AY794" s="190" t="s">
        <v>138</v>
      </c>
    </row>
    <row r="795" s="14" customFormat="1">
      <c r="A795" s="14"/>
      <c r="B795" s="196"/>
      <c r="C795" s="14"/>
      <c r="D795" s="179" t="s">
        <v>199</v>
      </c>
      <c r="E795" s="197" t="s">
        <v>3</v>
      </c>
      <c r="F795" s="198" t="s">
        <v>1523</v>
      </c>
      <c r="G795" s="14"/>
      <c r="H795" s="199">
        <v>12.73</v>
      </c>
      <c r="I795" s="200"/>
      <c r="J795" s="14"/>
      <c r="K795" s="14"/>
      <c r="L795" s="196"/>
      <c r="M795" s="201"/>
      <c r="N795" s="202"/>
      <c r="O795" s="202"/>
      <c r="P795" s="202"/>
      <c r="Q795" s="202"/>
      <c r="R795" s="202"/>
      <c r="S795" s="202"/>
      <c r="T795" s="20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197" t="s">
        <v>199</v>
      </c>
      <c r="AU795" s="197" t="s">
        <v>84</v>
      </c>
      <c r="AV795" s="14" t="s">
        <v>84</v>
      </c>
      <c r="AW795" s="14" t="s">
        <v>35</v>
      </c>
      <c r="AX795" s="14" t="s">
        <v>74</v>
      </c>
      <c r="AY795" s="197" t="s">
        <v>138</v>
      </c>
    </row>
    <row r="796" s="13" customFormat="1">
      <c r="A796" s="13"/>
      <c r="B796" s="189"/>
      <c r="C796" s="13"/>
      <c r="D796" s="179" t="s">
        <v>199</v>
      </c>
      <c r="E796" s="190" t="s">
        <v>3</v>
      </c>
      <c r="F796" s="191" t="s">
        <v>919</v>
      </c>
      <c r="G796" s="13"/>
      <c r="H796" s="190" t="s">
        <v>3</v>
      </c>
      <c r="I796" s="192"/>
      <c r="J796" s="13"/>
      <c r="K796" s="13"/>
      <c r="L796" s="189"/>
      <c r="M796" s="193"/>
      <c r="N796" s="194"/>
      <c r="O796" s="194"/>
      <c r="P796" s="194"/>
      <c r="Q796" s="194"/>
      <c r="R796" s="194"/>
      <c r="S796" s="194"/>
      <c r="T796" s="19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90" t="s">
        <v>199</v>
      </c>
      <c r="AU796" s="190" t="s">
        <v>84</v>
      </c>
      <c r="AV796" s="13" t="s">
        <v>82</v>
      </c>
      <c r="AW796" s="13" t="s">
        <v>35</v>
      </c>
      <c r="AX796" s="13" t="s">
        <v>74</v>
      </c>
      <c r="AY796" s="190" t="s">
        <v>138</v>
      </c>
    </row>
    <row r="797" s="14" customFormat="1">
      <c r="A797" s="14"/>
      <c r="B797" s="196"/>
      <c r="C797" s="14"/>
      <c r="D797" s="179" t="s">
        <v>199</v>
      </c>
      <c r="E797" s="197" t="s">
        <v>3</v>
      </c>
      <c r="F797" s="198" t="s">
        <v>1524</v>
      </c>
      <c r="G797" s="14"/>
      <c r="H797" s="199">
        <v>5.0599999999999996</v>
      </c>
      <c r="I797" s="200"/>
      <c r="J797" s="14"/>
      <c r="K797" s="14"/>
      <c r="L797" s="196"/>
      <c r="M797" s="201"/>
      <c r="N797" s="202"/>
      <c r="O797" s="202"/>
      <c r="P797" s="202"/>
      <c r="Q797" s="202"/>
      <c r="R797" s="202"/>
      <c r="S797" s="202"/>
      <c r="T797" s="20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197" t="s">
        <v>199</v>
      </c>
      <c r="AU797" s="197" t="s">
        <v>84</v>
      </c>
      <c r="AV797" s="14" t="s">
        <v>84</v>
      </c>
      <c r="AW797" s="14" t="s">
        <v>35</v>
      </c>
      <c r="AX797" s="14" t="s">
        <v>74</v>
      </c>
      <c r="AY797" s="197" t="s">
        <v>138</v>
      </c>
    </row>
    <row r="798" s="15" customFormat="1">
      <c r="A798" s="15"/>
      <c r="B798" s="204"/>
      <c r="C798" s="15"/>
      <c r="D798" s="179" t="s">
        <v>199</v>
      </c>
      <c r="E798" s="205" t="s">
        <v>3</v>
      </c>
      <c r="F798" s="206" t="s">
        <v>208</v>
      </c>
      <c r="G798" s="15"/>
      <c r="H798" s="207">
        <v>44.280000000000001</v>
      </c>
      <c r="I798" s="208"/>
      <c r="J798" s="15"/>
      <c r="K798" s="15"/>
      <c r="L798" s="204"/>
      <c r="M798" s="209"/>
      <c r="N798" s="210"/>
      <c r="O798" s="210"/>
      <c r="P798" s="210"/>
      <c r="Q798" s="210"/>
      <c r="R798" s="210"/>
      <c r="S798" s="210"/>
      <c r="T798" s="21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05" t="s">
        <v>199</v>
      </c>
      <c r="AU798" s="205" t="s">
        <v>84</v>
      </c>
      <c r="AV798" s="15" t="s">
        <v>162</v>
      </c>
      <c r="AW798" s="15" t="s">
        <v>35</v>
      </c>
      <c r="AX798" s="15" t="s">
        <v>82</v>
      </c>
      <c r="AY798" s="205" t="s">
        <v>138</v>
      </c>
    </row>
    <row r="799" s="2" customFormat="1" ht="16.5" customHeight="1">
      <c r="A799" s="39"/>
      <c r="B799" s="165"/>
      <c r="C799" s="223" t="s">
        <v>1525</v>
      </c>
      <c r="D799" s="223" t="s">
        <v>932</v>
      </c>
      <c r="E799" s="224" t="s">
        <v>1526</v>
      </c>
      <c r="F799" s="225" t="s">
        <v>1527</v>
      </c>
      <c r="G799" s="226" t="s">
        <v>369</v>
      </c>
      <c r="H799" s="227">
        <v>48.707999999999998</v>
      </c>
      <c r="I799" s="228"/>
      <c r="J799" s="229">
        <f>ROUND(I799*H799,2)</f>
        <v>0</v>
      </c>
      <c r="K799" s="225" t="s">
        <v>144</v>
      </c>
      <c r="L799" s="230"/>
      <c r="M799" s="231" t="s">
        <v>3</v>
      </c>
      <c r="N799" s="232" t="s">
        <v>45</v>
      </c>
      <c r="O799" s="73"/>
      <c r="P799" s="175">
        <f>O799*H799</f>
        <v>0</v>
      </c>
      <c r="Q799" s="175">
        <v>0.00010000000000000001</v>
      </c>
      <c r="R799" s="175">
        <f>Q799*H799</f>
        <v>0.0048707999999999998</v>
      </c>
      <c r="S799" s="175">
        <v>0</v>
      </c>
      <c r="T799" s="176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177" t="s">
        <v>429</v>
      </c>
      <c r="AT799" s="177" t="s">
        <v>932</v>
      </c>
      <c r="AU799" s="177" t="s">
        <v>84</v>
      </c>
      <c r="AY799" s="20" t="s">
        <v>138</v>
      </c>
      <c r="BE799" s="178">
        <f>IF(N799="základní",J799,0)</f>
        <v>0</v>
      </c>
      <c r="BF799" s="178">
        <f>IF(N799="snížená",J799,0)</f>
        <v>0</v>
      </c>
      <c r="BG799" s="178">
        <f>IF(N799="zákl. přenesená",J799,0)</f>
        <v>0</v>
      </c>
      <c r="BH799" s="178">
        <f>IF(N799="sníž. přenesená",J799,0)</f>
        <v>0</v>
      </c>
      <c r="BI799" s="178">
        <f>IF(N799="nulová",J799,0)</f>
        <v>0</v>
      </c>
      <c r="BJ799" s="20" t="s">
        <v>82</v>
      </c>
      <c r="BK799" s="178">
        <f>ROUND(I799*H799,2)</f>
        <v>0</v>
      </c>
      <c r="BL799" s="20" t="s">
        <v>302</v>
      </c>
      <c r="BM799" s="177" t="s">
        <v>1528</v>
      </c>
    </row>
    <row r="800" s="2" customFormat="1">
      <c r="A800" s="39"/>
      <c r="B800" s="40"/>
      <c r="C800" s="39"/>
      <c r="D800" s="179" t="s">
        <v>147</v>
      </c>
      <c r="E800" s="39"/>
      <c r="F800" s="180" t="s">
        <v>1529</v>
      </c>
      <c r="G800" s="39"/>
      <c r="H800" s="39"/>
      <c r="I800" s="181"/>
      <c r="J800" s="39"/>
      <c r="K800" s="39"/>
      <c r="L800" s="40"/>
      <c r="M800" s="182"/>
      <c r="N800" s="183"/>
      <c r="O800" s="73"/>
      <c r="P800" s="73"/>
      <c r="Q800" s="73"/>
      <c r="R800" s="73"/>
      <c r="S800" s="73"/>
      <c r="T800" s="74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20" t="s">
        <v>147</v>
      </c>
      <c r="AU800" s="20" t="s">
        <v>84</v>
      </c>
    </row>
    <row r="801" s="14" customFormat="1">
      <c r="A801" s="14"/>
      <c r="B801" s="196"/>
      <c r="C801" s="14"/>
      <c r="D801" s="179" t="s">
        <v>199</v>
      </c>
      <c r="E801" s="14"/>
      <c r="F801" s="198" t="s">
        <v>1530</v>
      </c>
      <c r="G801" s="14"/>
      <c r="H801" s="199">
        <v>48.707999999999998</v>
      </c>
      <c r="I801" s="200"/>
      <c r="J801" s="14"/>
      <c r="K801" s="14"/>
      <c r="L801" s="196"/>
      <c r="M801" s="201"/>
      <c r="N801" s="202"/>
      <c r="O801" s="202"/>
      <c r="P801" s="202"/>
      <c r="Q801" s="202"/>
      <c r="R801" s="202"/>
      <c r="S801" s="202"/>
      <c r="T801" s="20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197" t="s">
        <v>199</v>
      </c>
      <c r="AU801" s="197" t="s">
        <v>84</v>
      </c>
      <c r="AV801" s="14" t="s">
        <v>84</v>
      </c>
      <c r="AW801" s="14" t="s">
        <v>4</v>
      </c>
      <c r="AX801" s="14" t="s">
        <v>82</v>
      </c>
      <c r="AY801" s="197" t="s">
        <v>138</v>
      </c>
    </row>
    <row r="802" s="2" customFormat="1">
      <c r="A802" s="39"/>
      <c r="B802" s="165"/>
      <c r="C802" s="166" t="s">
        <v>1531</v>
      </c>
      <c r="D802" s="166" t="s">
        <v>141</v>
      </c>
      <c r="E802" s="167" t="s">
        <v>1532</v>
      </c>
      <c r="F802" s="168" t="s">
        <v>1533</v>
      </c>
      <c r="G802" s="169" t="s">
        <v>168</v>
      </c>
      <c r="H802" s="170">
        <v>2.9820000000000002</v>
      </c>
      <c r="I802" s="171"/>
      <c r="J802" s="172">
        <f>ROUND(I802*H802,2)</f>
        <v>0</v>
      </c>
      <c r="K802" s="168" t="s">
        <v>144</v>
      </c>
      <c r="L802" s="40"/>
      <c r="M802" s="173" t="s">
        <v>3</v>
      </c>
      <c r="N802" s="174" t="s">
        <v>45</v>
      </c>
      <c r="O802" s="73"/>
      <c r="P802" s="175">
        <f>O802*H802</f>
        <v>0</v>
      </c>
      <c r="Q802" s="175">
        <v>0.0073000000000000001</v>
      </c>
      <c r="R802" s="175">
        <f>Q802*H802</f>
        <v>0.021768600000000003</v>
      </c>
      <c r="S802" s="175">
        <v>0</v>
      </c>
      <c r="T802" s="176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177" t="s">
        <v>302</v>
      </c>
      <c r="AT802" s="177" t="s">
        <v>141</v>
      </c>
      <c r="AU802" s="177" t="s">
        <v>84</v>
      </c>
      <c r="AY802" s="20" t="s">
        <v>138</v>
      </c>
      <c r="BE802" s="178">
        <f>IF(N802="základní",J802,0)</f>
        <v>0</v>
      </c>
      <c r="BF802" s="178">
        <f>IF(N802="snížená",J802,0)</f>
        <v>0</v>
      </c>
      <c r="BG802" s="178">
        <f>IF(N802="zákl. přenesená",J802,0)</f>
        <v>0</v>
      </c>
      <c r="BH802" s="178">
        <f>IF(N802="sníž. přenesená",J802,0)</f>
        <v>0</v>
      </c>
      <c r="BI802" s="178">
        <f>IF(N802="nulová",J802,0)</f>
        <v>0</v>
      </c>
      <c r="BJ802" s="20" t="s">
        <v>82</v>
      </c>
      <c r="BK802" s="178">
        <f>ROUND(I802*H802,2)</f>
        <v>0</v>
      </c>
      <c r="BL802" s="20" t="s">
        <v>302</v>
      </c>
      <c r="BM802" s="177" t="s">
        <v>1534</v>
      </c>
    </row>
    <row r="803" s="13" customFormat="1">
      <c r="A803" s="13"/>
      <c r="B803" s="189"/>
      <c r="C803" s="13"/>
      <c r="D803" s="179" t="s">
        <v>199</v>
      </c>
      <c r="E803" s="190" t="s">
        <v>3</v>
      </c>
      <c r="F803" s="191" t="s">
        <v>1535</v>
      </c>
      <c r="G803" s="13"/>
      <c r="H803" s="190" t="s">
        <v>3</v>
      </c>
      <c r="I803" s="192"/>
      <c r="J803" s="13"/>
      <c r="K803" s="13"/>
      <c r="L803" s="189"/>
      <c r="M803" s="193"/>
      <c r="N803" s="194"/>
      <c r="O803" s="194"/>
      <c r="P803" s="194"/>
      <c r="Q803" s="194"/>
      <c r="R803" s="194"/>
      <c r="S803" s="194"/>
      <c r="T803" s="19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90" t="s">
        <v>199</v>
      </c>
      <c r="AU803" s="190" t="s">
        <v>84</v>
      </c>
      <c r="AV803" s="13" t="s">
        <v>82</v>
      </c>
      <c r="AW803" s="13" t="s">
        <v>35</v>
      </c>
      <c r="AX803" s="13" t="s">
        <v>74</v>
      </c>
      <c r="AY803" s="190" t="s">
        <v>138</v>
      </c>
    </row>
    <row r="804" s="13" customFormat="1">
      <c r="A804" s="13"/>
      <c r="B804" s="189"/>
      <c r="C804" s="13"/>
      <c r="D804" s="179" t="s">
        <v>199</v>
      </c>
      <c r="E804" s="190" t="s">
        <v>3</v>
      </c>
      <c r="F804" s="191" t="s">
        <v>913</v>
      </c>
      <c r="G804" s="13"/>
      <c r="H804" s="190" t="s">
        <v>3</v>
      </c>
      <c r="I804" s="192"/>
      <c r="J804" s="13"/>
      <c r="K804" s="13"/>
      <c r="L804" s="189"/>
      <c r="M804" s="193"/>
      <c r="N804" s="194"/>
      <c r="O804" s="194"/>
      <c r="P804" s="194"/>
      <c r="Q804" s="194"/>
      <c r="R804" s="194"/>
      <c r="S804" s="194"/>
      <c r="T804" s="19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0" t="s">
        <v>199</v>
      </c>
      <c r="AU804" s="190" t="s">
        <v>84</v>
      </c>
      <c r="AV804" s="13" t="s">
        <v>82</v>
      </c>
      <c r="AW804" s="13" t="s">
        <v>35</v>
      </c>
      <c r="AX804" s="13" t="s">
        <v>74</v>
      </c>
      <c r="AY804" s="190" t="s">
        <v>138</v>
      </c>
    </row>
    <row r="805" s="14" customFormat="1">
      <c r="A805" s="14"/>
      <c r="B805" s="196"/>
      <c r="C805" s="14"/>
      <c r="D805" s="179" t="s">
        <v>199</v>
      </c>
      <c r="E805" s="197" t="s">
        <v>3</v>
      </c>
      <c r="F805" s="198" t="s">
        <v>1493</v>
      </c>
      <c r="G805" s="14"/>
      <c r="H805" s="199">
        <v>2.9820000000000002</v>
      </c>
      <c r="I805" s="200"/>
      <c r="J805" s="14"/>
      <c r="K805" s="14"/>
      <c r="L805" s="196"/>
      <c r="M805" s="201"/>
      <c r="N805" s="202"/>
      <c r="O805" s="202"/>
      <c r="P805" s="202"/>
      <c r="Q805" s="202"/>
      <c r="R805" s="202"/>
      <c r="S805" s="202"/>
      <c r="T805" s="20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197" t="s">
        <v>199</v>
      </c>
      <c r="AU805" s="197" t="s">
        <v>84</v>
      </c>
      <c r="AV805" s="14" t="s">
        <v>84</v>
      </c>
      <c r="AW805" s="14" t="s">
        <v>35</v>
      </c>
      <c r="AX805" s="14" t="s">
        <v>74</v>
      </c>
      <c r="AY805" s="197" t="s">
        <v>138</v>
      </c>
    </row>
    <row r="806" s="15" customFormat="1">
      <c r="A806" s="15"/>
      <c r="B806" s="204"/>
      <c r="C806" s="15"/>
      <c r="D806" s="179" t="s">
        <v>199</v>
      </c>
      <c r="E806" s="205" t="s">
        <v>3</v>
      </c>
      <c r="F806" s="206" t="s">
        <v>208</v>
      </c>
      <c r="G806" s="15"/>
      <c r="H806" s="207">
        <v>2.9820000000000002</v>
      </c>
      <c r="I806" s="208"/>
      <c r="J806" s="15"/>
      <c r="K806" s="15"/>
      <c r="L806" s="204"/>
      <c r="M806" s="209"/>
      <c r="N806" s="210"/>
      <c r="O806" s="210"/>
      <c r="P806" s="210"/>
      <c r="Q806" s="210"/>
      <c r="R806" s="210"/>
      <c r="S806" s="210"/>
      <c r="T806" s="21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05" t="s">
        <v>199</v>
      </c>
      <c r="AU806" s="205" t="s">
        <v>84</v>
      </c>
      <c r="AV806" s="15" t="s">
        <v>162</v>
      </c>
      <c r="AW806" s="15" t="s">
        <v>35</v>
      </c>
      <c r="AX806" s="15" t="s">
        <v>82</v>
      </c>
      <c r="AY806" s="205" t="s">
        <v>138</v>
      </c>
    </row>
    <row r="807" s="2" customFormat="1" ht="16.5" customHeight="1">
      <c r="A807" s="39"/>
      <c r="B807" s="165"/>
      <c r="C807" s="223" t="s">
        <v>1536</v>
      </c>
      <c r="D807" s="223" t="s">
        <v>932</v>
      </c>
      <c r="E807" s="224" t="s">
        <v>1537</v>
      </c>
      <c r="F807" s="225" t="s">
        <v>1538</v>
      </c>
      <c r="G807" s="226" t="s">
        <v>168</v>
      </c>
      <c r="H807" s="227">
        <v>2.9820000000000002</v>
      </c>
      <c r="I807" s="228"/>
      <c r="J807" s="229">
        <f>ROUND(I807*H807,2)</f>
        <v>0</v>
      </c>
      <c r="K807" s="225" t="s">
        <v>144</v>
      </c>
      <c r="L807" s="230"/>
      <c r="M807" s="231" t="s">
        <v>3</v>
      </c>
      <c r="N807" s="232" t="s">
        <v>45</v>
      </c>
      <c r="O807" s="73"/>
      <c r="P807" s="175">
        <f>O807*H807</f>
        <v>0</v>
      </c>
      <c r="Q807" s="175">
        <v>0.0118</v>
      </c>
      <c r="R807" s="175">
        <f>Q807*H807</f>
        <v>0.035187599999999999</v>
      </c>
      <c r="S807" s="175">
        <v>0</v>
      </c>
      <c r="T807" s="176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177" t="s">
        <v>429</v>
      </c>
      <c r="AT807" s="177" t="s">
        <v>932</v>
      </c>
      <c r="AU807" s="177" t="s">
        <v>84</v>
      </c>
      <c r="AY807" s="20" t="s">
        <v>138</v>
      </c>
      <c r="BE807" s="178">
        <f>IF(N807="základní",J807,0)</f>
        <v>0</v>
      </c>
      <c r="BF807" s="178">
        <f>IF(N807="snížená",J807,0)</f>
        <v>0</v>
      </c>
      <c r="BG807" s="178">
        <f>IF(N807="zákl. přenesená",J807,0)</f>
        <v>0</v>
      </c>
      <c r="BH807" s="178">
        <f>IF(N807="sníž. přenesená",J807,0)</f>
        <v>0</v>
      </c>
      <c r="BI807" s="178">
        <f>IF(N807="nulová",J807,0)</f>
        <v>0</v>
      </c>
      <c r="BJ807" s="20" t="s">
        <v>82</v>
      </c>
      <c r="BK807" s="178">
        <f>ROUND(I807*H807,2)</f>
        <v>0</v>
      </c>
      <c r="BL807" s="20" t="s">
        <v>302</v>
      </c>
      <c r="BM807" s="177" t="s">
        <v>1539</v>
      </c>
    </row>
    <row r="808" s="2" customFormat="1">
      <c r="A808" s="39"/>
      <c r="B808" s="40"/>
      <c r="C808" s="39"/>
      <c r="D808" s="179" t="s">
        <v>147</v>
      </c>
      <c r="E808" s="39"/>
      <c r="F808" s="180" t="s">
        <v>1540</v>
      </c>
      <c r="G808" s="39"/>
      <c r="H808" s="39"/>
      <c r="I808" s="181"/>
      <c r="J808" s="39"/>
      <c r="K808" s="39"/>
      <c r="L808" s="40"/>
      <c r="M808" s="182"/>
      <c r="N808" s="183"/>
      <c r="O808" s="73"/>
      <c r="P808" s="73"/>
      <c r="Q808" s="73"/>
      <c r="R808" s="73"/>
      <c r="S808" s="73"/>
      <c r="T808" s="74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20" t="s">
        <v>147</v>
      </c>
      <c r="AU808" s="20" t="s">
        <v>84</v>
      </c>
    </row>
    <row r="809" s="2" customFormat="1">
      <c r="A809" s="39"/>
      <c r="B809" s="165"/>
      <c r="C809" s="166" t="s">
        <v>1541</v>
      </c>
      <c r="D809" s="166" t="s">
        <v>141</v>
      </c>
      <c r="E809" s="167" t="s">
        <v>1542</v>
      </c>
      <c r="F809" s="168" t="s">
        <v>1543</v>
      </c>
      <c r="G809" s="169" t="s">
        <v>168</v>
      </c>
      <c r="H809" s="170">
        <v>2.3159999999999998</v>
      </c>
      <c r="I809" s="171"/>
      <c r="J809" s="172">
        <f>ROUND(I809*H809,2)</f>
        <v>0</v>
      </c>
      <c r="K809" s="168" t="s">
        <v>144</v>
      </c>
      <c r="L809" s="40"/>
      <c r="M809" s="173" t="s">
        <v>3</v>
      </c>
      <c r="N809" s="174" t="s">
        <v>45</v>
      </c>
      <c r="O809" s="73"/>
      <c r="P809" s="175">
        <f>O809*H809</f>
        <v>0</v>
      </c>
      <c r="Q809" s="175">
        <v>0.0060499999999999998</v>
      </c>
      <c r="R809" s="175">
        <f>Q809*H809</f>
        <v>0.014011799999999998</v>
      </c>
      <c r="S809" s="175">
        <v>0</v>
      </c>
      <c r="T809" s="176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177" t="s">
        <v>302</v>
      </c>
      <c r="AT809" s="177" t="s">
        <v>141</v>
      </c>
      <c r="AU809" s="177" t="s">
        <v>84</v>
      </c>
      <c r="AY809" s="20" t="s">
        <v>138</v>
      </c>
      <c r="BE809" s="178">
        <f>IF(N809="základní",J809,0)</f>
        <v>0</v>
      </c>
      <c r="BF809" s="178">
        <f>IF(N809="snížená",J809,0)</f>
        <v>0</v>
      </c>
      <c r="BG809" s="178">
        <f>IF(N809="zákl. přenesená",J809,0)</f>
        <v>0</v>
      </c>
      <c r="BH809" s="178">
        <f>IF(N809="sníž. přenesená",J809,0)</f>
        <v>0</v>
      </c>
      <c r="BI809" s="178">
        <f>IF(N809="nulová",J809,0)</f>
        <v>0</v>
      </c>
      <c r="BJ809" s="20" t="s">
        <v>82</v>
      </c>
      <c r="BK809" s="178">
        <f>ROUND(I809*H809,2)</f>
        <v>0</v>
      </c>
      <c r="BL809" s="20" t="s">
        <v>302</v>
      </c>
      <c r="BM809" s="177" t="s">
        <v>1544</v>
      </c>
    </row>
    <row r="810" s="13" customFormat="1">
      <c r="A810" s="13"/>
      <c r="B810" s="189"/>
      <c r="C810" s="13"/>
      <c r="D810" s="179" t="s">
        <v>199</v>
      </c>
      <c r="E810" s="190" t="s">
        <v>3</v>
      </c>
      <c r="F810" s="191" t="s">
        <v>1535</v>
      </c>
      <c r="G810" s="13"/>
      <c r="H810" s="190" t="s">
        <v>3</v>
      </c>
      <c r="I810" s="192"/>
      <c r="J810" s="13"/>
      <c r="K810" s="13"/>
      <c r="L810" s="189"/>
      <c r="M810" s="193"/>
      <c r="N810" s="194"/>
      <c r="O810" s="194"/>
      <c r="P810" s="194"/>
      <c r="Q810" s="194"/>
      <c r="R810" s="194"/>
      <c r="S810" s="194"/>
      <c r="T810" s="19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90" t="s">
        <v>199</v>
      </c>
      <c r="AU810" s="190" t="s">
        <v>84</v>
      </c>
      <c r="AV810" s="13" t="s">
        <v>82</v>
      </c>
      <c r="AW810" s="13" t="s">
        <v>35</v>
      </c>
      <c r="AX810" s="13" t="s">
        <v>74</v>
      </c>
      <c r="AY810" s="190" t="s">
        <v>138</v>
      </c>
    </row>
    <row r="811" s="13" customFormat="1">
      <c r="A811" s="13"/>
      <c r="B811" s="189"/>
      <c r="C811" s="13"/>
      <c r="D811" s="179" t="s">
        <v>199</v>
      </c>
      <c r="E811" s="190" t="s">
        <v>3</v>
      </c>
      <c r="F811" s="191" t="s">
        <v>919</v>
      </c>
      <c r="G811" s="13"/>
      <c r="H811" s="190" t="s">
        <v>3</v>
      </c>
      <c r="I811" s="192"/>
      <c r="J811" s="13"/>
      <c r="K811" s="13"/>
      <c r="L811" s="189"/>
      <c r="M811" s="193"/>
      <c r="N811" s="194"/>
      <c r="O811" s="194"/>
      <c r="P811" s="194"/>
      <c r="Q811" s="194"/>
      <c r="R811" s="194"/>
      <c r="S811" s="194"/>
      <c r="T811" s="19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0" t="s">
        <v>199</v>
      </c>
      <c r="AU811" s="190" t="s">
        <v>84</v>
      </c>
      <c r="AV811" s="13" t="s">
        <v>82</v>
      </c>
      <c r="AW811" s="13" t="s">
        <v>35</v>
      </c>
      <c r="AX811" s="13" t="s">
        <v>74</v>
      </c>
      <c r="AY811" s="190" t="s">
        <v>138</v>
      </c>
    </row>
    <row r="812" s="14" customFormat="1">
      <c r="A812" s="14"/>
      <c r="B812" s="196"/>
      <c r="C812" s="14"/>
      <c r="D812" s="179" t="s">
        <v>199</v>
      </c>
      <c r="E812" s="197" t="s">
        <v>3</v>
      </c>
      <c r="F812" s="198" t="s">
        <v>1497</v>
      </c>
      <c r="G812" s="14"/>
      <c r="H812" s="199">
        <v>2.3159999999999998</v>
      </c>
      <c r="I812" s="200"/>
      <c r="J812" s="14"/>
      <c r="K812" s="14"/>
      <c r="L812" s="196"/>
      <c r="M812" s="201"/>
      <c r="N812" s="202"/>
      <c r="O812" s="202"/>
      <c r="P812" s="202"/>
      <c r="Q812" s="202"/>
      <c r="R812" s="202"/>
      <c r="S812" s="202"/>
      <c r="T812" s="20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197" t="s">
        <v>199</v>
      </c>
      <c r="AU812" s="197" t="s">
        <v>84</v>
      </c>
      <c r="AV812" s="14" t="s">
        <v>84</v>
      </c>
      <c r="AW812" s="14" t="s">
        <v>35</v>
      </c>
      <c r="AX812" s="14" t="s">
        <v>74</v>
      </c>
      <c r="AY812" s="197" t="s">
        <v>138</v>
      </c>
    </row>
    <row r="813" s="15" customFormat="1">
      <c r="A813" s="15"/>
      <c r="B813" s="204"/>
      <c r="C813" s="15"/>
      <c r="D813" s="179" t="s">
        <v>199</v>
      </c>
      <c r="E813" s="205" t="s">
        <v>3</v>
      </c>
      <c r="F813" s="206" t="s">
        <v>208</v>
      </c>
      <c r="G813" s="15"/>
      <c r="H813" s="207">
        <v>2.3159999999999998</v>
      </c>
      <c r="I813" s="208"/>
      <c r="J813" s="15"/>
      <c r="K813" s="15"/>
      <c r="L813" s="204"/>
      <c r="M813" s="209"/>
      <c r="N813" s="210"/>
      <c r="O813" s="210"/>
      <c r="P813" s="210"/>
      <c r="Q813" s="210"/>
      <c r="R813" s="210"/>
      <c r="S813" s="210"/>
      <c r="T813" s="21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05" t="s">
        <v>199</v>
      </c>
      <c r="AU813" s="205" t="s">
        <v>84</v>
      </c>
      <c r="AV813" s="15" t="s">
        <v>162</v>
      </c>
      <c r="AW813" s="15" t="s">
        <v>35</v>
      </c>
      <c r="AX813" s="15" t="s">
        <v>82</v>
      </c>
      <c r="AY813" s="205" t="s">
        <v>138</v>
      </c>
    </row>
    <row r="814" s="2" customFormat="1" ht="16.5" customHeight="1">
      <c r="A814" s="39"/>
      <c r="B814" s="165"/>
      <c r="C814" s="223" t="s">
        <v>1545</v>
      </c>
      <c r="D814" s="223" t="s">
        <v>932</v>
      </c>
      <c r="E814" s="224" t="s">
        <v>1546</v>
      </c>
      <c r="F814" s="225" t="s">
        <v>1547</v>
      </c>
      <c r="G814" s="226" t="s">
        <v>168</v>
      </c>
      <c r="H814" s="227">
        <v>2.548</v>
      </c>
      <c r="I814" s="228"/>
      <c r="J814" s="229">
        <f>ROUND(I814*H814,2)</f>
        <v>0</v>
      </c>
      <c r="K814" s="225" t="s">
        <v>144</v>
      </c>
      <c r="L814" s="230"/>
      <c r="M814" s="231" t="s">
        <v>3</v>
      </c>
      <c r="N814" s="232" t="s">
        <v>45</v>
      </c>
      <c r="O814" s="73"/>
      <c r="P814" s="175">
        <f>O814*H814</f>
        <v>0</v>
      </c>
      <c r="Q814" s="175">
        <v>0.0129</v>
      </c>
      <c r="R814" s="175">
        <f>Q814*H814</f>
        <v>0.032869200000000001</v>
      </c>
      <c r="S814" s="175">
        <v>0</v>
      </c>
      <c r="T814" s="176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177" t="s">
        <v>429</v>
      </c>
      <c r="AT814" s="177" t="s">
        <v>932</v>
      </c>
      <c r="AU814" s="177" t="s">
        <v>84</v>
      </c>
      <c r="AY814" s="20" t="s">
        <v>138</v>
      </c>
      <c r="BE814" s="178">
        <f>IF(N814="základní",J814,0)</f>
        <v>0</v>
      </c>
      <c r="BF814" s="178">
        <f>IF(N814="snížená",J814,0)</f>
        <v>0</v>
      </c>
      <c r="BG814" s="178">
        <f>IF(N814="zákl. přenesená",J814,0)</f>
        <v>0</v>
      </c>
      <c r="BH814" s="178">
        <f>IF(N814="sníž. přenesená",J814,0)</f>
        <v>0</v>
      </c>
      <c r="BI814" s="178">
        <f>IF(N814="nulová",J814,0)</f>
        <v>0</v>
      </c>
      <c r="BJ814" s="20" t="s">
        <v>82</v>
      </c>
      <c r="BK814" s="178">
        <f>ROUND(I814*H814,2)</f>
        <v>0</v>
      </c>
      <c r="BL814" s="20" t="s">
        <v>302</v>
      </c>
      <c r="BM814" s="177" t="s">
        <v>1548</v>
      </c>
    </row>
    <row r="815" s="2" customFormat="1">
      <c r="A815" s="39"/>
      <c r="B815" s="40"/>
      <c r="C815" s="39"/>
      <c r="D815" s="179" t="s">
        <v>147</v>
      </c>
      <c r="E815" s="39"/>
      <c r="F815" s="180" t="s">
        <v>1549</v>
      </c>
      <c r="G815" s="39"/>
      <c r="H815" s="39"/>
      <c r="I815" s="181"/>
      <c r="J815" s="39"/>
      <c r="K815" s="39"/>
      <c r="L815" s="40"/>
      <c r="M815" s="182"/>
      <c r="N815" s="183"/>
      <c r="O815" s="73"/>
      <c r="P815" s="73"/>
      <c r="Q815" s="73"/>
      <c r="R815" s="73"/>
      <c r="S815" s="73"/>
      <c r="T815" s="74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20" t="s">
        <v>147</v>
      </c>
      <c r="AU815" s="20" t="s">
        <v>84</v>
      </c>
    </row>
    <row r="816" s="14" customFormat="1">
      <c r="A816" s="14"/>
      <c r="B816" s="196"/>
      <c r="C816" s="14"/>
      <c r="D816" s="179" t="s">
        <v>199</v>
      </c>
      <c r="E816" s="14"/>
      <c r="F816" s="198" t="s">
        <v>1550</v>
      </c>
      <c r="G816" s="14"/>
      <c r="H816" s="199">
        <v>2.548</v>
      </c>
      <c r="I816" s="200"/>
      <c r="J816" s="14"/>
      <c r="K816" s="14"/>
      <c r="L816" s="196"/>
      <c r="M816" s="201"/>
      <c r="N816" s="202"/>
      <c r="O816" s="202"/>
      <c r="P816" s="202"/>
      <c r="Q816" s="202"/>
      <c r="R816" s="202"/>
      <c r="S816" s="202"/>
      <c r="T816" s="20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97" t="s">
        <v>199</v>
      </c>
      <c r="AU816" s="197" t="s">
        <v>84</v>
      </c>
      <c r="AV816" s="14" t="s">
        <v>84</v>
      </c>
      <c r="AW816" s="14" t="s">
        <v>4</v>
      </c>
      <c r="AX816" s="14" t="s">
        <v>82</v>
      </c>
      <c r="AY816" s="197" t="s">
        <v>138</v>
      </c>
    </row>
    <row r="817" s="2" customFormat="1">
      <c r="A817" s="39"/>
      <c r="B817" s="165"/>
      <c r="C817" s="166" t="s">
        <v>1551</v>
      </c>
      <c r="D817" s="166" t="s">
        <v>141</v>
      </c>
      <c r="E817" s="167" t="s">
        <v>1552</v>
      </c>
      <c r="F817" s="168" t="s">
        <v>1553</v>
      </c>
      <c r="G817" s="169" t="s">
        <v>168</v>
      </c>
      <c r="H817" s="170">
        <v>45.128999999999998</v>
      </c>
      <c r="I817" s="171"/>
      <c r="J817" s="172">
        <f>ROUND(I817*H817,2)</f>
        <v>0</v>
      </c>
      <c r="K817" s="168" t="s">
        <v>144</v>
      </c>
      <c r="L817" s="40"/>
      <c r="M817" s="173" t="s">
        <v>3</v>
      </c>
      <c r="N817" s="174" t="s">
        <v>45</v>
      </c>
      <c r="O817" s="73"/>
      <c r="P817" s="175">
        <f>O817*H817</f>
        <v>0</v>
      </c>
      <c r="Q817" s="175">
        <v>0.0049500000000000004</v>
      </c>
      <c r="R817" s="175">
        <f>Q817*H817</f>
        <v>0.22338855000000002</v>
      </c>
      <c r="S817" s="175">
        <v>0</v>
      </c>
      <c r="T817" s="176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177" t="s">
        <v>302</v>
      </c>
      <c r="AT817" s="177" t="s">
        <v>141</v>
      </c>
      <c r="AU817" s="177" t="s">
        <v>84</v>
      </c>
      <c r="AY817" s="20" t="s">
        <v>138</v>
      </c>
      <c r="BE817" s="178">
        <f>IF(N817="základní",J817,0)</f>
        <v>0</v>
      </c>
      <c r="BF817" s="178">
        <f>IF(N817="snížená",J817,0)</f>
        <v>0</v>
      </c>
      <c r="BG817" s="178">
        <f>IF(N817="zákl. přenesená",J817,0)</f>
        <v>0</v>
      </c>
      <c r="BH817" s="178">
        <f>IF(N817="sníž. přenesená",J817,0)</f>
        <v>0</v>
      </c>
      <c r="BI817" s="178">
        <f>IF(N817="nulová",J817,0)</f>
        <v>0</v>
      </c>
      <c r="BJ817" s="20" t="s">
        <v>82</v>
      </c>
      <c r="BK817" s="178">
        <f>ROUND(I817*H817,2)</f>
        <v>0</v>
      </c>
      <c r="BL817" s="20" t="s">
        <v>302</v>
      </c>
      <c r="BM817" s="177" t="s">
        <v>1554</v>
      </c>
    </row>
    <row r="818" s="13" customFormat="1">
      <c r="A818" s="13"/>
      <c r="B818" s="189"/>
      <c r="C818" s="13"/>
      <c r="D818" s="179" t="s">
        <v>199</v>
      </c>
      <c r="E818" s="190" t="s">
        <v>3</v>
      </c>
      <c r="F818" s="191" t="s">
        <v>1535</v>
      </c>
      <c r="G818" s="13"/>
      <c r="H818" s="190" t="s">
        <v>3</v>
      </c>
      <c r="I818" s="192"/>
      <c r="J818" s="13"/>
      <c r="K818" s="13"/>
      <c r="L818" s="189"/>
      <c r="M818" s="193"/>
      <c r="N818" s="194"/>
      <c r="O818" s="194"/>
      <c r="P818" s="194"/>
      <c r="Q818" s="194"/>
      <c r="R818" s="194"/>
      <c r="S818" s="194"/>
      <c r="T818" s="19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0" t="s">
        <v>199</v>
      </c>
      <c r="AU818" s="190" t="s">
        <v>84</v>
      </c>
      <c r="AV818" s="13" t="s">
        <v>82</v>
      </c>
      <c r="AW818" s="13" t="s">
        <v>35</v>
      </c>
      <c r="AX818" s="13" t="s">
        <v>74</v>
      </c>
      <c r="AY818" s="190" t="s">
        <v>138</v>
      </c>
    </row>
    <row r="819" s="13" customFormat="1">
      <c r="A819" s="13"/>
      <c r="B819" s="189"/>
      <c r="C819" s="13"/>
      <c r="D819" s="179" t="s">
        <v>199</v>
      </c>
      <c r="E819" s="190" t="s">
        <v>3</v>
      </c>
      <c r="F819" s="191" t="s">
        <v>816</v>
      </c>
      <c r="G819" s="13"/>
      <c r="H819" s="190" t="s">
        <v>3</v>
      </c>
      <c r="I819" s="192"/>
      <c r="J819" s="13"/>
      <c r="K819" s="13"/>
      <c r="L819" s="189"/>
      <c r="M819" s="193"/>
      <c r="N819" s="194"/>
      <c r="O819" s="194"/>
      <c r="P819" s="194"/>
      <c r="Q819" s="194"/>
      <c r="R819" s="194"/>
      <c r="S819" s="194"/>
      <c r="T819" s="19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0" t="s">
        <v>199</v>
      </c>
      <c r="AU819" s="190" t="s">
        <v>84</v>
      </c>
      <c r="AV819" s="13" t="s">
        <v>82</v>
      </c>
      <c r="AW819" s="13" t="s">
        <v>35</v>
      </c>
      <c r="AX819" s="13" t="s">
        <v>74</v>
      </c>
      <c r="AY819" s="190" t="s">
        <v>138</v>
      </c>
    </row>
    <row r="820" s="14" customFormat="1">
      <c r="A820" s="14"/>
      <c r="B820" s="196"/>
      <c r="C820" s="14"/>
      <c r="D820" s="179" t="s">
        <v>199</v>
      </c>
      <c r="E820" s="197" t="s">
        <v>3</v>
      </c>
      <c r="F820" s="198" t="s">
        <v>1494</v>
      </c>
      <c r="G820" s="14"/>
      <c r="H820" s="199">
        <v>28.009</v>
      </c>
      <c r="I820" s="200"/>
      <c r="J820" s="14"/>
      <c r="K820" s="14"/>
      <c r="L820" s="196"/>
      <c r="M820" s="201"/>
      <c r="N820" s="202"/>
      <c r="O820" s="202"/>
      <c r="P820" s="202"/>
      <c r="Q820" s="202"/>
      <c r="R820" s="202"/>
      <c r="S820" s="202"/>
      <c r="T820" s="20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197" t="s">
        <v>199</v>
      </c>
      <c r="AU820" s="197" t="s">
        <v>84</v>
      </c>
      <c r="AV820" s="14" t="s">
        <v>84</v>
      </c>
      <c r="AW820" s="14" t="s">
        <v>35</v>
      </c>
      <c r="AX820" s="14" t="s">
        <v>74</v>
      </c>
      <c r="AY820" s="197" t="s">
        <v>138</v>
      </c>
    </row>
    <row r="821" s="13" customFormat="1">
      <c r="A821" s="13"/>
      <c r="B821" s="189"/>
      <c r="C821" s="13"/>
      <c r="D821" s="179" t="s">
        <v>199</v>
      </c>
      <c r="E821" s="190" t="s">
        <v>3</v>
      </c>
      <c r="F821" s="191" t="s">
        <v>1495</v>
      </c>
      <c r="G821" s="13"/>
      <c r="H821" s="190" t="s">
        <v>3</v>
      </c>
      <c r="I821" s="192"/>
      <c r="J821" s="13"/>
      <c r="K821" s="13"/>
      <c r="L821" s="189"/>
      <c r="M821" s="193"/>
      <c r="N821" s="194"/>
      <c r="O821" s="194"/>
      <c r="P821" s="194"/>
      <c r="Q821" s="194"/>
      <c r="R821" s="194"/>
      <c r="S821" s="194"/>
      <c r="T821" s="19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0" t="s">
        <v>199</v>
      </c>
      <c r="AU821" s="190" t="s">
        <v>84</v>
      </c>
      <c r="AV821" s="13" t="s">
        <v>82</v>
      </c>
      <c r="AW821" s="13" t="s">
        <v>35</v>
      </c>
      <c r="AX821" s="13" t="s">
        <v>74</v>
      </c>
      <c r="AY821" s="190" t="s">
        <v>138</v>
      </c>
    </row>
    <row r="822" s="14" customFormat="1">
      <c r="A822" s="14"/>
      <c r="B822" s="196"/>
      <c r="C822" s="14"/>
      <c r="D822" s="179" t="s">
        <v>199</v>
      </c>
      <c r="E822" s="197" t="s">
        <v>3</v>
      </c>
      <c r="F822" s="198" t="s">
        <v>1496</v>
      </c>
      <c r="G822" s="14"/>
      <c r="H822" s="199">
        <v>17.120000000000001</v>
      </c>
      <c r="I822" s="200"/>
      <c r="J822" s="14"/>
      <c r="K822" s="14"/>
      <c r="L822" s="196"/>
      <c r="M822" s="201"/>
      <c r="N822" s="202"/>
      <c r="O822" s="202"/>
      <c r="P822" s="202"/>
      <c r="Q822" s="202"/>
      <c r="R822" s="202"/>
      <c r="S822" s="202"/>
      <c r="T822" s="20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197" t="s">
        <v>199</v>
      </c>
      <c r="AU822" s="197" t="s">
        <v>84</v>
      </c>
      <c r="AV822" s="14" t="s">
        <v>84</v>
      </c>
      <c r="AW822" s="14" t="s">
        <v>35</v>
      </c>
      <c r="AX822" s="14" t="s">
        <v>74</v>
      </c>
      <c r="AY822" s="197" t="s">
        <v>138</v>
      </c>
    </row>
    <row r="823" s="15" customFormat="1">
      <c r="A823" s="15"/>
      <c r="B823" s="204"/>
      <c r="C823" s="15"/>
      <c r="D823" s="179" t="s">
        <v>199</v>
      </c>
      <c r="E823" s="205" t="s">
        <v>3</v>
      </c>
      <c r="F823" s="206" t="s">
        <v>208</v>
      </c>
      <c r="G823" s="15"/>
      <c r="H823" s="207">
        <v>45.129000000000005</v>
      </c>
      <c r="I823" s="208"/>
      <c r="J823" s="15"/>
      <c r="K823" s="15"/>
      <c r="L823" s="204"/>
      <c r="M823" s="209"/>
      <c r="N823" s="210"/>
      <c r="O823" s="210"/>
      <c r="P823" s="210"/>
      <c r="Q823" s="210"/>
      <c r="R823" s="210"/>
      <c r="S823" s="210"/>
      <c r="T823" s="211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05" t="s">
        <v>199</v>
      </c>
      <c r="AU823" s="205" t="s">
        <v>84</v>
      </c>
      <c r="AV823" s="15" t="s">
        <v>162</v>
      </c>
      <c r="AW823" s="15" t="s">
        <v>35</v>
      </c>
      <c r="AX823" s="15" t="s">
        <v>82</v>
      </c>
      <c r="AY823" s="205" t="s">
        <v>138</v>
      </c>
    </row>
    <row r="824" s="2" customFormat="1" ht="16.5" customHeight="1">
      <c r="A824" s="39"/>
      <c r="B824" s="165"/>
      <c r="C824" s="223" t="s">
        <v>1555</v>
      </c>
      <c r="D824" s="223" t="s">
        <v>932</v>
      </c>
      <c r="E824" s="224" t="s">
        <v>1556</v>
      </c>
      <c r="F824" s="225" t="s">
        <v>1557</v>
      </c>
      <c r="G824" s="226" t="s">
        <v>168</v>
      </c>
      <c r="H824" s="227">
        <v>49.642000000000003</v>
      </c>
      <c r="I824" s="228"/>
      <c r="J824" s="229">
        <f>ROUND(I824*H824,2)</f>
        <v>0</v>
      </c>
      <c r="K824" s="225" t="s">
        <v>144</v>
      </c>
      <c r="L824" s="230"/>
      <c r="M824" s="231" t="s">
        <v>3</v>
      </c>
      <c r="N824" s="232" t="s">
        <v>45</v>
      </c>
      <c r="O824" s="73"/>
      <c r="P824" s="175">
        <f>O824*H824</f>
        <v>0</v>
      </c>
      <c r="Q824" s="175">
        <v>0.0097999999999999997</v>
      </c>
      <c r="R824" s="175">
        <f>Q824*H824</f>
        <v>0.48649160000000002</v>
      </c>
      <c r="S824" s="175">
        <v>0</v>
      </c>
      <c r="T824" s="176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177" t="s">
        <v>429</v>
      </c>
      <c r="AT824" s="177" t="s">
        <v>932</v>
      </c>
      <c r="AU824" s="177" t="s">
        <v>84</v>
      </c>
      <c r="AY824" s="20" t="s">
        <v>138</v>
      </c>
      <c r="BE824" s="178">
        <f>IF(N824="základní",J824,0)</f>
        <v>0</v>
      </c>
      <c r="BF824" s="178">
        <f>IF(N824="snížená",J824,0)</f>
        <v>0</v>
      </c>
      <c r="BG824" s="178">
        <f>IF(N824="zákl. přenesená",J824,0)</f>
        <v>0</v>
      </c>
      <c r="BH824" s="178">
        <f>IF(N824="sníž. přenesená",J824,0)</f>
        <v>0</v>
      </c>
      <c r="BI824" s="178">
        <f>IF(N824="nulová",J824,0)</f>
        <v>0</v>
      </c>
      <c r="BJ824" s="20" t="s">
        <v>82</v>
      </c>
      <c r="BK824" s="178">
        <f>ROUND(I824*H824,2)</f>
        <v>0</v>
      </c>
      <c r="BL824" s="20" t="s">
        <v>302</v>
      </c>
      <c r="BM824" s="177" t="s">
        <v>1558</v>
      </c>
    </row>
    <row r="825" s="2" customFormat="1">
      <c r="A825" s="39"/>
      <c r="B825" s="40"/>
      <c r="C825" s="39"/>
      <c r="D825" s="179" t="s">
        <v>147</v>
      </c>
      <c r="E825" s="39"/>
      <c r="F825" s="180" t="s">
        <v>1559</v>
      </c>
      <c r="G825" s="39"/>
      <c r="H825" s="39"/>
      <c r="I825" s="181"/>
      <c r="J825" s="39"/>
      <c r="K825" s="39"/>
      <c r="L825" s="40"/>
      <c r="M825" s="182"/>
      <c r="N825" s="183"/>
      <c r="O825" s="73"/>
      <c r="P825" s="73"/>
      <c r="Q825" s="73"/>
      <c r="R825" s="73"/>
      <c r="S825" s="73"/>
      <c r="T825" s="74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20" t="s">
        <v>147</v>
      </c>
      <c r="AU825" s="20" t="s">
        <v>84</v>
      </c>
    </row>
    <row r="826" s="14" customFormat="1">
      <c r="A826" s="14"/>
      <c r="B826" s="196"/>
      <c r="C826" s="14"/>
      <c r="D826" s="179" t="s">
        <v>199</v>
      </c>
      <c r="E826" s="14"/>
      <c r="F826" s="198" t="s">
        <v>1560</v>
      </c>
      <c r="G826" s="14"/>
      <c r="H826" s="199">
        <v>49.642000000000003</v>
      </c>
      <c r="I826" s="200"/>
      <c r="J826" s="14"/>
      <c r="K826" s="14"/>
      <c r="L826" s="196"/>
      <c r="M826" s="201"/>
      <c r="N826" s="202"/>
      <c r="O826" s="202"/>
      <c r="P826" s="202"/>
      <c r="Q826" s="202"/>
      <c r="R826" s="202"/>
      <c r="S826" s="202"/>
      <c r="T826" s="20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197" t="s">
        <v>199</v>
      </c>
      <c r="AU826" s="197" t="s">
        <v>84</v>
      </c>
      <c r="AV826" s="14" t="s">
        <v>84</v>
      </c>
      <c r="AW826" s="14" t="s">
        <v>4</v>
      </c>
      <c r="AX826" s="14" t="s">
        <v>82</v>
      </c>
      <c r="AY826" s="197" t="s">
        <v>138</v>
      </c>
    </row>
    <row r="827" s="2" customFormat="1" ht="21.75" customHeight="1">
      <c r="A827" s="39"/>
      <c r="B827" s="165"/>
      <c r="C827" s="166" t="s">
        <v>1561</v>
      </c>
      <c r="D827" s="166" t="s">
        <v>141</v>
      </c>
      <c r="E827" s="167" t="s">
        <v>1562</v>
      </c>
      <c r="F827" s="168" t="s">
        <v>1563</v>
      </c>
      <c r="G827" s="169" t="s">
        <v>168</v>
      </c>
      <c r="H827" s="170">
        <v>5.298</v>
      </c>
      <c r="I827" s="171"/>
      <c r="J827" s="172">
        <f>ROUND(I827*H827,2)</f>
        <v>0</v>
      </c>
      <c r="K827" s="168" t="s">
        <v>144</v>
      </c>
      <c r="L827" s="40"/>
      <c r="M827" s="173" t="s">
        <v>3</v>
      </c>
      <c r="N827" s="174" t="s">
        <v>45</v>
      </c>
      <c r="O827" s="73"/>
      <c r="P827" s="175">
        <f>O827*H827</f>
        <v>0</v>
      </c>
      <c r="Q827" s="175">
        <v>0</v>
      </c>
      <c r="R827" s="175">
        <f>Q827*H827</f>
        <v>0</v>
      </c>
      <c r="S827" s="175">
        <v>0</v>
      </c>
      <c r="T827" s="176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177" t="s">
        <v>302</v>
      </c>
      <c r="AT827" s="177" t="s">
        <v>141</v>
      </c>
      <c r="AU827" s="177" t="s">
        <v>84</v>
      </c>
      <c r="AY827" s="20" t="s">
        <v>138</v>
      </c>
      <c r="BE827" s="178">
        <f>IF(N827="základní",J827,0)</f>
        <v>0</v>
      </c>
      <c r="BF827" s="178">
        <f>IF(N827="snížená",J827,0)</f>
        <v>0</v>
      </c>
      <c r="BG827" s="178">
        <f>IF(N827="zákl. přenesená",J827,0)</f>
        <v>0</v>
      </c>
      <c r="BH827" s="178">
        <f>IF(N827="sníž. přenesená",J827,0)</f>
        <v>0</v>
      </c>
      <c r="BI827" s="178">
        <f>IF(N827="nulová",J827,0)</f>
        <v>0</v>
      </c>
      <c r="BJ827" s="20" t="s">
        <v>82</v>
      </c>
      <c r="BK827" s="178">
        <f>ROUND(I827*H827,2)</f>
        <v>0</v>
      </c>
      <c r="BL827" s="20" t="s">
        <v>302</v>
      </c>
      <c r="BM827" s="177" t="s">
        <v>1564</v>
      </c>
    </row>
    <row r="828" s="13" customFormat="1">
      <c r="A828" s="13"/>
      <c r="B828" s="189"/>
      <c r="C828" s="13"/>
      <c r="D828" s="179" t="s">
        <v>199</v>
      </c>
      <c r="E828" s="190" t="s">
        <v>3</v>
      </c>
      <c r="F828" s="191" t="s">
        <v>913</v>
      </c>
      <c r="G828" s="13"/>
      <c r="H828" s="190" t="s">
        <v>3</v>
      </c>
      <c r="I828" s="192"/>
      <c r="J828" s="13"/>
      <c r="K828" s="13"/>
      <c r="L828" s="189"/>
      <c r="M828" s="193"/>
      <c r="N828" s="194"/>
      <c r="O828" s="194"/>
      <c r="P828" s="194"/>
      <c r="Q828" s="194"/>
      <c r="R828" s="194"/>
      <c r="S828" s="194"/>
      <c r="T828" s="19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190" t="s">
        <v>199</v>
      </c>
      <c r="AU828" s="190" t="s">
        <v>84</v>
      </c>
      <c r="AV828" s="13" t="s">
        <v>82</v>
      </c>
      <c r="AW828" s="13" t="s">
        <v>35</v>
      </c>
      <c r="AX828" s="13" t="s">
        <v>74</v>
      </c>
      <c r="AY828" s="190" t="s">
        <v>138</v>
      </c>
    </row>
    <row r="829" s="14" customFormat="1">
      <c r="A829" s="14"/>
      <c r="B829" s="196"/>
      <c r="C829" s="14"/>
      <c r="D829" s="179" t="s">
        <v>199</v>
      </c>
      <c r="E829" s="197" t="s">
        <v>3</v>
      </c>
      <c r="F829" s="198" t="s">
        <v>1493</v>
      </c>
      <c r="G829" s="14"/>
      <c r="H829" s="199">
        <v>2.9820000000000002</v>
      </c>
      <c r="I829" s="200"/>
      <c r="J829" s="14"/>
      <c r="K829" s="14"/>
      <c r="L829" s="196"/>
      <c r="M829" s="201"/>
      <c r="N829" s="202"/>
      <c r="O829" s="202"/>
      <c r="P829" s="202"/>
      <c r="Q829" s="202"/>
      <c r="R829" s="202"/>
      <c r="S829" s="202"/>
      <c r="T829" s="20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197" t="s">
        <v>199</v>
      </c>
      <c r="AU829" s="197" t="s">
        <v>84</v>
      </c>
      <c r="AV829" s="14" t="s">
        <v>84</v>
      </c>
      <c r="AW829" s="14" t="s">
        <v>35</v>
      </c>
      <c r="AX829" s="14" t="s">
        <v>74</v>
      </c>
      <c r="AY829" s="197" t="s">
        <v>138</v>
      </c>
    </row>
    <row r="830" s="13" customFormat="1">
      <c r="A830" s="13"/>
      <c r="B830" s="189"/>
      <c r="C830" s="13"/>
      <c r="D830" s="179" t="s">
        <v>199</v>
      </c>
      <c r="E830" s="190" t="s">
        <v>3</v>
      </c>
      <c r="F830" s="191" t="s">
        <v>919</v>
      </c>
      <c r="G830" s="13"/>
      <c r="H830" s="190" t="s">
        <v>3</v>
      </c>
      <c r="I830" s="192"/>
      <c r="J830" s="13"/>
      <c r="K830" s="13"/>
      <c r="L830" s="189"/>
      <c r="M830" s="193"/>
      <c r="N830" s="194"/>
      <c r="O830" s="194"/>
      <c r="P830" s="194"/>
      <c r="Q830" s="194"/>
      <c r="R830" s="194"/>
      <c r="S830" s="194"/>
      <c r="T830" s="19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90" t="s">
        <v>199</v>
      </c>
      <c r="AU830" s="190" t="s">
        <v>84</v>
      </c>
      <c r="AV830" s="13" t="s">
        <v>82</v>
      </c>
      <c r="AW830" s="13" t="s">
        <v>35</v>
      </c>
      <c r="AX830" s="13" t="s">
        <v>74</v>
      </c>
      <c r="AY830" s="190" t="s">
        <v>138</v>
      </c>
    </row>
    <row r="831" s="14" customFormat="1">
      <c r="A831" s="14"/>
      <c r="B831" s="196"/>
      <c r="C831" s="14"/>
      <c r="D831" s="179" t="s">
        <v>199</v>
      </c>
      <c r="E831" s="197" t="s">
        <v>3</v>
      </c>
      <c r="F831" s="198" t="s">
        <v>1497</v>
      </c>
      <c r="G831" s="14"/>
      <c r="H831" s="199">
        <v>2.3159999999999998</v>
      </c>
      <c r="I831" s="200"/>
      <c r="J831" s="14"/>
      <c r="K831" s="14"/>
      <c r="L831" s="196"/>
      <c r="M831" s="201"/>
      <c r="N831" s="202"/>
      <c r="O831" s="202"/>
      <c r="P831" s="202"/>
      <c r="Q831" s="202"/>
      <c r="R831" s="202"/>
      <c r="S831" s="202"/>
      <c r="T831" s="20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197" t="s">
        <v>199</v>
      </c>
      <c r="AU831" s="197" t="s">
        <v>84</v>
      </c>
      <c r="AV831" s="14" t="s">
        <v>84</v>
      </c>
      <c r="AW831" s="14" t="s">
        <v>35</v>
      </c>
      <c r="AX831" s="14" t="s">
        <v>74</v>
      </c>
      <c r="AY831" s="197" t="s">
        <v>138</v>
      </c>
    </row>
    <row r="832" s="15" customFormat="1">
      <c r="A832" s="15"/>
      <c r="B832" s="204"/>
      <c r="C832" s="15"/>
      <c r="D832" s="179" t="s">
        <v>199</v>
      </c>
      <c r="E832" s="205" t="s">
        <v>3</v>
      </c>
      <c r="F832" s="206" t="s">
        <v>208</v>
      </c>
      <c r="G832" s="15"/>
      <c r="H832" s="207">
        <v>5.298</v>
      </c>
      <c r="I832" s="208"/>
      <c r="J832" s="15"/>
      <c r="K832" s="15"/>
      <c r="L832" s="204"/>
      <c r="M832" s="209"/>
      <c r="N832" s="210"/>
      <c r="O832" s="210"/>
      <c r="P832" s="210"/>
      <c r="Q832" s="210"/>
      <c r="R832" s="210"/>
      <c r="S832" s="210"/>
      <c r="T832" s="211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05" t="s">
        <v>199</v>
      </c>
      <c r="AU832" s="205" t="s">
        <v>84</v>
      </c>
      <c r="AV832" s="15" t="s">
        <v>162</v>
      </c>
      <c r="AW832" s="15" t="s">
        <v>35</v>
      </c>
      <c r="AX832" s="15" t="s">
        <v>82</v>
      </c>
      <c r="AY832" s="205" t="s">
        <v>138</v>
      </c>
    </row>
    <row r="833" s="2" customFormat="1" ht="16.5" customHeight="1">
      <c r="A833" s="39"/>
      <c r="B833" s="165"/>
      <c r="C833" s="166" t="s">
        <v>1565</v>
      </c>
      <c r="D833" s="166" t="s">
        <v>141</v>
      </c>
      <c r="E833" s="167" t="s">
        <v>1566</v>
      </c>
      <c r="F833" s="168" t="s">
        <v>1567</v>
      </c>
      <c r="G833" s="169" t="s">
        <v>168</v>
      </c>
      <c r="H833" s="170">
        <v>0.63</v>
      </c>
      <c r="I833" s="171"/>
      <c r="J833" s="172">
        <f>ROUND(I833*H833,2)</f>
        <v>0</v>
      </c>
      <c r="K833" s="168" t="s">
        <v>144</v>
      </c>
      <c r="L833" s="40"/>
      <c r="M833" s="173" t="s">
        <v>3</v>
      </c>
      <c r="N833" s="174" t="s">
        <v>45</v>
      </c>
      <c r="O833" s="73"/>
      <c r="P833" s="175">
        <f>O833*H833</f>
        <v>0</v>
      </c>
      <c r="Q833" s="175">
        <v>0.00058</v>
      </c>
      <c r="R833" s="175">
        <f>Q833*H833</f>
        <v>0.00036539999999999999</v>
      </c>
      <c r="S833" s="175">
        <v>0</v>
      </c>
      <c r="T833" s="176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177" t="s">
        <v>302</v>
      </c>
      <c r="AT833" s="177" t="s">
        <v>141</v>
      </c>
      <c r="AU833" s="177" t="s">
        <v>84</v>
      </c>
      <c r="AY833" s="20" t="s">
        <v>138</v>
      </c>
      <c r="BE833" s="178">
        <f>IF(N833="základní",J833,0)</f>
        <v>0</v>
      </c>
      <c r="BF833" s="178">
        <f>IF(N833="snížená",J833,0)</f>
        <v>0</v>
      </c>
      <c r="BG833" s="178">
        <f>IF(N833="zákl. přenesená",J833,0)</f>
        <v>0</v>
      </c>
      <c r="BH833" s="178">
        <f>IF(N833="sníž. přenesená",J833,0)</f>
        <v>0</v>
      </c>
      <c r="BI833" s="178">
        <f>IF(N833="nulová",J833,0)</f>
        <v>0</v>
      </c>
      <c r="BJ833" s="20" t="s">
        <v>82</v>
      </c>
      <c r="BK833" s="178">
        <f>ROUND(I833*H833,2)</f>
        <v>0</v>
      </c>
      <c r="BL833" s="20" t="s">
        <v>302</v>
      </c>
      <c r="BM833" s="177" t="s">
        <v>1568</v>
      </c>
    </row>
    <row r="834" s="13" customFormat="1">
      <c r="A834" s="13"/>
      <c r="B834" s="189"/>
      <c r="C834" s="13"/>
      <c r="D834" s="179" t="s">
        <v>199</v>
      </c>
      <c r="E834" s="190" t="s">
        <v>3</v>
      </c>
      <c r="F834" s="191" t="s">
        <v>1569</v>
      </c>
      <c r="G834" s="13"/>
      <c r="H834" s="190" t="s">
        <v>3</v>
      </c>
      <c r="I834" s="192"/>
      <c r="J834" s="13"/>
      <c r="K834" s="13"/>
      <c r="L834" s="189"/>
      <c r="M834" s="193"/>
      <c r="N834" s="194"/>
      <c r="O834" s="194"/>
      <c r="P834" s="194"/>
      <c r="Q834" s="194"/>
      <c r="R834" s="194"/>
      <c r="S834" s="194"/>
      <c r="T834" s="19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90" t="s">
        <v>199</v>
      </c>
      <c r="AU834" s="190" t="s">
        <v>84</v>
      </c>
      <c r="AV834" s="13" t="s">
        <v>82</v>
      </c>
      <c r="AW834" s="13" t="s">
        <v>35</v>
      </c>
      <c r="AX834" s="13" t="s">
        <v>74</v>
      </c>
      <c r="AY834" s="190" t="s">
        <v>138</v>
      </c>
    </row>
    <row r="835" s="14" customFormat="1">
      <c r="A835" s="14"/>
      <c r="B835" s="196"/>
      <c r="C835" s="14"/>
      <c r="D835" s="179" t="s">
        <v>199</v>
      </c>
      <c r="E835" s="197" t="s">
        <v>3</v>
      </c>
      <c r="F835" s="198" t="s">
        <v>1570</v>
      </c>
      <c r="G835" s="14"/>
      <c r="H835" s="199">
        <v>0.63</v>
      </c>
      <c r="I835" s="200"/>
      <c r="J835" s="14"/>
      <c r="K835" s="14"/>
      <c r="L835" s="196"/>
      <c r="M835" s="201"/>
      <c r="N835" s="202"/>
      <c r="O835" s="202"/>
      <c r="P835" s="202"/>
      <c r="Q835" s="202"/>
      <c r="R835" s="202"/>
      <c r="S835" s="202"/>
      <c r="T835" s="20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197" t="s">
        <v>199</v>
      </c>
      <c r="AU835" s="197" t="s">
        <v>84</v>
      </c>
      <c r="AV835" s="14" t="s">
        <v>84</v>
      </c>
      <c r="AW835" s="14" t="s">
        <v>35</v>
      </c>
      <c r="AX835" s="14" t="s">
        <v>74</v>
      </c>
      <c r="AY835" s="197" t="s">
        <v>138</v>
      </c>
    </row>
    <row r="836" s="15" customFormat="1">
      <c r="A836" s="15"/>
      <c r="B836" s="204"/>
      <c r="C836" s="15"/>
      <c r="D836" s="179" t="s">
        <v>199</v>
      </c>
      <c r="E836" s="205" t="s">
        <v>3</v>
      </c>
      <c r="F836" s="206" t="s">
        <v>208</v>
      </c>
      <c r="G836" s="15"/>
      <c r="H836" s="207">
        <v>0.63</v>
      </c>
      <c r="I836" s="208"/>
      <c r="J836" s="15"/>
      <c r="K836" s="15"/>
      <c r="L836" s="204"/>
      <c r="M836" s="209"/>
      <c r="N836" s="210"/>
      <c r="O836" s="210"/>
      <c r="P836" s="210"/>
      <c r="Q836" s="210"/>
      <c r="R836" s="210"/>
      <c r="S836" s="210"/>
      <c r="T836" s="21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05" t="s">
        <v>199</v>
      </c>
      <c r="AU836" s="205" t="s">
        <v>84</v>
      </c>
      <c r="AV836" s="15" t="s">
        <v>162</v>
      </c>
      <c r="AW836" s="15" t="s">
        <v>35</v>
      </c>
      <c r="AX836" s="15" t="s">
        <v>82</v>
      </c>
      <c r="AY836" s="205" t="s">
        <v>138</v>
      </c>
    </row>
    <row r="837" s="2" customFormat="1" ht="16.5" customHeight="1">
      <c r="A837" s="39"/>
      <c r="B837" s="165"/>
      <c r="C837" s="223" t="s">
        <v>1571</v>
      </c>
      <c r="D837" s="223" t="s">
        <v>932</v>
      </c>
      <c r="E837" s="224" t="s">
        <v>1572</v>
      </c>
      <c r="F837" s="225" t="s">
        <v>1573</v>
      </c>
      <c r="G837" s="226" t="s">
        <v>168</v>
      </c>
      <c r="H837" s="227">
        <v>0.69299999999999995</v>
      </c>
      <c r="I837" s="228"/>
      <c r="J837" s="229">
        <f>ROUND(I837*H837,2)</f>
        <v>0</v>
      </c>
      <c r="K837" s="225" t="s">
        <v>144</v>
      </c>
      <c r="L837" s="230"/>
      <c r="M837" s="231" t="s">
        <v>3</v>
      </c>
      <c r="N837" s="232" t="s">
        <v>45</v>
      </c>
      <c r="O837" s="73"/>
      <c r="P837" s="175">
        <f>O837*H837</f>
        <v>0</v>
      </c>
      <c r="Q837" s="175">
        <v>0.012</v>
      </c>
      <c r="R837" s="175">
        <f>Q837*H837</f>
        <v>0.0083159999999999987</v>
      </c>
      <c r="S837" s="175">
        <v>0</v>
      </c>
      <c r="T837" s="176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177" t="s">
        <v>429</v>
      </c>
      <c r="AT837" s="177" t="s">
        <v>932</v>
      </c>
      <c r="AU837" s="177" t="s">
        <v>84</v>
      </c>
      <c r="AY837" s="20" t="s">
        <v>138</v>
      </c>
      <c r="BE837" s="178">
        <f>IF(N837="základní",J837,0)</f>
        <v>0</v>
      </c>
      <c r="BF837" s="178">
        <f>IF(N837="snížená",J837,0)</f>
        <v>0</v>
      </c>
      <c r="BG837" s="178">
        <f>IF(N837="zákl. přenesená",J837,0)</f>
        <v>0</v>
      </c>
      <c r="BH837" s="178">
        <f>IF(N837="sníž. přenesená",J837,0)</f>
        <v>0</v>
      </c>
      <c r="BI837" s="178">
        <f>IF(N837="nulová",J837,0)</f>
        <v>0</v>
      </c>
      <c r="BJ837" s="20" t="s">
        <v>82</v>
      </c>
      <c r="BK837" s="178">
        <f>ROUND(I837*H837,2)</f>
        <v>0</v>
      </c>
      <c r="BL837" s="20" t="s">
        <v>302</v>
      </c>
      <c r="BM837" s="177" t="s">
        <v>1574</v>
      </c>
    </row>
    <row r="838" s="2" customFormat="1">
      <c r="A838" s="39"/>
      <c r="B838" s="40"/>
      <c r="C838" s="39"/>
      <c r="D838" s="179" t="s">
        <v>147</v>
      </c>
      <c r="E838" s="39"/>
      <c r="F838" s="180" t="s">
        <v>1575</v>
      </c>
      <c r="G838" s="39"/>
      <c r="H838" s="39"/>
      <c r="I838" s="181"/>
      <c r="J838" s="39"/>
      <c r="K838" s="39"/>
      <c r="L838" s="40"/>
      <c r="M838" s="182"/>
      <c r="N838" s="183"/>
      <c r="O838" s="73"/>
      <c r="P838" s="73"/>
      <c r="Q838" s="73"/>
      <c r="R838" s="73"/>
      <c r="S838" s="73"/>
      <c r="T838" s="74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20" t="s">
        <v>147</v>
      </c>
      <c r="AU838" s="20" t="s">
        <v>84</v>
      </c>
    </row>
    <row r="839" s="14" customFormat="1">
      <c r="A839" s="14"/>
      <c r="B839" s="196"/>
      <c r="C839" s="14"/>
      <c r="D839" s="179" t="s">
        <v>199</v>
      </c>
      <c r="E839" s="14"/>
      <c r="F839" s="198" t="s">
        <v>1576</v>
      </c>
      <c r="G839" s="14"/>
      <c r="H839" s="199">
        <v>0.69299999999999995</v>
      </c>
      <c r="I839" s="200"/>
      <c r="J839" s="14"/>
      <c r="K839" s="14"/>
      <c r="L839" s="196"/>
      <c r="M839" s="201"/>
      <c r="N839" s="202"/>
      <c r="O839" s="202"/>
      <c r="P839" s="202"/>
      <c r="Q839" s="202"/>
      <c r="R839" s="202"/>
      <c r="S839" s="202"/>
      <c r="T839" s="20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197" t="s">
        <v>199</v>
      </c>
      <c r="AU839" s="197" t="s">
        <v>84</v>
      </c>
      <c r="AV839" s="14" t="s">
        <v>84</v>
      </c>
      <c r="AW839" s="14" t="s">
        <v>4</v>
      </c>
      <c r="AX839" s="14" t="s">
        <v>82</v>
      </c>
      <c r="AY839" s="197" t="s">
        <v>138</v>
      </c>
    </row>
    <row r="840" s="2" customFormat="1">
      <c r="A840" s="39"/>
      <c r="B840" s="165"/>
      <c r="C840" s="166" t="s">
        <v>1577</v>
      </c>
      <c r="D840" s="166" t="s">
        <v>141</v>
      </c>
      <c r="E840" s="167" t="s">
        <v>1578</v>
      </c>
      <c r="F840" s="168" t="s">
        <v>1579</v>
      </c>
      <c r="G840" s="169" t="s">
        <v>231</v>
      </c>
      <c r="H840" s="170">
        <v>1.0369999999999999</v>
      </c>
      <c r="I840" s="171"/>
      <c r="J840" s="172">
        <f>ROUND(I840*H840,2)</f>
        <v>0</v>
      </c>
      <c r="K840" s="168" t="s">
        <v>144</v>
      </c>
      <c r="L840" s="40"/>
      <c r="M840" s="173" t="s">
        <v>3</v>
      </c>
      <c r="N840" s="174" t="s">
        <v>45</v>
      </c>
      <c r="O840" s="73"/>
      <c r="P840" s="175">
        <f>O840*H840</f>
        <v>0</v>
      </c>
      <c r="Q840" s="175">
        <v>0</v>
      </c>
      <c r="R840" s="175">
        <f>Q840*H840</f>
        <v>0</v>
      </c>
      <c r="S840" s="175">
        <v>0</v>
      </c>
      <c r="T840" s="176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177" t="s">
        <v>302</v>
      </c>
      <c r="AT840" s="177" t="s">
        <v>141</v>
      </c>
      <c r="AU840" s="177" t="s">
        <v>84</v>
      </c>
      <c r="AY840" s="20" t="s">
        <v>138</v>
      </c>
      <c r="BE840" s="178">
        <f>IF(N840="základní",J840,0)</f>
        <v>0</v>
      </c>
      <c r="BF840" s="178">
        <f>IF(N840="snížená",J840,0)</f>
        <v>0</v>
      </c>
      <c r="BG840" s="178">
        <f>IF(N840="zákl. přenesená",J840,0)</f>
        <v>0</v>
      </c>
      <c r="BH840" s="178">
        <f>IF(N840="sníž. přenesená",J840,0)</f>
        <v>0</v>
      </c>
      <c r="BI840" s="178">
        <f>IF(N840="nulová",J840,0)</f>
        <v>0</v>
      </c>
      <c r="BJ840" s="20" t="s">
        <v>82</v>
      </c>
      <c r="BK840" s="178">
        <f>ROUND(I840*H840,2)</f>
        <v>0</v>
      </c>
      <c r="BL840" s="20" t="s">
        <v>302</v>
      </c>
      <c r="BM840" s="177" t="s">
        <v>1580</v>
      </c>
    </row>
    <row r="841" s="12" customFormat="1" ht="22.8" customHeight="1">
      <c r="A841" s="12"/>
      <c r="B841" s="152"/>
      <c r="C841" s="12"/>
      <c r="D841" s="153" t="s">
        <v>73</v>
      </c>
      <c r="E841" s="163" t="s">
        <v>679</v>
      </c>
      <c r="F841" s="163" t="s">
        <v>680</v>
      </c>
      <c r="G841" s="12"/>
      <c r="H841" s="12"/>
      <c r="I841" s="155"/>
      <c r="J841" s="164">
        <f>BK841</f>
        <v>0</v>
      </c>
      <c r="K841" s="12"/>
      <c r="L841" s="152"/>
      <c r="M841" s="157"/>
      <c r="N841" s="158"/>
      <c r="O841" s="158"/>
      <c r="P841" s="159">
        <f>SUM(P842:P899)</f>
        <v>0</v>
      </c>
      <c r="Q841" s="158"/>
      <c r="R841" s="159">
        <f>SUM(R842:R899)</f>
        <v>0.033054189999999997</v>
      </c>
      <c r="S841" s="158"/>
      <c r="T841" s="160">
        <f>SUM(T842:T899)</f>
        <v>0</v>
      </c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R841" s="153" t="s">
        <v>84</v>
      </c>
      <c r="AT841" s="161" t="s">
        <v>73</v>
      </c>
      <c r="AU841" s="161" t="s">
        <v>82</v>
      </c>
      <c r="AY841" s="153" t="s">
        <v>138</v>
      </c>
      <c r="BK841" s="162">
        <f>SUM(BK842:BK899)</f>
        <v>0</v>
      </c>
    </row>
    <row r="842" s="2" customFormat="1" ht="16.5" customHeight="1">
      <c r="A842" s="39"/>
      <c r="B842" s="165"/>
      <c r="C842" s="166" t="s">
        <v>1581</v>
      </c>
      <c r="D842" s="166" t="s">
        <v>141</v>
      </c>
      <c r="E842" s="167" t="s">
        <v>1582</v>
      </c>
      <c r="F842" s="168" t="s">
        <v>1583</v>
      </c>
      <c r="G842" s="169" t="s">
        <v>168</v>
      </c>
      <c r="H842" s="170">
        <v>33.840000000000003</v>
      </c>
      <c r="I842" s="171"/>
      <c r="J842" s="172">
        <f>ROUND(I842*H842,2)</f>
        <v>0</v>
      </c>
      <c r="K842" s="168" t="s">
        <v>144</v>
      </c>
      <c r="L842" s="40"/>
      <c r="M842" s="173" t="s">
        <v>3</v>
      </c>
      <c r="N842" s="174" t="s">
        <v>45</v>
      </c>
      <c r="O842" s="73"/>
      <c r="P842" s="175">
        <f>O842*H842</f>
        <v>0</v>
      </c>
      <c r="Q842" s="175">
        <v>2.0000000000000002E-05</v>
      </c>
      <c r="R842" s="175">
        <f>Q842*H842</f>
        <v>0.00067680000000000008</v>
      </c>
      <c r="S842" s="175">
        <v>0</v>
      </c>
      <c r="T842" s="176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177" t="s">
        <v>302</v>
      </c>
      <c r="AT842" s="177" t="s">
        <v>141</v>
      </c>
      <c r="AU842" s="177" t="s">
        <v>84</v>
      </c>
      <c r="AY842" s="20" t="s">
        <v>138</v>
      </c>
      <c r="BE842" s="178">
        <f>IF(N842="základní",J842,0)</f>
        <v>0</v>
      </c>
      <c r="BF842" s="178">
        <f>IF(N842="snížená",J842,0)</f>
        <v>0</v>
      </c>
      <c r="BG842" s="178">
        <f>IF(N842="zákl. přenesená",J842,0)</f>
        <v>0</v>
      </c>
      <c r="BH842" s="178">
        <f>IF(N842="sníž. přenesená",J842,0)</f>
        <v>0</v>
      </c>
      <c r="BI842" s="178">
        <f>IF(N842="nulová",J842,0)</f>
        <v>0</v>
      </c>
      <c r="BJ842" s="20" t="s">
        <v>82</v>
      </c>
      <c r="BK842" s="178">
        <f>ROUND(I842*H842,2)</f>
        <v>0</v>
      </c>
      <c r="BL842" s="20" t="s">
        <v>302</v>
      </c>
      <c r="BM842" s="177" t="s">
        <v>1584</v>
      </c>
    </row>
    <row r="843" s="13" customFormat="1">
      <c r="A843" s="13"/>
      <c r="B843" s="189"/>
      <c r="C843" s="13"/>
      <c r="D843" s="179" t="s">
        <v>199</v>
      </c>
      <c r="E843" s="190" t="s">
        <v>3</v>
      </c>
      <c r="F843" s="191" t="s">
        <v>1585</v>
      </c>
      <c r="G843" s="13"/>
      <c r="H843" s="190" t="s">
        <v>3</v>
      </c>
      <c r="I843" s="192"/>
      <c r="J843" s="13"/>
      <c r="K843" s="13"/>
      <c r="L843" s="189"/>
      <c r="M843" s="193"/>
      <c r="N843" s="194"/>
      <c r="O843" s="194"/>
      <c r="P843" s="194"/>
      <c r="Q843" s="194"/>
      <c r="R843" s="194"/>
      <c r="S843" s="194"/>
      <c r="T843" s="19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190" t="s">
        <v>199</v>
      </c>
      <c r="AU843" s="190" t="s">
        <v>84</v>
      </c>
      <c r="AV843" s="13" t="s">
        <v>82</v>
      </c>
      <c r="AW843" s="13" t="s">
        <v>35</v>
      </c>
      <c r="AX843" s="13" t="s">
        <v>74</v>
      </c>
      <c r="AY843" s="190" t="s">
        <v>138</v>
      </c>
    </row>
    <row r="844" s="13" customFormat="1">
      <c r="A844" s="13"/>
      <c r="B844" s="189"/>
      <c r="C844" s="13"/>
      <c r="D844" s="179" t="s">
        <v>199</v>
      </c>
      <c r="E844" s="190" t="s">
        <v>3</v>
      </c>
      <c r="F844" s="191" t="s">
        <v>1586</v>
      </c>
      <c r="G844" s="13"/>
      <c r="H844" s="190" t="s">
        <v>3</v>
      </c>
      <c r="I844" s="192"/>
      <c r="J844" s="13"/>
      <c r="K844" s="13"/>
      <c r="L844" s="189"/>
      <c r="M844" s="193"/>
      <c r="N844" s="194"/>
      <c r="O844" s="194"/>
      <c r="P844" s="194"/>
      <c r="Q844" s="194"/>
      <c r="R844" s="194"/>
      <c r="S844" s="194"/>
      <c r="T844" s="19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0" t="s">
        <v>199</v>
      </c>
      <c r="AU844" s="190" t="s">
        <v>84</v>
      </c>
      <c r="AV844" s="13" t="s">
        <v>82</v>
      </c>
      <c r="AW844" s="13" t="s">
        <v>35</v>
      </c>
      <c r="AX844" s="13" t="s">
        <v>74</v>
      </c>
      <c r="AY844" s="190" t="s">
        <v>138</v>
      </c>
    </row>
    <row r="845" s="14" customFormat="1">
      <c r="A845" s="14"/>
      <c r="B845" s="196"/>
      <c r="C845" s="14"/>
      <c r="D845" s="179" t="s">
        <v>199</v>
      </c>
      <c r="E845" s="197" t="s">
        <v>3</v>
      </c>
      <c r="F845" s="198" t="s">
        <v>1587</v>
      </c>
      <c r="G845" s="14"/>
      <c r="H845" s="199">
        <v>33.840000000000003</v>
      </c>
      <c r="I845" s="200"/>
      <c r="J845" s="14"/>
      <c r="K845" s="14"/>
      <c r="L845" s="196"/>
      <c r="M845" s="201"/>
      <c r="N845" s="202"/>
      <c r="O845" s="202"/>
      <c r="P845" s="202"/>
      <c r="Q845" s="202"/>
      <c r="R845" s="202"/>
      <c r="S845" s="202"/>
      <c r="T845" s="20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197" t="s">
        <v>199</v>
      </c>
      <c r="AU845" s="197" t="s">
        <v>84</v>
      </c>
      <c r="AV845" s="14" t="s">
        <v>84</v>
      </c>
      <c r="AW845" s="14" t="s">
        <v>35</v>
      </c>
      <c r="AX845" s="14" t="s">
        <v>74</v>
      </c>
      <c r="AY845" s="197" t="s">
        <v>138</v>
      </c>
    </row>
    <row r="846" s="15" customFormat="1">
      <c r="A846" s="15"/>
      <c r="B846" s="204"/>
      <c r="C846" s="15"/>
      <c r="D846" s="179" t="s">
        <v>199</v>
      </c>
      <c r="E846" s="205" t="s">
        <v>3</v>
      </c>
      <c r="F846" s="206" t="s">
        <v>208</v>
      </c>
      <c r="G846" s="15"/>
      <c r="H846" s="207">
        <v>33.840000000000003</v>
      </c>
      <c r="I846" s="208"/>
      <c r="J846" s="15"/>
      <c r="K846" s="15"/>
      <c r="L846" s="204"/>
      <c r="M846" s="209"/>
      <c r="N846" s="210"/>
      <c r="O846" s="210"/>
      <c r="P846" s="210"/>
      <c r="Q846" s="210"/>
      <c r="R846" s="210"/>
      <c r="S846" s="210"/>
      <c r="T846" s="211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05" t="s">
        <v>199</v>
      </c>
      <c r="AU846" s="205" t="s">
        <v>84</v>
      </c>
      <c r="AV846" s="15" t="s">
        <v>162</v>
      </c>
      <c r="AW846" s="15" t="s">
        <v>35</v>
      </c>
      <c r="AX846" s="15" t="s">
        <v>82</v>
      </c>
      <c r="AY846" s="205" t="s">
        <v>138</v>
      </c>
    </row>
    <row r="847" s="2" customFormat="1" ht="16.5" customHeight="1">
      <c r="A847" s="39"/>
      <c r="B847" s="165"/>
      <c r="C847" s="166" t="s">
        <v>1588</v>
      </c>
      <c r="D847" s="166" t="s">
        <v>141</v>
      </c>
      <c r="E847" s="167" t="s">
        <v>1589</v>
      </c>
      <c r="F847" s="168" t="s">
        <v>1590</v>
      </c>
      <c r="G847" s="169" t="s">
        <v>168</v>
      </c>
      <c r="H847" s="170">
        <v>95.733000000000004</v>
      </c>
      <c r="I847" s="171"/>
      <c r="J847" s="172">
        <f>ROUND(I847*H847,2)</f>
        <v>0</v>
      </c>
      <c r="K847" s="168" t="s">
        <v>144</v>
      </c>
      <c r="L847" s="40"/>
      <c r="M847" s="173" t="s">
        <v>3</v>
      </c>
      <c r="N847" s="174" t="s">
        <v>45</v>
      </c>
      <c r="O847" s="73"/>
      <c r="P847" s="175">
        <f>O847*H847</f>
        <v>0</v>
      </c>
      <c r="Q847" s="175">
        <v>0.00014999999999999999</v>
      </c>
      <c r="R847" s="175">
        <f>Q847*H847</f>
        <v>0.01435995</v>
      </c>
      <c r="S847" s="175">
        <v>0</v>
      </c>
      <c r="T847" s="176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177" t="s">
        <v>302</v>
      </c>
      <c r="AT847" s="177" t="s">
        <v>141</v>
      </c>
      <c r="AU847" s="177" t="s">
        <v>84</v>
      </c>
      <c r="AY847" s="20" t="s">
        <v>138</v>
      </c>
      <c r="BE847" s="178">
        <f>IF(N847="základní",J847,0)</f>
        <v>0</v>
      </c>
      <c r="BF847" s="178">
        <f>IF(N847="snížená",J847,0)</f>
        <v>0</v>
      </c>
      <c r="BG847" s="178">
        <f>IF(N847="zákl. přenesená",J847,0)</f>
        <v>0</v>
      </c>
      <c r="BH847" s="178">
        <f>IF(N847="sníž. přenesená",J847,0)</f>
        <v>0</v>
      </c>
      <c r="BI847" s="178">
        <f>IF(N847="nulová",J847,0)</f>
        <v>0</v>
      </c>
      <c r="BJ847" s="20" t="s">
        <v>82</v>
      </c>
      <c r="BK847" s="178">
        <f>ROUND(I847*H847,2)</f>
        <v>0</v>
      </c>
      <c r="BL847" s="20" t="s">
        <v>302</v>
      </c>
      <c r="BM847" s="177" t="s">
        <v>1591</v>
      </c>
    </row>
    <row r="848" s="2" customFormat="1">
      <c r="A848" s="39"/>
      <c r="B848" s="40"/>
      <c r="C848" s="39"/>
      <c r="D848" s="179" t="s">
        <v>147</v>
      </c>
      <c r="E848" s="39"/>
      <c r="F848" s="180" t="s">
        <v>1592</v>
      </c>
      <c r="G848" s="39"/>
      <c r="H848" s="39"/>
      <c r="I848" s="181"/>
      <c r="J848" s="39"/>
      <c r="K848" s="39"/>
      <c r="L848" s="40"/>
      <c r="M848" s="182"/>
      <c r="N848" s="183"/>
      <c r="O848" s="73"/>
      <c r="P848" s="73"/>
      <c r="Q848" s="73"/>
      <c r="R848" s="73"/>
      <c r="S848" s="73"/>
      <c r="T848" s="74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20" t="s">
        <v>147</v>
      </c>
      <c r="AU848" s="20" t="s">
        <v>84</v>
      </c>
    </row>
    <row r="849" s="13" customFormat="1">
      <c r="A849" s="13"/>
      <c r="B849" s="189"/>
      <c r="C849" s="13"/>
      <c r="D849" s="179" t="s">
        <v>199</v>
      </c>
      <c r="E849" s="190" t="s">
        <v>3</v>
      </c>
      <c r="F849" s="191" t="s">
        <v>1586</v>
      </c>
      <c r="G849" s="13"/>
      <c r="H849" s="190" t="s">
        <v>3</v>
      </c>
      <c r="I849" s="192"/>
      <c r="J849" s="13"/>
      <c r="K849" s="13"/>
      <c r="L849" s="189"/>
      <c r="M849" s="193"/>
      <c r="N849" s="194"/>
      <c r="O849" s="194"/>
      <c r="P849" s="194"/>
      <c r="Q849" s="194"/>
      <c r="R849" s="194"/>
      <c r="S849" s="194"/>
      <c r="T849" s="19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0" t="s">
        <v>199</v>
      </c>
      <c r="AU849" s="190" t="s">
        <v>84</v>
      </c>
      <c r="AV849" s="13" t="s">
        <v>82</v>
      </c>
      <c r="AW849" s="13" t="s">
        <v>35</v>
      </c>
      <c r="AX849" s="13" t="s">
        <v>74</v>
      </c>
      <c r="AY849" s="190" t="s">
        <v>138</v>
      </c>
    </row>
    <row r="850" s="14" customFormat="1">
      <c r="A850" s="14"/>
      <c r="B850" s="196"/>
      <c r="C850" s="14"/>
      <c r="D850" s="179" t="s">
        <v>199</v>
      </c>
      <c r="E850" s="197" t="s">
        <v>3</v>
      </c>
      <c r="F850" s="198" t="s">
        <v>1587</v>
      </c>
      <c r="G850" s="14"/>
      <c r="H850" s="199">
        <v>33.840000000000003</v>
      </c>
      <c r="I850" s="200"/>
      <c r="J850" s="14"/>
      <c r="K850" s="14"/>
      <c r="L850" s="196"/>
      <c r="M850" s="201"/>
      <c r="N850" s="202"/>
      <c r="O850" s="202"/>
      <c r="P850" s="202"/>
      <c r="Q850" s="202"/>
      <c r="R850" s="202"/>
      <c r="S850" s="202"/>
      <c r="T850" s="20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197" t="s">
        <v>199</v>
      </c>
      <c r="AU850" s="197" t="s">
        <v>84</v>
      </c>
      <c r="AV850" s="14" t="s">
        <v>84</v>
      </c>
      <c r="AW850" s="14" t="s">
        <v>35</v>
      </c>
      <c r="AX850" s="14" t="s">
        <v>74</v>
      </c>
      <c r="AY850" s="197" t="s">
        <v>138</v>
      </c>
    </row>
    <row r="851" s="13" customFormat="1">
      <c r="A851" s="13"/>
      <c r="B851" s="189"/>
      <c r="C851" s="13"/>
      <c r="D851" s="179" t="s">
        <v>199</v>
      </c>
      <c r="E851" s="190" t="s">
        <v>3</v>
      </c>
      <c r="F851" s="191" t="s">
        <v>1593</v>
      </c>
      <c r="G851" s="13"/>
      <c r="H851" s="190" t="s">
        <v>3</v>
      </c>
      <c r="I851" s="192"/>
      <c r="J851" s="13"/>
      <c r="K851" s="13"/>
      <c r="L851" s="189"/>
      <c r="M851" s="193"/>
      <c r="N851" s="194"/>
      <c r="O851" s="194"/>
      <c r="P851" s="194"/>
      <c r="Q851" s="194"/>
      <c r="R851" s="194"/>
      <c r="S851" s="194"/>
      <c r="T851" s="19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0" t="s">
        <v>199</v>
      </c>
      <c r="AU851" s="190" t="s">
        <v>84</v>
      </c>
      <c r="AV851" s="13" t="s">
        <v>82</v>
      </c>
      <c r="AW851" s="13" t="s">
        <v>35</v>
      </c>
      <c r="AX851" s="13" t="s">
        <v>74</v>
      </c>
      <c r="AY851" s="190" t="s">
        <v>138</v>
      </c>
    </row>
    <row r="852" s="14" customFormat="1">
      <c r="A852" s="14"/>
      <c r="B852" s="196"/>
      <c r="C852" s="14"/>
      <c r="D852" s="179" t="s">
        <v>199</v>
      </c>
      <c r="E852" s="197" t="s">
        <v>3</v>
      </c>
      <c r="F852" s="198" t="s">
        <v>1182</v>
      </c>
      <c r="G852" s="14"/>
      <c r="H852" s="199">
        <v>61.893000000000001</v>
      </c>
      <c r="I852" s="200"/>
      <c r="J852" s="14"/>
      <c r="K852" s="14"/>
      <c r="L852" s="196"/>
      <c r="M852" s="201"/>
      <c r="N852" s="202"/>
      <c r="O852" s="202"/>
      <c r="P852" s="202"/>
      <c r="Q852" s="202"/>
      <c r="R852" s="202"/>
      <c r="S852" s="202"/>
      <c r="T852" s="20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197" t="s">
        <v>199</v>
      </c>
      <c r="AU852" s="197" t="s">
        <v>84</v>
      </c>
      <c r="AV852" s="14" t="s">
        <v>84</v>
      </c>
      <c r="AW852" s="14" t="s">
        <v>35</v>
      </c>
      <c r="AX852" s="14" t="s">
        <v>74</v>
      </c>
      <c r="AY852" s="197" t="s">
        <v>138</v>
      </c>
    </row>
    <row r="853" s="15" customFormat="1">
      <c r="A853" s="15"/>
      <c r="B853" s="204"/>
      <c r="C853" s="15"/>
      <c r="D853" s="179" t="s">
        <v>199</v>
      </c>
      <c r="E853" s="205" t="s">
        <v>3</v>
      </c>
      <c r="F853" s="206" t="s">
        <v>208</v>
      </c>
      <c r="G853" s="15"/>
      <c r="H853" s="207">
        <v>95.733000000000004</v>
      </c>
      <c r="I853" s="208"/>
      <c r="J853" s="15"/>
      <c r="K853" s="15"/>
      <c r="L853" s="204"/>
      <c r="M853" s="209"/>
      <c r="N853" s="210"/>
      <c r="O853" s="210"/>
      <c r="P853" s="210"/>
      <c r="Q853" s="210"/>
      <c r="R853" s="210"/>
      <c r="S853" s="210"/>
      <c r="T853" s="211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05" t="s">
        <v>199</v>
      </c>
      <c r="AU853" s="205" t="s">
        <v>84</v>
      </c>
      <c r="AV853" s="15" t="s">
        <v>162</v>
      </c>
      <c r="AW853" s="15" t="s">
        <v>35</v>
      </c>
      <c r="AX853" s="15" t="s">
        <v>82</v>
      </c>
      <c r="AY853" s="205" t="s">
        <v>138</v>
      </c>
    </row>
    <row r="854" s="2" customFormat="1">
      <c r="A854" s="39"/>
      <c r="B854" s="165"/>
      <c r="C854" s="166" t="s">
        <v>1594</v>
      </c>
      <c r="D854" s="166" t="s">
        <v>141</v>
      </c>
      <c r="E854" s="167" t="s">
        <v>682</v>
      </c>
      <c r="F854" s="168" t="s">
        <v>683</v>
      </c>
      <c r="G854" s="169" t="s">
        <v>168</v>
      </c>
      <c r="H854" s="170">
        <v>11.013999999999999</v>
      </c>
      <c r="I854" s="171"/>
      <c r="J854" s="172">
        <f>ROUND(I854*H854,2)</f>
        <v>0</v>
      </c>
      <c r="K854" s="168" t="s">
        <v>144</v>
      </c>
      <c r="L854" s="40"/>
      <c r="M854" s="173" t="s">
        <v>3</v>
      </c>
      <c r="N854" s="174" t="s">
        <v>45</v>
      </c>
      <c r="O854" s="73"/>
      <c r="P854" s="175">
        <f>O854*H854</f>
        <v>0</v>
      </c>
      <c r="Q854" s="175">
        <v>8.0000000000000007E-05</v>
      </c>
      <c r="R854" s="175">
        <f>Q854*H854</f>
        <v>0.00088111999999999999</v>
      </c>
      <c r="S854" s="175">
        <v>0</v>
      </c>
      <c r="T854" s="176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177" t="s">
        <v>302</v>
      </c>
      <c r="AT854" s="177" t="s">
        <v>141</v>
      </c>
      <c r="AU854" s="177" t="s">
        <v>84</v>
      </c>
      <c r="AY854" s="20" t="s">
        <v>138</v>
      </c>
      <c r="BE854" s="178">
        <f>IF(N854="základní",J854,0)</f>
        <v>0</v>
      </c>
      <c r="BF854" s="178">
        <f>IF(N854="snížená",J854,0)</f>
        <v>0</v>
      </c>
      <c r="BG854" s="178">
        <f>IF(N854="zákl. přenesená",J854,0)</f>
        <v>0</v>
      </c>
      <c r="BH854" s="178">
        <f>IF(N854="sníž. přenesená",J854,0)</f>
        <v>0</v>
      </c>
      <c r="BI854" s="178">
        <f>IF(N854="nulová",J854,0)</f>
        <v>0</v>
      </c>
      <c r="BJ854" s="20" t="s">
        <v>82</v>
      </c>
      <c r="BK854" s="178">
        <f>ROUND(I854*H854,2)</f>
        <v>0</v>
      </c>
      <c r="BL854" s="20" t="s">
        <v>302</v>
      </c>
      <c r="BM854" s="177" t="s">
        <v>1595</v>
      </c>
    </row>
    <row r="855" s="13" customFormat="1">
      <c r="A855" s="13"/>
      <c r="B855" s="189"/>
      <c r="C855" s="13"/>
      <c r="D855" s="179" t="s">
        <v>199</v>
      </c>
      <c r="E855" s="190" t="s">
        <v>3</v>
      </c>
      <c r="F855" s="191" t="s">
        <v>1596</v>
      </c>
      <c r="G855" s="13"/>
      <c r="H855" s="190" t="s">
        <v>3</v>
      </c>
      <c r="I855" s="192"/>
      <c r="J855" s="13"/>
      <c r="K855" s="13"/>
      <c r="L855" s="189"/>
      <c r="M855" s="193"/>
      <c r="N855" s="194"/>
      <c r="O855" s="194"/>
      <c r="P855" s="194"/>
      <c r="Q855" s="194"/>
      <c r="R855" s="194"/>
      <c r="S855" s="194"/>
      <c r="T855" s="19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0" t="s">
        <v>199</v>
      </c>
      <c r="AU855" s="190" t="s">
        <v>84</v>
      </c>
      <c r="AV855" s="13" t="s">
        <v>82</v>
      </c>
      <c r="AW855" s="13" t="s">
        <v>35</v>
      </c>
      <c r="AX855" s="13" t="s">
        <v>74</v>
      </c>
      <c r="AY855" s="190" t="s">
        <v>138</v>
      </c>
    </row>
    <row r="856" s="14" customFormat="1">
      <c r="A856" s="14"/>
      <c r="B856" s="196"/>
      <c r="C856" s="14"/>
      <c r="D856" s="179" t="s">
        <v>199</v>
      </c>
      <c r="E856" s="197" t="s">
        <v>3</v>
      </c>
      <c r="F856" s="198" t="s">
        <v>1597</v>
      </c>
      <c r="G856" s="14"/>
      <c r="H856" s="199">
        <v>2.3700000000000001</v>
      </c>
      <c r="I856" s="200"/>
      <c r="J856" s="14"/>
      <c r="K856" s="14"/>
      <c r="L856" s="196"/>
      <c r="M856" s="201"/>
      <c r="N856" s="202"/>
      <c r="O856" s="202"/>
      <c r="P856" s="202"/>
      <c r="Q856" s="202"/>
      <c r="R856" s="202"/>
      <c r="S856" s="202"/>
      <c r="T856" s="20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197" t="s">
        <v>199</v>
      </c>
      <c r="AU856" s="197" t="s">
        <v>84</v>
      </c>
      <c r="AV856" s="14" t="s">
        <v>84</v>
      </c>
      <c r="AW856" s="14" t="s">
        <v>35</v>
      </c>
      <c r="AX856" s="14" t="s">
        <v>74</v>
      </c>
      <c r="AY856" s="197" t="s">
        <v>138</v>
      </c>
    </row>
    <row r="857" s="14" customFormat="1">
      <c r="A857" s="14"/>
      <c r="B857" s="196"/>
      <c r="C857" s="14"/>
      <c r="D857" s="179" t="s">
        <v>199</v>
      </c>
      <c r="E857" s="197" t="s">
        <v>3</v>
      </c>
      <c r="F857" s="198" t="s">
        <v>1598</v>
      </c>
      <c r="G857" s="14"/>
      <c r="H857" s="199">
        <v>1.135</v>
      </c>
      <c r="I857" s="200"/>
      <c r="J857" s="14"/>
      <c r="K857" s="14"/>
      <c r="L857" s="196"/>
      <c r="M857" s="201"/>
      <c r="N857" s="202"/>
      <c r="O857" s="202"/>
      <c r="P857" s="202"/>
      <c r="Q857" s="202"/>
      <c r="R857" s="202"/>
      <c r="S857" s="202"/>
      <c r="T857" s="20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197" t="s">
        <v>199</v>
      </c>
      <c r="AU857" s="197" t="s">
        <v>84</v>
      </c>
      <c r="AV857" s="14" t="s">
        <v>84</v>
      </c>
      <c r="AW857" s="14" t="s">
        <v>35</v>
      </c>
      <c r="AX857" s="14" t="s">
        <v>74</v>
      </c>
      <c r="AY857" s="197" t="s">
        <v>138</v>
      </c>
    </row>
    <row r="858" s="16" customFormat="1">
      <c r="A858" s="16"/>
      <c r="B858" s="212"/>
      <c r="C858" s="16"/>
      <c r="D858" s="179" t="s">
        <v>199</v>
      </c>
      <c r="E858" s="213" t="s">
        <v>3</v>
      </c>
      <c r="F858" s="214" t="s">
        <v>248</v>
      </c>
      <c r="G858" s="16"/>
      <c r="H858" s="215">
        <v>3.5049999999999999</v>
      </c>
      <c r="I858" s="216"/>
      <c r="J858" s="16"/>
      <c r="K858" s="16"/>
      <c r="L858" s="212"/>
      <c r="M858" s="217"/>
      <c r="N858" s="218"/>
      <c r="O858" s="218"/>
      <c r="P858" s="218"/>
      <c r="Q858" s="218"/>
      <c r="R858" s="218"/>
      <c r="S858" s="218"/>
      <c r="T858" s="219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T858" s="213" t="s">
        <v>199</v>
      </c>
      <c r="AU858" s="213" t="s">
        <v>84</v>
      </c>
      <c r="AV858" s="16" t="s">
        <v>156</v>
      </c>
      <c r="AW858" s="16" t="s">
        <v>35</v>
      </c>
      <c r="AX858" s="16" t="s">
        <v>74</v>
      </c>
      <c r="AY858" s="213" t="s">
        <v>138</v>
      </c>
    </row>
    <row r="859" s="13" customFormat="1">
      <c r="A859" s="13"/>
      <c r="B859" s="189"/>
      <c r="C859" s="13"/>
      <c r="D859" s="179" t="s">
        <v>199</v>
      </c>
      <c r="E859" s="190" t="s">
        <v>3</v>
      </c>
      <c r="F859" s="191" t="s">
        <v>976</v>
      </c>
      <c r="G859" s="13"/>
      <c r="H859" s="190" t="s">
        <v>3</v>
      </c>
      <c r="I859" s="192"/>
      <c r="J859" s="13"/>
      <c r="K859" s="13"/>
      <c r="L859" s="189"/>
      <c r="M859" s="193"/>
      <c r="N859" s="194"/>
      <c r="O859" s="194"/>
      <c r="P859" s="194"/>
      <c r="Q859" s="194"/>
      <c r="R859" s="194"/>
      <c r="S859" s="194"/>
      <c r="T859" s="19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0" t="s">
        <v>199</v>
      </c>
      <c r="AU859" s="190" t="s">
        <v>84</v>
      </c>
      <c r="AV859" s="13" t="s">
        <v>82</v>
      </c>
      <c r="AW859" s="13" t="s">
        <v>35</v>
      </c>
      <c r="AX859" s="13" t="s">
        <v>74</v>
      </c>
      <c r="AY859" s="190" t="s">
        <v>138</v>
      </c>
    </row>
    <row r="860" s="14" customFormat="1">
      <c r="A860" s="14"/>
      <c r="B860" s="196"/>
      <c r="C860" s="14"/>
      <c r="D860" s="179" t="s">
        <v>199</v>
      </c>
      <c r="E860" s="197" t="s">
        <v>3</v>
      </c>
      <c r="F860" s="198" t="s">
        <v>1599</v>
      </c>
      <c r="G860" s="14"/>
      <c r="H860" s="199">
        <v>1.1599999999999999</v>
      </c>
      <c r="I860" s="200"/>
      <c r="J860" s="14"/>
      <c r="K860" s="14"/>
      <c r="L860" s="196"/>
      <c r="M860" s="201"/>
      <c r="N860" s="202"/>
      <c r="O860" s="202"/>
      <c r="P860" s="202"/>
      <c r="Q860" s="202"/>
      <c r="R860" s="202"/>
      <c r="S860" s="202"/>
      <c r="T860" s="20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197" t="s">
        <v>199</v>
      </c>
      <c r="AU860" s="197" t="s">
        <v>84</v>
      </c>
      <c r="AV860" s="14" t="s">
        <v>84</v>
      </c>
      <c r="AW860" s="14" t="s">
        <v>35</v>
      </c>
      <c r="AX860" s="14" t="s">
        <v>74</v>
      </c>
      <c r="AY860" s="197" t="s">
        <v>138</v>
      </c>
    </row>
    <row r="861" s="14" customFormat="1">
      <c r="A861" s="14"/>
      <c r="B861" s="196"/>
      <c r="C861" s="14"/>
      <c r="D861" s="179" t="s">
        <v>199</v>
      </c>
      <c r="E861" s="197" t="s">
        <v>3</v>
      </c>
      <c r="F861" s="198" t="s">
        <v>1600</v>
      </c>
      <c r="G861" s="14"/>
      <c r="H861" s="199">
        <v>1.1850000000000001</v>
      </c>
      <c r="I861" s="200"/>
      <c r="J861" s="14"/>
      <c r="K861" s="14"/>
      <c r="L861" s="196"/>
      <c r="M861" s="201"/>
      <c r="N861" s="202"/>
      <c r="O861" s="202"/>
      <c r="P861" s="202"/>
      <c r="Q861" s="202"/>
      <c r="R861" s="202"/>
      <c r="S861" s="202"/>
      <c r="T861" s="20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197" t="s">
        <v>199</v>
      </c>
      <c r="AU861" s="197" t="s">
        <v>84</v>
      </c>
      <c r="AV861" s="14" t="s">
        <v>84</v>
      </c>
      <c r="AW861" s="14" t="s">
        <v>35</v>
      </c>
      <c r="AX861" s="14" t="s">
        <v>74</v>
      </c>
      <c r="AY861" s="197" t="s">
        <v>138</v>
      </c>
    </row>
    <row r="862" s="14" customFormat="1">
      <c r="A862" s="14"/>
      <c r="B862" s="196"/>
      <c r="C862" s="14"/>
      <c r="D862" s="179" t="s">
        <v>199</v>
      </c>
      <c r="E862" s="197" t="s">
        <v>3</v>
      </c>
      <c r="F862" s="198" t="s">
        <v>1601</v>
      </c>
      <c r="G862" s="14"/>
      <c r="H862" s="199">
        <v>0.94799999999999995</v>
      </c>
      <c r="I862" s="200"/>
      <c r="J862" s="14"/>
      <c r="K862" s="14"/>
      <c r="L862" s="196"/>
      <c r="M862" s="201"/>
      <c r="N862" s="202"/>
      <c r="O862" s="202"/>
      <c r="P862" s="202"/>
      <c r="Q862" s="202"/>
      <c r="R862" s="202"/>
      <c r="S862" s="202"/>
      <c r="T862" s="20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197" t="s">
        <v>199</v>
      </c>
      <c r="AU862" s="197" t="s">
        <v>84</v>
      </c>
      <c r="AV862" s="14" t="s">
        <v>84</v>
      </c>
      <c r="AW862" s="14" t="s">
        <v>35</v>
      </c>
      <c r="AX862" s="14" t="s">
        <v>74</v>
      </c>
      <c r="AY862" s="197" t="s">
        <v>138</v>
      </c>
    </row>
    <row r="863" s="14" customFormat="1">
      <c r="A863" s="14"/>
      <c r="B863" s="196"/>
      <c r="C863" s="14"/>
      <c r="D863" s="179" t="s">
        <v>199</v>
      </c>
      <c r="E863" s="197" t="s">
        <v>3</v>
      </c>
      <c r="F863" s="198" t="s">
        <v>1601</v>
      </c>
      <c r="G863" s="14"/>
      <c r="H863" s="199">
        <v>0.94799999999999995</v>
      </c>
      <c r="I863" s="200"/>
      <c r="J863" s="14"/>
      <c r="K863" s="14"/>
      <c r="L863" s="196"/>
      <c r="M863" s="201"/>
      <c r="N863" s="202"/>
      <c r="O863" s="202"/>
      <c r="P863" s="202"/>
      <c r="Q863" s="202"/>
      <c r="R863" s="202"/>
      <c r="S863" s="202"/>
      <c r="T863" s="20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197" t="s">
        <v>199</v>
      </c>
      <c r="AU863" s="197" t="s">
        <v>84</v>
      </c>
      <c r="AV863" s="14" t="s">
        <v>84</v>
      </c>
      <c r="AW863" s="14" t="s">
        <v>35</v>
      </c>
      <c r="AX863" s="14" t="s">
        <v>74</v>
      </c>
      <c r="AY863" s="197" t="s">
        <v>138</v>
      </c>
    </row>
    <row r="864" s="14" customFormat="1">
      <c r="A864" s="14"/>
      <c r="B864" s="196"/>
      <c r="C864" s="14"/>
      <c r="D864" s="179" t="s">
        <v>199</v>
      </c>
      <c r="E864" s="197" t="s">
        <v>3</v>
      </c>
      <c r="F864" s="198" t="s">
        <v>1602</v>
      </c>
      <c r="G864" s="14"/>
      <c r="H864" s="199">
        <v>2.3199999999999998</v>
      </c>
      <c r="I864" s="200"/>
      <c r="J864" s="14"/>
      <c r="K864" s="14"/>
      <c r="L864" s="196"/>
      <c r="M864" s="201"/>
      <c r="N864" s="202"/>
      <c r="O864" s="202"/>
      <c r="P864" s="202"/>
      <c r="Q864" s="202"/>
      <c r="R864" s="202"/>
      <c r="S864" s="202"/>
      <c r="T864" s="20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197" t="s">
        <v>199</v>
      </c>
      <c r="AU864" s="197" t="s">
        <v>84</v>
      </c>
      <c r="AV864" s="14" t="s">
        <v>84</v>
      </c>
      <c r="AW864" s="14" t="s">
        <v>35</v>
      </c>
      <c r="AX864" s="14" t="s">
        <v>74</v>
      </c>
      <c r="AY864" s="197" t="s">
        <v>138</v>
      </c>
    </row>
    <row r="865" s="14" customFormat="1">
      <c r="A865" s="14"/>
      <c r="B865" s="196"/>
      <c r="C865" s="14"/>
      <c r="D865" s="179" t="s">
        <v>199</v>
      </c>
      <c r="E865" s="197" t="s">
        <v>3</v>
      </c>
      <c r="F865" s="198" t="s">
        <v>1601</v>
      </c>
      <c r="G865" s="14"/>
      <c r="H865" s="199">
        <v>0.94799999999999995</v>
      </c>
      <c r="I865" s="200"/>
      <c r="J865" s="14"/>
      <c r="K865" s="14"/>
      <c r="L865" s="196"/>
      <c r="M865" s="201"/>
      <c r="N865" s="202"/>
      <c r="O865" s="202"/>
      <c r="P865" s="202"/>
      <c r="Q865" s="202"/>
      <c r="R865" s="202"/>
      <c r="S865" s="202"/>
      <c r="T865" s="20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197" t="s">
        <v>199</v>
      </c>
      <c r="AU865" s="197" t="s">
        <v>84</v>
      </c>
      <c r="AV865" s="14" t="s">
        <v>84</v>
      </c>
      <c r="AW865" s="14" t="s">
        <v>35</v>
      </c>
      <c r="AX865" s="14" t="s">
        <v>74</v>
      </c>
      <c r="AY865" s="197" t="s">
        <v>138</v>
      </c>
    </row>
    <row r="866" s="16" customFormat="1">
      <c r="A866" s="16"/>
      <c r="B866" s="212"/>
      <c r="C866" s="16"/>
      <c r="D866" s="179" t="s">
        <v>199</v>
      </c>
      <c r="E866" s="213" t="s">
        <v>3</v>
      </c>
      <c r="F866" s="214" t="s">
        <v>248</v>
      </c>
      <c r="G866" s="16"/>
      <c r="H866" s="215">
        <v>7.5090000000000003</v>
      </c>
      <c r="I866" s="216"/>
      <c r="J866" s="16"/>
      <c r="K866" s="16"/>
      <c r="L866" s="212"/>
      <c r="M866" s="217"/>
      <c r="N866" s="218"/>
      <c r="O866" s="218"/>
      <c r="P866" s="218"/>
      <c r="Q866" s="218"/>
      <c r="R866" s="218"/>
      <c r="S866" s="218"/>
      <c r="T866" s="219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13" t="s">
        <v>199</v>
      </c>
      <c r="AU866" s="213" t="s">
        <v>84</v>
      </c>
      <c r="AV866" s="16" t="s">
        <v>156</v>
      </c>
      <c r="AW866" s="16" t="s">
        <v>35</v>
      </c>
      <c r="AX866" s="16" t="s">
        <v>74</v>
      </c>
      <c r="AY866" s="213" t="s">
        <v>138</v>
      </c>
    </row>
    <row r="867" s="15" customFormat="1">
      <c r="A867" s="15"/>
      <c r="B867" s="204"/>
      <c r="C867" s="15"/>
      <c r="D867" s="179" t="s">
        <v>199</v>
      </c>
      <c r="E867" s="205" t="s">
        <v>3</v>
      </c>
      <c r="F867" s="206" t="s">
        <v>208</v>
      </c>
      <c r="G867" s="15"/>
      <c r="H867" s="207">
        <v>11.013999999999999</v>
      </c>
      <c r="I867" s="208"/>
      <c r="J867" s="15"/>
      <c r="K867" s="15"/>
      <c r="L867" s="204"/>
      <c r="M867" s="209"/>
      <c r="N867" s="210"/>
      <c r="O867" s="210"/>
      <c r="P867" s="210"/>
      <c r="Q867" s="210"/>
      <c r="R867" s="210"/>
      <c r="S867" s="210"/>
      <c r="T867" s="211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05" t="s">
        <v>199</v>
      </c>
      <c r="AU867" s="205" t="s">
        <v>84</v>
      </c>
      <c r="AV867" s="15" t="s">
        <v>162</v>
      </c>
      <c r="AW867" s="15" t="s">
        <v>35</v>
      </c>
      <c r="AX867" s="15" t="s">
        <v>82</v>
      </c>
      <c r="AY867" s="205" t="s">
        <v>138</v>
      </c>
    </row>
    <row r="868" s="2" customFormat="1" ht="16.5" customHeight="1">
      <c r="A868" s="39"/>
      <c r="B868" s="165"/>
      <c r="C868" s="166" t="s">
        <v>1603</v>
      </c>
      <c r="D868" s="166" t="s">
        <v>141</v>
      </c>
      <c r="E868" s="167" t="s">
        <v>1604</v>
      </c>
      <c r="F868" s="168" t="s">
        <v>1605</v>
      </c>
      <c r="G868" s="169" t="s">
        <v>168</v>
      </c>
      <c r="H868" s="170">
        <v>22.027999999999999</v>
      </c>
      <c r="I868" s="171"/>
      <c r="J868" s="172">
        <f>ROUND(I868*H868,2)</f>
        <v>0</v>
      </c>
      <c r="K868" s="168" t="s">
        <v>144</v>
      </c>
      <c r="L868" s="40"/>
      <c r="M868" s="173" t="s">
        <v>3</v>
      </c>
      <c r="N868" s="174" t="s">
        <v>45</v>
      </c>
      <c r="O868" s="73"/>
      <c r="P868" s="175">
        <f>O868*H868</f>
        <v>0</v>
      </c>
      <c r="Q868" s="175">
        <v>0.00013999999999999999</v>
      </c>
      <c r="R868" s="175">
        <f>Q868*H868</f>
        <v>0.0030839199999999995</v>
      </c>
      <c r="S868" s="175">
        <v>0</v>
      </c>
      <c r="T868" s="176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177" t="s">
        <v>302</v>
      </c>
      <c r="AT868" s="177" t="s">
        <v>141</v>
      </c>
      <c r="AU868" s="177" t="s">
        <v>84</v>
      </c>
      <c r="AY868" s="20" t="s">
        <v>138</v>
      </c>
      <c r="BE868" s="178">
        <f>IF(N868="základní",J868,0)</f>
        <v>0</v>
      </c>
      <c r="BF868" s="178">
        <f>IF(N868="snížená",J868,0)</f>
        <v>0</v>
      </c>
      <c r="BG868" s="178">
        <f>IF(N868="zákl. přenesená",J868,0)</f>
        <v>0</v>
      </c>
      <c r="BH868" s="178">
        <f>IF(N868="sníž. přenesená",J868,0)</f>
        <v>0</v>
      </c>
      <c r="BI868" s="178">
        <f>IF(N868="nulová",J868,0)</f>
        <v>0</v>
      </c>
      <c r="BJ868" s="20" t="s">
        <v>82</v>
      </c>
      <c r="BK868" s="178">
        <f>ROUND(I868*H868,2)</f>
        <v>0</v>
      </c>
      <c r="BL868" s="20" t="s">
        <v>302</v>
      </c>
      <c r="BM868" s="177" t="s">
        <v>1606</v>
      </c>
    </row>
    <row r="869" s="13" customFormat="1">
      <c r="A869" s="13"/>
      <c r="B869" s="189"/>
      <c r="C869" s="13"/>
      <c r="D869" s="179" t="s">
        <v>199</v>
      </c>
      <c r="E869" s="190" t="s">
        <v>3</v>
      </c>
      <c r="F869" s="191" t="s">
        <v>693</v>
      </c>
      <c r="G869" s="13"/>
      <c r="H869" s="190" t="s">
        <v>3</v>
      </c>
      <c r="I869" s="192"/>
      <c r="J869" s="13"/>
      <c r="K869" s="13"/>
      <c r="L869" s="189"/>
      <c r="M869" s="193"/>
      <c r="N869" s="194"/>
      <c r="O869" s="194"/>
      <c r="P869" s="194"/>
      <c r="Q869" s="194"/>
      <c r="R869" s="194"/>
      <c r="S869" s="194"/>
      <c r="T869" s="19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90" t="s">
        <v>199</v>
      </c>
      <c r="AU869" s="190" t="s">
        <v>84</v>
      </c>
      <c r="AV869" s="13" t="s">
        <v>82</v>
      </c>
      <c r="AW869" s="13" t="s">
        <v>35</v>
      </c>
      <c r="AX869" s="13" t="s">
        <v>74</v>
      </c>
      <c r="AY869" s="190" t="s">
        <v>138</v>
      </c>
    </row>
    <row r="870" s="13" customFormat="1">
      <c r="A870" s="13"/>
      <c r="B870" s="189"/>
      <c r="C870" s="13"/>
      <c r="D870" s="179" t="s">
        <v>199</v>
      </c>
      <c r="E870" s="190" t="s">
        <v>3</v>
      </c>
      <c r="F870" s="191" t="s">
        <v>1596</v>
      </c>
      <c r="G870" s="13"/>
      <c r="H870" s="190" t="s">
        <v>3</v>
      </c>
      <c r="I870" s="192"/>
      <c r="J870" s="13"/>
      <c r="K870" s="13"/>
      <c r="L870" s="189"/>
      <c r="M870" s="193"/>
      <c r="N870" s="194"/>
      <c r="O870" s="194"/>
      <c r="P870" s="194"/>
      <c r="Q870" s="194"/>
      <c r="R870" s="194"/>
      <c r="S870" s="194"/>
      <c r="T870" s="19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0" t="s">
        <v>199</v>
      </c>
      <c r="AU870" s="190" t="s">
        <v>84</v>
      </c>
      <c r="AV870" s="13" t="s">
        <v>82</v>
      </c>
      <c r="AW870" s="13" t="s">
        <v>35</v>
      </c>
      <c r="AX870" s="13" t="s">
        <v>74</v>
      </c>
      <c r="AY870" s="190" t="s">
        <v>138</v>
      </c>
    </row>
    <row r="871" s="14" customFormat="1">
      <c r="A871" s="14"/>
      <c r="B871" s="196"/>
      <c r="C871" s="14"/>
      <c r="D871" s="179" t="s">
        <v>199</v>
      </c>
      <c r="E871" s="197" t="s">
        <v>3</v>
      </c>
      <c r="F871" s="198" t="s">
        <v>1607</v>
      </c>
      <c r="G871" s="14"/>
      <c r="H871" s="199">
        <v>4.7400000000000002</v>
      </c>
      <c r="I871" s="200"/>
      <c r="J871" s="14"/>
      <c r="K871" s="14"/>
      <c r="L871" s="196"/>
      <c r="M871" s="201"/>
      <c r="N871" s="202"/>
      <c r="O871" s="202"/>
      <c r="P871" s="202"/>
      <c r="Q871" s="202"/>
      <c r="R871" s="202"/>
      <c r="S871" s="202"/>
      <c r="T871" s="20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197" t="s">
        <v>199</v>
      </c>
      <c r="AU871" s="197" t="s">
        <v>84</v>
      </c>
      <c r="AV871" s="14" t="s">
        <v>84</v>
      </c>
      <c r="AW871" s="14" t="s">
        <v>35</v>
      </c>
      <c r="AX871" s="14" t="s">
        <v>74</v>
      </c>
      <c r="AY871" s="197" t="s">
        <v>138</v>
      </c>
    </row>
    <row r="872" s="14" customFormat="1">
      <c r="A872" s="14"/>
      <c r="B872" s="196"/>
      <c r="C872" s="14"/>
      <c r="D872" s="179" t="s">
        <v>199</v>
      </c>
      <c r="E872" s="197" t="s">
        <v>3</v>
      </c>
      <c r="F872" s="198" t="s">
        <v>1608</v>
      </c>
      <c r="G872" s="14"/>
      <c r="H872" s="199">
        <v>2.27</v>
      </c>
      <c r="I872" s="200"/>
      <c r="J872" s="14"/>
      <c r="K872" s="14"/>
      <c r="L872" s="196"/>
      <c r="M872" s="201"/>
      <c r="N872" s="202"/>
      <c r="O872" s="202"/>
      <c r="P872" s="202"/>
      <c r="Q872" s="202"/>
      <c r="R872" s="202"/>
      <c r="S872" s="202"/>
      <c r="T872" s="20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197" t="s">
        <v>199</v>
      </c>
      <c r="AU872" s="197" t="s">
        <v>84</v>
      </c>
      <c r="AV872" s="14" t="s">
        <v>84</v>
      </c>
      <c r="AW872" s="14" t="s">
        <v>35</v>
      </c>
      <c r="AX872" s="14" t="s">
        <v>74</v>
      </c>
      <c r="AY872" s="197" t="s">
        <v>138</v>
      </c>
    </row>
    <row r="873" s="16" customFormat="1">
      <c r="A873" s="16"/>
      <c r="B873" s="212"/>
      <c r="C873" s="16"/>
      <c r="D873" s="179" t="s">
        <v>199</v>
      </c>
      <c r="E873" s="213" t="s">
        <v>3</v>
      </c>
      <c r="F873" s="214" t="s">
        <v>248</v>
      </c>
      <c r="G873" s="16"/>
      <c r="H873" s="215">
        <v>7.0099999999999998</v>
      </c>
      <c r="I873" s="216"/>
      <c r="J873" s="16"/>
      <c r="K873" s="16"/>
      <c r="L873" s="212"/>
      <c r="M873" s="217"/>
      <c r="N873" s="218"/>
      <c r="O873" s="218"/>
      <c r="P873" s="218"/>
      <c r="Q873" s="218"/>
      <c r="R873" s="218"/>
      <c r="S873" s="218"/>
      <c r="T873" s="219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T873" s="213" t="s">
        <v>199</v>
      </c>
      <c r="AU873" s="213" t="s">
        <v>84</v>
      </c>
      <c r="AV873" s="16" t="s">
        <v>156</v>
      </c>
      <c r="AW873" s="16" t="s">
        <v>35</v>
      </c>
      <c r="AX873" s="16" t="s">
        <v>74</v>
      </c>
      <c r="AY873" s="213" t="s">
        <v>138</v>
      </c>
    </row>
    <row r="874" s="13" customFormat="1">
      <c r="A874" s="13"/>
      <c r="B874" s="189"/>
      <c r="C874" s="13"/>
      <c r="D874" s="179" t="s">
        <v>199</v>
      </c>
      <c r="E874" s="190" t="s">
        <v>3</v>
      </c>
      <c r="F874" s="191" t="s">
        <v>976</v>
      </c>
      <c r="G874" s="13"/>
      <c r="H874" s="190" t="s">
        <v>3</v>
      </c>
      <c r="I874" s="192"/>
      <c r="J874" s="13"/>
      <c r="K874" s="13"/>
      <c r="L874" s="189"/>
      <c r="M874" s="193"/>
      <c r="N874" s="194"/>
      <c r="O874" s="194"/>
      <c r="P874" s="194"/>
      <c r="Q874" s="194"/>
      <c r="R874" s="194"/>
      <c r="S874" s="194"/>
      <c r="T874" s="19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90" t="s">
        <v>199</v>
      </c>
      <c r="AU874" s="190" t="s">
        <v>84</v>
      </c>
      <c r="AV874" s="13" t="s">
        <v>82</v>
      </c>
      <c r="AW874" s="13" t="s">
        <v>35</v>
      </c>
      <c r="AX874" s="13" t="s">
        <v>74</v>
      </c>
      <c r="AY874" s="190" t="s">
        <v>138</v>
      </c>
    </row>
    <row r="875" s="14" customFormat="1">
      <c r="A875" s="14"/>
      <c r="B875" s="196"/>
      <c r="C875" s="14"/>
      <c r="D875" s="179" t="s">
        <v>199</v>
      </c>
      <c r="E875" s="197" t="s">
        <v>3</v>
      </c>
      <c r="F875" s="198" t="s">
        <v>1602</v>
      </c>
      <c r="G875" s="14"/>
      <c r="H875" s="199">
        <v>2.3199999999999998</v>
      </c>
      <c r="I875" s="200"/>
      <c r="J875" s="14"/>
      <c r="K875" s="14"/>
      <c r="L875" s="196"/>
      <c r="M875" s="201"/>
      <c r="N875" s="202"/>
      <c r="O875" s="202"/>
      <c r="P875" s="202"/>
      <c r="Q875" s="202"/>
      <c r="R875" s="202"/>
      <c r="S875" s="202"/>
      <c r="T875" s="20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197" t="s">
        <v>199</v>
      </c>
      <c r="AU875" s="197" t="s">
        <v>84</v>
      </c>
      <c r="AV875" s="14" t="s">
        <v>84</v>
      </c>
      <c r="AW875" s="14" t="s">
        <v>35</v>
      </c>
      <c r="AX875" s="14" t="s">
        <v>74</v>
      </c>
      <c r="AY875" s="197" t="s">
        <v>138</v>
      </c>
    </row>
    <row r="876" s="14" customFormat="1">
      <c r="A876" s="14"/>
      <c r="B876" s="196"/>
      <c r="C876" s="14"/>
      <c r="D876" s="179" t="s">
        <v>199</v>
      </c>
      <c r="E876" s="197" t="s">
        <v>3</v>
      </c>
      <c r="F876" s="198" t="s">
        <v>1597</v>
      </c>
      <c r="G876" s="14"/>
      <c r="H876" s="199">
        <v>2.3700000000000001</v>
      </c>
      <c r="I876" s="200"/>
      <c r="J876" s="14"/>
      <c r="K876" s="14"/>
      <c r="L876" s="196"/>
      <c r="M876" s="201"/>
      <c r="N876" s="202"/>
      <c r="O876" s="202"/>
      <c r="P876" s="202"/>
      <c r="Q876" s="202"/>
      <c r="R876" s="202"/>
      <c r="S876" s="202"/>
      <c r="T876" s="20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197" t="s">
        <v>199</v>
      </c>
      <c r="AU876" s="197" t="s">
        <v>84</v>
      </c>
      <c r="AV876" s="14" t="s">
        <v>84</v>
      </c>
      <c r="AW876" s="14" t="s">
        <v>35</v>
      </c>
      <c r="AX876" s="14" t="s">
        <v>74</v>
      </c>
      <c r="AY876" s="197" t="s">
        <v>138</v>
      </c>
    </row>
    <row r="877" s="14" customFormat="1">
      <c r="A877" s="14"/>
      <c r="B877" s="196"/>
      <c r="C877" s="14"/>
      <c r="D877" s="179" t="s">
        <v>199</v>
      </c>
      <c r="E877" s="197" t="s">
        <v>3</v>
      </c>
      <c r="F877" s="198" t="s">
        <v>1609</v>
      </c>
      <c r="G877" s="14"/>
      <c r="H877" s="199">
        <v>1.8959999999999999</v>
      </c>
      <c r="I877" s="200"/>
      <c r="J877" s="14"/>
      <c r="K877" s="14"/>
      <c r="L877" s="196"/>
      <c r="M877" s="201"/>
      <c r="N877" s="202"/>
      <c r="O877" s="202"/>
      <c r="P877" s="202"/>
      <c r="Q877" s="202"/>
      <c r="R877" s="202"/>
      <c r="S877" s="202"/>
      <c r="T877" s="20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197" t="s">
        <v>199</v>
      </c>
      <c r="AU877" s="197" t="s">
        <v>84</v>
      </c>
      <c r="AV877" s="14" t="s">
        <v>84</v>
      </c>
      <c r="AW877" s="14" t="s">
        <v>35</v>
      </c>
      <c r="AX877" s="14" t="s">
        <v>74</v>
      </c>
      <c r="AY877" s="197" t="s">
        <v>138</v>
      </c>
    </row>
    <row r="878" s="14" customFormat="1">
      <c r="A878" s="14"/>
      <c r="B878" s="196"/>
      <c r="C878" s="14"/>
      <c r="D878" s="179" t="s">
        <v>199</v>
      </c>
      <c r="E878" s="197" t="s">
        <v>3</v>
      </c>
      <c r="F878" s="198" t="s">
        <v>1609</v>
      </c>
      <c r="G878" s="14"/>
      <c r="H878" s="199">
        <v>1.8959999999999999</v>
      </c>
      <c r="I878" s="200"/>
      <c r="J878" s="14"/>
      <c r="K878" s="14"/>
      <c r="L878" s="196"/>
      <c r="M878" s="201"/>
      <c r="N878" s="202"/>
      <c r="O878" s="202"/>
      <c r="P878" s="202"/>
      <c r="Q878" s="202"/>
      <c r="R878" s="202"/>
      <c r="S878" s="202"/>
      <c r="T878" s="20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197" t="s">
        <v>199</v>
      </c>
      <c r="AU878" s="197" t="s">
        <v>84</v>
      </c>
      <c r="AV878" s="14" t="s">
        <v>84</v>
      </c>
      <c r="AW878" s="14" t="s">
        <v>35</v>
      </c>
      <c r="AX878" s="14" t="s">
        <v>74</v>
      </c>
      <c r="AY878" s="197" t="s">
        <v>138</v>
      </c>
    </row>
    <row r="879" s="14" customFormat="1">
      <c r="A879" s="14"/>
      <c r="B879" s="196"/>
      <c r="C879" s="14"/>
      <c r="D879" s="179" t="s">
        <v>199</v>
      </c>
      <c r="E879" s="197" t="s">
        <v>3</v>
      </c>
      <c r="F879" s="198" t="s">
        <v>1610</v>
      </c>
      <c r="G879" s="14"/>
      <c r="H879" s="199">
        <v>4.6399999999999997</v>
      </c>
      <c r="I879" s="200"/>
      <c r="J879" s="14"/>
      <c r="K879" s="14"/>
      <c r="L879" s="196"/>
      <c r="M879" s="201"/>
      <c r="N879" s="202"/>
      <c r="O879" s="202"/>
      <c r="P879" s="202"/>
      <c r="Q879" s="202"/>
      <c r="R879" s="202"/>
      <c r="S879" s="202"/>
      <c r="T879" s="20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197" t="s">
        <v>199</v>
      </c>
      <c r="AU879" s="197" t="s">
        <v>84</v>
      </c>
      <c r="AV879" s="14" t="s">
        <v>84</v>
      </c>
      <c r="AW879" s="14" t="s">
        <v>35</v>
      </c>
      <c r="AX879" s="14" t="s">
        <v>74</v>
      </c>
      <c r="AY879" s="197" t="s">
        <v>138</v>
      </c>
    </row>
    <row r="880" s="14" customFormat="1">
      <c r="A880" s="14"/>
      <c r="B880" s="196"/>
      <c r="C880" s="14"/>
      <c r="D880" s="179" t="s">
        <v>199</v>
      </c>
      <c r="E880" s="197" t="s">
        <v>3</v>
      </c>
      <c r="F880" s="198" t="s">
        <v>1609</v>
      </c>
      <c r="G880" s="14"/>
      <c r="H880" s="199">
        <v>1.8959999999999999</v>
      </c>
      <c r="I880" s="200"/>
      <c r="J880" s="14"/>
      <c r="K880" s="14"/>
      <c r="L880" s="196"/>
      <c r="M880" s="201"/>
      <c r="N880" s="202"/>
      <c r="O880" s="202"/>
      <c r="P880" s="202"/>
      <c r="Q880" s="202"/>
      <c r="R880" s="202"/>
      <c r="S880" s="202"/>
      <c r="T880" s="20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197" t="s">
        <v>199</v>
      </c>
      <c r="AU880" s="197" t="s">
        <v>84</v>
      </c>
      <c r="AV880" s="14" t="s">
        <v>84</v>
      </c>
      <c r="AW880" s="14" t="s">
        <v>35</v>
      </c>
      <c r="AX880" s="14" t="s">
        <v>74</v>
      </c>
      <c r="AY880" s="197" t="s">
        <v>138</v>
      </c>
    </row>
    <row r="881" s="16" customFormat="1">
      <c r="A881" s="16"/>
      <c r="B881" s="212"/>
      <c r="C881" s="16"/>
      <c r="D881" s="179" t="s">
        <v>199</v>
      </c>
      <c r="E881" s="213" t="s">
        <v>3</v>
      </c>
      <c r="F881" s="214" t="s">
        <v>248</v>
      </c>
      <c r="G881" s="16"/>
      <c r="H881" s="215">
        <v>15.018000000000001</v>
      </c>
      <c r="I881" s="216"/>
      <c r="J881" s="16"/>
      <c r="K881" s="16"/>
      <c r="L881" s="212"/>
      <c r="M881" s="217"/>
      <c r="N881" s="218"/>
      <c r="O881" s="218"/>
      <c r="P881" s="218"/>
      <c r="Q881" s="218"/>
      <c r="R881" s="218"/>
      <c r="S881" s="218"/>
      <c r="T881" s="219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13" t="s">
        <v>199</v>
      </c>
      <c r="AU881" s="213" t="s">
        <v>84</v>
      </c>
      <c r="AV881" s="16" t="s">
        <v>156</v>
      </c>
      <c r="AW881" s="16" t="s">
        <v>35</v>
      </c>
      <c r="AX881" s="16" t="s">
        <v>74</v>
      </c>
      <c r="AY881" s="213" t="s">
        <v>138</v>
      </c>
    </row>
    <row r="882" s="15" customFormat="1">
      <c r="A882" s="15"/>
      <c r="B882" s="204"/>
      <c r="C882" s="15"/>
      <c r="D882" s="179" t="s">
        <v>199</v>
      </c>
      <c r="E882" s="205" t="s">
        <v>3</v>
      </c>
      <c r="F882" s="206" t="s">
        <v>208</v>
      </c>
      <c r="G882" s="15"/>
      <c r="H882" s="207">
        <v>22.027999999999999</v>
      </c>
      <c r="I882" s="208"/>
      <c r="J882" s="15"/>
      <c r="K882" s="15"/>
      <c r="L882" s="204"/>
      <c r="M882" s="209"/>
      <c r="N882" s="210"/>
      <c r="O882" s="210"/>
      <c r="P882" s="210"/>
      <c r="Q882" s="210"/>
      <c r="R882" s="210"/>
      <c r="S882" s="210"/>
      <c r="T882" s="211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05" t="s">
        <v>199</v>
      </c>
      <c r="AU882" s="205" t="s">
        <v>84</v>
      </c>
      <c r="AV882" s="15" t="s">
        <v>162</v>
      </c>
      <c r="AW882" s="15" t="s">
        <v>35</v>
      </c>
      <c r="AX882" s="15" t="s">
        <v>82</v>
      </c>
      <c r="AY882" s="205" t="s">
        <v>138</v>
      </c>
    </row>
    <row r="883" s="2" customFormat="1" ht="16.5" customHeight="1">
      <c r="A883" s="39"/>
      <c r="B883" s="165"/>
      <c r="C883" s="166" t="s">
        <v>1611</v>
      </c>
      <c r="D883" s="166" t="s">
        <v>141</v>
      </c>
      <c r="E883" s="167" t="s">
        <v>1612</v>
      </c>
      <c r="F883" s="168" t="s">
        <v>1613</v>
      </c>
      <c r="G883" s="169" t="s">
        <v>168</v>
      </c>
      <c r="H883" s="170">
        <v>107.09999999999999</v>
      </c>
      <c r="I883" s="171"/>
      <c r="J883" s="172">
        <f>ROUND(I883*H883,2)</f>
        <v>0</v>
      </c>
      <c r="K883" s="168" t="s">
        <v>144</v>
      </c>
      <c r="L883" s="40"/>
      <c r="M883" s="173" t="s">
        <v>3</v>
      </c>
      <c r="N883" s="174" t="s">
        <v>45</v>
      </c>
      <c r="O883" s="73"/>
      <c r="P883" s="175">
        <f>O883*H883</f>
        <v>0</v>
      </c>
      <c r="Q883" s="175">
        <v>0</v>
      </c>
      <c r="R883" s="175">
        <f>Q883*H883</f>
        <v>0</v>
      </c>
      <c r="S883" s="175">
        <v>0</v>
      </c>
      <c r="T883" s="176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177" t="s">
        <v>302</v>
      </c>
      <c r="AT883" s="177" t="s">
        <v>141</v>
      </c>
      <c r="AU883" s="177" t="s">
        <v>84</v>
      </c>
      <c r="AY883" s="20" t="s">
        <v>138</v>
      </c>
      <c r="BE883" s="178">
        <f>IF(N883="základní",J883,0)</f>
        <v>0</v>
      </c>
      <c r="BF883" s="178">
        <f>IF(N883="snížená",J883,0)</f>
        <v>0</v>
      </c>
      <c r="BG883" s="178">
        <f>IF(N883="zákl. přenesená",J883,0)</f>
        <v>0</v>
      </c>
      <c r="BH883" s="178">
        <f>IF(N883="sníž. přenesená",J883,0)</f>
        <v>0</v>
      </c>
      <c r="BI883" s="178">
        <f>IF(N883="nulová",J883,0)</f>
        <v>0</v>
      </c>
      <c r="BJ883" s="20" t="s">
        <v>82</v>
      </c>
      <c r="BK883" s="178">
        <f>ROUND(I883*H883,2)</f>
        <v>0</v>
      </c>
      <c r="BL883" s="20" t="s">
        <v>302</v>
      </c>
      <c r="BM883" s="177" t="s">
        <v>1614</v>
      </c>
    </row>
    <row r="884" s="13" customFormat="1">
      <c r="A884" s="13"/>
      <c r="B884" s="189"/>
      <c r="C884" s="13"/>
      <c r="D884" s="179" t="s">
        <v>199</v>
      </c>
      <c r="E884" s="190" t="s">
        <v>3</v>
      </c>
      <c r="F884" s="191" t="s">
        <v>1615</v>
      </c>
      <c r="G884" s="13"/>
      <c r="H884" s="190" t="s">
        <v>3</v>
      </c>
      <c r="I884" s="192"/>
      <c r="J884" s="13"/>
      <c r="K884" s="13"/>
      <c r="L884" s="189"/>
      <c r="M884" s="193"/>
      <c r="N884" s="194"/>
      <c r="O884" s="194"/>
      <c r="P884" s="194"/>
      <c r="Q884" s="194"/>
      <c r="R884" s="194"/>
      <c r="S884" s="194"/>
      <c r="T884" s="19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90" t="s">
        <v>199</v>
      </c>
      <c r="AU884" s="190" t="s">
        <v>84</v>
      </c>
      <c r="AV884" s="13" t="s">
        <v>82</v>
      </c>
      <c r="AW884" s="13" t="s">
        <v>35</v>
      </c>
      <c r="AX884" s="13" t="s">
        <v>74</v>
      </c>
      <c r="AY884" s="190" t="s">
        <v>138</v>
      </c>
    </row>
    <row r="885" s="14" customFormat="1">
      <c r="A885" s="14"/>
      <c r="B885" s="196"/>
      <c r="C885" s="14"/>
      <c r="D885" s="179" t="s">
        <v>199</v>
      </c>
      <c r="E885" s="197" t="s">
        <v>3</v>
      </c>
      <c r="F885" s="198" t="s">
        <v>877</v>
      </c>
      <c r="G885" s="14"/>
      <c r="H885" s="199">
        <v>20.864000000000001</v>
      </c>
      <c r="I885" s="200"/>
      <c r="J885" s="14"/>
      <c r="K885" s="14"/>
      <c r="L885" s="196"/>
      <c r="M885" s="201"/>
      <c r="N885" s="202"/>
      <c r="O885" s="202"/>
      <c r="P885" s="202"/>
      <c r="Q885" s="202"/>
      <c r="R885" s="202"/>
      <c r="S885" s="202"/>
      <c r="T885" s="20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197" t="s">
        <v>199</v>
      </c>
      <c r="AU885" s="197" t="s">
        <v>84</v>
      </c>
      <c r="AV885" s="14" t="s">
        <v>84</v>
      </c>
      <c r="AW885" s="14" t="s">
        <v>35</v>
      </c>
      <c r="AX885" s="14" t="s">
        <v>74</v>
      </c>
      <c r="AY885" s="197" t="s">
        <v>138</v>
      </c>
    </row>
    <row r="886" s="13" customFormat="1">
      <c r="A886" s="13"/>
      <c r="B886" s="189"/>
      <c r="C886" s="13"/>
      <c r="D886" s="179" t="s">
        <v>199</v>
      </c>
      <c r="E886" s="190" t="s">
        <v>3</v>
      </c>
      <c r="F886" s="191" t="s">
        <v>891</v>
      </c>
      <c r="G886" s="13"/>
      <c r="H886" s="190" t="s">
        <v>3</v>
      </c>
      <c r="I886" s="192"/>
      <c r="J886" s="13"/>
      <c r="K886" s="13"/>
      <c r="L886" s="189"/>
      <c r="M886" s="193"/>
      <c r="N886" s="194"/>
      <c r="O886" s="194"/>
      <c r="P886" s="194"/>
      <c r="Q886" s="194"/>
      <c r="R886" s="194"/>
      <c r="S886" s="194"/>
      <c r="T886" s="19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90" t="s">
        <v>199</v>
      </c>
      <c r="AU886" s="190" t="s">
        <v>84</v>
      </c>
      <c r="AV886" s="13" t="s">
        <v>82</v>
      </c>
      <c r="AW886" s="13" t="s">
        <v>35</v>
      </c>
      <c r="AX886" s="13" t="s">
        <v>74</v>
      </c>
      <c r="AY886" s="190" t="s">
        <v>138</v>
      </c>
    </row>
    <row r="887" s="14" customFormat="1">
      <c r="A887" s="14"/>
      <c r="B887" s="196"/>
      <c r="C887" s="14"/>
      <c r="D887" s="179" t="s">
        <v>199</v>
      </c>
      <c r="E887" s="197" t="s">
        <v>3</v>
      </c>
      <c r="F887" s="198" t="s">
        <v>892</v>
      </c>
      <c r="G887" s="14"/>
      <c r="H887" s="199">
        <v>54.308</v>
      </c>
      <c r="I887" s="200"/>
      <c r="J887" s="14"/>
      <c r="K887" s="14"/>
      <c r="L887" s="196"/>
      <c r="M887" s="201"/>
      <c r="N887" s="202"/>
      <c r="O887" s="202"/>
      <c r="P887" s="202"/>
      <c r="Q887" s="202"/>
      <c r="R887" s="202"/>
      <c r="S887" s="202"/>
      <c r="T887" s="20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197" t="s">
        <v>199</v>
      </c>
      <c r="AU887" s="197" t="s">
        <v>84</v>
      </c>
      <c r="AV887" s="14" t="s">
        <v>84</v>
      </c>
      <c r="AW887" s="14" t="s">
        <v>35</v>
      </c>
      <c r="AX887" s="14" t="s">
        <v>74</v>
      </c>
      <c r="AY887" s="197" t="s">
        <v>138</v>
      </c>
    </row>
    <row r="888" s="14" customFormat="1">
      <c r="A888" s="14"/>
      <c r="B888" s="196"/>
      <c r="C888" s="14"/>
      <c r="D888" s="179" t="s">
        <v>199</v>
      </c>
      <c r="E888" s="197" t="s">
        <v>3</v>
      </c>
      <c r="F888" s="198" t="s">
        <v>893</v>
      </c>
      <c r="G888" s="14"/>
      <c r="H888" s="199">
        <v>3.246</v>
      </c>
      <c r="I888" s="200"/>
      <c r="J888" s="14"/>
      <c r="K888" s="14"/>
      <c r="L888" s="196"/>
      <c r="M888" s="201"/>
      <c r="N888" s="202"/>
      <c r="O888" s="202"/>
      <c r="P888" s="202"/>
      <c r="Q888" s="202"/>
      <c r="R888" s="202"/>
      <c r="S888" s="202"/>
      <c r="T888" s="20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197" t="s">
        <v>199</v>
      </c>
      <c r="AU888" s="197" t="s">
        <v>84</v>
      </c>
      <c r="AV888" s="14" t="s">
        <v>84</v>
      </c>
      <c r="AW888" s="14" t="s">
        <v>35</v>
      </c>
      <c r="AX888" s="14" t="s">
        <v>74</v>
      </c>
      <c r="AY888" s="197" t="s">
        <v>138</v>
      </c>
    </row>
    <row r="889" s="14" customFormat="1">
      <c r="A889" s="14"/>
      <c r="B889" s="196"/>
      <c r="C889" s="14"/>
      <c r="D889" s="179" t="s">
        <v>199</v>
      </c>
      <c r="E889" s="197" t="s">
        <v>3</v>
      </c>
      <c r="F889" s="198" t="s">
        <v>894</v>
      </c>
      <c r="G889" s="14"/>
      <c r="H889" s="199">
        <v>28.681999999999999</v>
      </c>
      <c r="I889" s="200"/>
      <c r="J889" s="14"/>
      <c r="K889" s="14"/>
      <c r="L889" s="196"/>
      <c r="M889" s="201"/>
      <c r="N889" s="202"/>
      <c r="O889" s="202"/>
      <c r="P889" s="202"/>
      <c r="Q889" s="202"/>
      <c r="R889" s="202"/>
      <c r="S889" s="202"/>
      <c r="T889" s="20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197" t="s">
        <v>199</v>
      </c>
      <c r="AU889" s="197" t="s">
        <v>84</v>
      </c>
      <c r="AV889" s="14" t="s">
        <v>84</v>
      </c>
      <c r="AW889" s="14" t="s">
        <v>35</v>
      </c>
      <c r="AX889" s="14" t="s">
        <v>74</v>
      </c>
      <c r="AY889" s="197" t="s">
        <v>138</v>
      </c>
    </row>
    <row r="890" s="15" customFormat="1">
      <c r="A890" s="15"/>
      <c r="B890" s="204"/>
      <c r="C890" s="15"/>
      <c r="D890" s="179" t="s">
        <v>199</v>
      </c>
      <c r="E890" s="205" t="s">
        <v>3</v>
      </c>
      <c r="F890" s="206" t="s">
        <v>208</v>
      </c>
      <c r="G890" s="15"/>
      <c r="H890" s="207">
        <v>107.09999999999999</v>
      </c>
      <c r="I890" s="208"/>
      <c r="J890" s="15"/>
      <c r="K890" s="15"/>
      <c r="L890" s="204"/>
      <c r="M890" s="209"/>
      <c r="N890" s="210"/>
      <c r="O890" s="210"/>
      <c r="P890" s="210"/>
      <c r="Q890" s="210"/>
      <c r="R890" s="210"/>
      <c r="S890" s="210"/>
      <c r="T890" s="211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05" t="s">
        <v>199</v>
      </c>
      <c r="AU890" s="205" t="s">
        <v>84</v>
      </c>
      <c r="AV890" s="15" t="s">
        <v>162</v>
      </c>
      <c r="AW890" s="15" t="s">
        <v>35</v>
      </c>
      <c r="AX890" s="15" t="s">
        <v>82</v>
      </c>
      <c r="AY890" s="205" t="s">
        <v>138</v>
      </c>
    </row>
    <row r="891" s="2" customFormat="1" ht="16.5" customHeight="1">
      <c r="A891" s="39"/>
      <c r="B891" s="165"/>
      <c r="C891" s="166" t="s">
        <v>1616</v>
      </c>
      <c r="D891" s="166" t="s">
        <v>141</v>
      </c>
      <c r="E891" s="167" t="s">
        <v>1617</v>
      </c>
      <c r="F891" s="168" t="s">
        <v>1618</v>
      </c>
      <c r="G891" s="169" t="s">
        <v>168</v>
      </c>
      <c r="H891" s="170">
        <v>16.34</v>
      </c>
      <c r="I891" s="171"/>
      <c r="J891" s="172">
        <f>ROUND(I891*H891,2)</f>
        <v>0</v>
      </c>
      <c r="K891" s="168" t="s">
        <v>144</v>
      </c>
      <c r="L891" s="40"/>
      <c r="M891" s="173" t="s">
        <v>3</v>
      </c>
      <c r="N891" s="174" t="s">
        <v>45</v>
      </c>
      <c r="O891" s="73"/>
      <c r="P891" s="175">
        <f>O891*H891</f>
        <v>0</v>
      </c>
      <c r="Q891" s="175">
        <v>0.00036000000000000002</v>
      </c>
      <c r="R891" s="175">
        <f>Q891*H891</f>
        <v>0.0058824000000000003</v>
      </c>
      <c r="S891" s="175">
        <v>0</v>
      </c>
      <c r="T891" s="176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177" t="s">
        <v>302</v>
      </c>
      <c r="AT891" s="177" t="s">
        <v>141</v>
      </c>
      <c r="AU891" s="177" t="s">
        <v>84</v>
      </c>
      <c r="AY891" s="20" t="s">
        <v>138</v>
      </c>
      <c r="BE891" s="178">
        <f>IF(N891="základní",J891,0)</f>
        <v>0</v>
      </c>
      <c r="BF891" s="178">
        <f>IF(N891="snížená",J891,0)</f>
        <v>0</v>
      </c>
      <c r="BG891" s="178">
        <f>IF(N891="zákl. přenesená",J891,0)</f>
        <v>0</v>
      </c>
      <c r="BH891" s="178">
        <f>IF(N891="sníž. přenesená",J891,0)</f>
        <v>0</v>
      </c>
      <c r="BI891" s="178">
        <f>IF(N891="nulová",J891,0)</f>
        <v>0</v>
      </c>
      <c r="BJ891" s="20" t="s">
        <v>82</v>
      </c>
      <c r="BK891" s="178">
        <f>ROUND(I891*H891,2)</f>
        <v>0</v>
      </c>
      <c r="BL891" s="20" t="s">
        <v>302</v>
      </c>
      <c r="BM891" s="177" t="s">
        <v>1619</v>
      </c>
    </row>
    <row r="892" s="2" customFormat="1">
      <c r="A892" s="39"/>
      <c r="B892" s="40"/>
      <c r="C892" s="39"/>
      <c r="D892" s="179" t="s">
        <v>147</v>
      </c>
      <c r="E892" s="39"/>
      <c r="F892" s="180" t="s">
        <v>1620</v>
      </c>
      <c r="G892" s="39"/>
      <c r="H892" s="39"/>
      <c r="I892" s="181"/>
      <c r="J892" s="39"/>
      <c r="K892" s="39"/>
      <c r="L892" s="40"/>
      <c r="M892" s="182"/>
      <c r="N892" s="183"/>
      <c r="O892" s="73"/>
      <c r="P892" s="73"/>
      <c r="Q892" s="73"/>
      <c r="R892" s="73"/>
      <c r="S892" s="73"/>
      <c r="T892" s="74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20" t="s">
        <v>147</v>
      </c>
      <c r="AU892" s="20" t="s">
        <v>84</v>
      </c>
    </row>
    <row r="893" s="13" customFormat="1">
      <c r="A893" s="13"/>
      <c r="B893" s="189"/>
      <c r="C893" s="13"/>
      <c r="D893" s="179" t="s">
        <v>199</v>
      </c>
      <c r="E893" s="190" t="s">
        <v>3</v>
      </c>
      <c r="F893" s="191" t="s">
        <v>1621</v>
      </c>
      <c r="G893" s="13"/>
      <c r="H893" s="190" t="s">
        <v>3</v>
      </c>
      <c r="I893" s="192"/>
      <c r="J893" s="13"/>
      <c r="K893" s="13"/>
      <c r="L893" s="189"/>
      <c r="M893" s="193"/>
      <c r="N893" s="194"/>
      <c r="O893" s="194"/>
      <c r="P893" s="194"/>
      <c r="Q893" s="194"/>
      <c r="R893" s="194"/>
      <c r="S893" s="194"/>
      <c r="T893" s="19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90" t="s">
        <v>199</v>
      </c>
      <c r="AU893" s="190" t="s">
        <v>84</v>
      </c>
      <c r="AV893" s="13" t="s">
        <v>82</v>
      </c>
      <c r="AW893" s="13" t="s">
        <v>35</v>
      </c>
      <c r="AX893" s="13" t="s">
        <v>74</v>
      </c>
      <c r="AY893" s="190" t="s">
        <v>138</v>
      </c>
    </row>
    <row r="894" s="14" customFormat="1">
      <c r="A894" s="14"/>
      <c r="B894" s="196"/>
      <c r="C894" s="14"/>
      <c r="D894" s="179" t="s">
        <v>199</v>
      </c>
      <c r="E894" s="197" t="s">
        <v>3</v>
      </c>
      <c r="F894" s="198" t="s">
        <v>706</v>
      </c>
      <c r="G894" s="14"/>
      <c r="H894" s="199">
        <v>16.34</v>
      </c>
      <c r="I894" s="200"/>
      <c r="J894" s="14"/>
      <c r="K894" s="14"/>
      <c r="L894" s="196"/>
      <c r="M894" s="201"/>
      <c r="N894" s="202"/>
      <c r="O894" s="202"/>
      <c r="P894" s="202"/>
      <c r="Q894" s="202"/>
      <c r="R894" s="202"/>
      <c r="S894" s="202"/>
      <c r="T894" s="20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197" t="s">
        <v>199</v>
      </c>
      <c r="AU894" s="197" t="s">
        <v>84</v>
      </c>
      <c r="AV894" s="14" t="s">
        <v>84</v>
      </c>
      <c r="AW894" s="14" t="s">
        <v>35</v>
      </c>
      <c r="AX894" s="14" t="s">
        <v>74</v>
      </c>
      <c r="AY894" s="197" t="s">
        <v>138</v>
      </c>
    </row>
    <row r="895" s="16" customFormat="1">
      <c r="A895" s="16"/>
      <c r="B895" s="212"/>
      <c r="C895" s="16"/>
      <c r="D895" s="179" t="s">
        <v>199</v>
      </c>
      <c r="E895" s="213" t="s">
        <v>704</v>
      </c>
      <c r="F895" s="214" t="s">
        <v>248</v>
      </c>
      <c r="G895" s="16"/>
      <c r="H895" s="215">
        <v>16.34</v>
      </c>
      <c r="I895" s="216"/>
      <c r="J895" s="16"/>
      <c r="K895" s="16"/>
      <c r="L895" s="212"/>
      <c r="M895" s="217"/>
      <c r="N895" s="218"/>
      <c r="O895" s="218"/>
      <c r="P895" s="218"/>
      <c r="Q895" s="218"/>
      <c r="R895" s="218"/>
      <c r="S895" s="218"/>
      <c r="T895" s="219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13" t="s">
        <v>199</v>
      </c>
      <c r="AU895" s="213" t="s">
        <v>84</v>
      </c>
      <c r="AV895" s="16" t="s">
        <v>156</v>
      </c>
      <c r="AW895" s="16" t="s">
        <v>35</v>
      </c>
      <c r="AX895" s="16" t="s">
        <v>74</v>
      </c>
      <c r="AY895" s="213" t="s">
        <v>138</v>
      </c>
    </row>
    <row r="896" s="15" customFormat="1">
      <c r="A896" s="15"/>
      <c r="B896" s="204"/>
      <c r="C896" s="15"/>
      <c r="D896" s="179" t="s">
        <v>199</v>
      </c>
      <c r="E896" s="205" t="s">
        <v>3</v>
      </c>
      <c r="F896" s="206" t="s">
        <v>208</v>
      </c>
      <c r="G896" s="15"/>
      <c r="H896" s="207">
        <v>16.34</v>
      </c>
      <c r="I896" s="208"/>
      <c r="J896" s="15"/>
      <c r="K896" s="15"/>
      <c r="L896" s="204"/>
      <c r="M896" s="209"/>
      <c r="N896" s="210"/>
      <c r="O896" s="210"/>
      <c r="P896" s="210"/>
      <c r="Q896" s="210"/>
      <c r="R896" s="210"/>
      <c r="S896" s="210"/>
      <c r="T896" s="211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05" t="s">
        <v>199</v>
      </c>
      <c r="AU896" s="205" t="s">
        <v>84</v>
      </c>
      <c r="AV896" s="15" t="s">
        <v>162</v>
      </c>
      <c r="AW896" s="15" t="s">
        <v>35</v>
      </c>
      <c r="AX896" s="15" t="s">
        <v>82</v>
      </c>
      <c r="AY896" s="205" t="s">
        <v>138</v>
      </c>
    </row>
    <row r="897" s="2" customFormat="1" ht="16.5" customHeight="1">
      <c r="A897" s="39"/>
      <c r="B897" s="165"/>
      <c r="C897" s="166" t="s">
        <v>1622</v>
      </c>
      <c r="D897" s="166" t="s">
        <v>141</v>
      </c>
      <c r="E897" s="167" t="s">
        <v>1623</v>
      </c>
      <c r="F897" s="168" t="s">
        <v>1624</v>
      </c>
      <c r="G897" s="169" t="s">
        <v>168</v>
      </c>
      <c r="H897" s="170">
        <v>16.34</v>
      </c>
      <c r="I897" s="171"/>
      <c r="J897" s="172">
        <f>ROUND(I897*H897,2)</f>
        <v>0</v>
      </c>
      <c r="K897" s="168" t="s">
        <v>144</v>
      </c>
      <c r="L897" s="40"/>
      <c r="M897" s="173" t="s">
        <v>3</v>
      </c>
      <c r="N897" s="174" t="s">
        <v>45</v>
      </c>
      <c r="O897" s="73"/>
      <c r="P897" s="175">
        <f>O897*H897</f>
        <v>0</v>
      </c>
      <c r="Q897" s="175">
        <v>0.00050000000000000001</v>
      </c>
      <c r="R897" s="175">
        <f>Q897*H897</f>
        <v>0.0081700000000000002</v>
      </c>
      <c r="S897" s="175">
        <v>0</v>
      </c>
      <c r="T897" s="176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177" t="s">
        <v>302</v>
      </c>
      <c r="AT897" s="177" t="s">
        <v>141</v>
      </c>
      <c r="AU897" s="177" t="s">
        <v>84</v>
      </c>
      <c r="AY897" s="20" t="s">
        <v>138</v>
      </c>
      <c r="BE897" s="178">
        <f>IF(N897="základní",J897,0)</f>
        <v>0</v>
      </c>
      <c r="BF897" s="178">
        <f>IF(N897="snížená",J897,0)</f>
        <v>0</v>
      </c>
      <c r="BG897" s="178">
        <f>IF(N897="zákl. přenesená",J897,0)</f>
        <v>0</v>
      </c>
      <c r="BH897" s="178">
        <f>IF(N897="sníž. přenesená",J897,0)</f>
        <v>0</v>
      </c>
      <c r="BI897" s="178">
        <f>IF(N897="nulová",J897,0)</f>
        <v>0</v>
      </c>
      <c r="BJ897" s="20" t="s">
        <v>82</v>
      </c>
      <c r="BK897" s="178">
        <f>ROUND(I897*H897,2)</f>
        <v>0</v>
      </c>
      <c r="BL897" s="20" t="s">
        <v>302</v>
      </c>
      <c r="BM897" s="177" t="s">
        <v>1625</v>
      </c>
    </row>
    <row r="898" s="2" customFormat="1">
      <c r="A898" s="39"/>
      <c r="B898" s="40"/>
      <c r="C898" s="39"/>
      <c r="D898" s="179" t="s">
        <v>147</v>
      </c>
      <c r="E898" s="39"/>
      <c r="F898" s="180" t="s">
        <v>1626</v>
      </c>
      <c r="G898" s="39"/>
      <c r="H898" s="39"/>
      <c r="I898" s="181"/>
      <c r="J898" s="39"/>
      <c r="K898" s="39"/>
      <c r="L898" s="40"/>
      <c r="M898" s="182"/>
      <c r="N898" s="183"/>
      <c r="O898" s="73"/>
      <c r="P898" s="73"/>
      <c r="Q898" s="73"/>
      <c r="R898" s="73"/>
      <c r="S898" s="73"/>
      <c r="T898" s="74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20" t="s">
        <v>147</v>
      </c>
      <c r="AU898" s="20" t="s">
        <v>84</v>
      </c>
    </row>
    <row r="899" s="14" customFormat="1">
      <c r="A899" s="14"/>
      <c r="B899" s="196"/>
      <c r="C899" s="14"/>
      <c r="D899" s="179" t="s">
        <v>199</v>
      </c>
      <c r="E899" s="197" t="s">
        <v>3</v>
      </c>
      <c r="F899" s="198" t="s">
        <v>704</v>
      </c>
      <c r="G899" s="14"/>
      <c r="H899" s="199">
        <v>16.34</v>
      </c>
      <c r="I899" s="200"/>
      <c r="J899" s="14"/>
      <c r="K899" s="14"/>
      <c r="L899" s="196"/>
      <c r="M899" s="201"/>
      <c r="N899" s="202"/>
      <c r="O899" s="202"/>
      <c r="P899" s="202"/>
      <c r="Q899" s="202"/>
      <c r="R899" s="202"/>
      <c r="S899" s="202"/>
      <c r="T899" s="20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197" t="s">
        <v>199</v>
      </c>
      <c r="AU899" s="197" t="s">
        <v>84</v>
      </c>
      <c r="AV899" s="14" t="s">
        <v>84</v>
      </c>
      <c r="AW899" s="14" t="s">
        <v>35</v>
      </c>
      <c r="AX899" s="14" t="s">
        <v>82</v>
      </c>
      <c r="AY899" s="197" t="s">
        <v>138</v>
      </c>
    </row>
    <row r="900" s="12" customFormat="1" ht="22.8" customHeight="1">
      <c r="A900" s="12"/>
      <c r="B900" s="152"/>
      <c r="C900" s="12"/>
      <c r="D900" s="153" t="s">
        <v>73</v>
      </c>
      <c r="E900" s="163" t="s">
        <v>1627</v>
      </c>
      <c r="F900" s="163" t="s">
        <v>1628</v>
      </c>
      <c r="G900" s="12"/>
      <c r="H900" s="12"/>
      <c r="I900" s="155"/>
      <c r="J900" s="164">
        <f>BK900</f>
        <v>0</v>
      </c>
      <c r="K900" s="12"/>
      <c r="L900" s="152"/>
      <c r="M900" s="157"/>
      <c r="N900" s="158"/>
      <c r="O900" s="158"/>
      <c r="P900" s="159">
        <f>SUM(P901:P930)</f>
        <v>0</v>
      </c>
      <c r="Q900" s="158"/>
      <c r="R900" s="159">
        <f>SUM(R901:R930)</f>
        <v>0.24240972</v>
      </c>
      <c r="S900" s="158"/>
      <c r="T900" s="160">
        <f>SUM(T901:T930)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153" t="s">
        <v>84</v>
      </c>
      <c r="AT900" s="161" t="s">
        <v>73</v>
      </c>
      <c r="AU900" s="161" t="s">
        <v>82</v>
      </c>
      <c r="AY900" s="153" t="s">
        <v>138</v>
      </c>
      <c r="BK900" s="162">
        <f>SUM(BK901:BK930)</f>
        <v>0</v>
      </c>
    </row>
    <row r="901" s="2" customFormat="1" ht="16.5" customHeight="1">
      <c r="A901" s="39"/>
      <c r="B901" s="165"/>
      <c r="C901" s="166" t="s">
        <v>1629</v>
      </c>
      <c r="D901" s="166" t="s">
        <v>141</v>
      </c>
      <c r="E901" s="167" t="s">
        <v>1630</v>
      </c>
      <c r="F901" s="168" t="s">
        <v>1631</v>
      </c>
      <c r="G901" s="169" t="s">
        <v>168</v>
      </c>
      <c r="H901" s="170">
        <v>416.72899999999998</v>
      </c>
      <c r="I901" s="171"/>
      <c r="J901" s="172">
        <f>ROUND(I901*H901,2)</f>
        <v>0</v>
      </c>
      <c r="K901" s="168" t="s">
        <v>144</v>
      </c>
      <c r="L901" s="40"/>
      <c r="M901" s="173" t="s">
        <v>3</v>
      </c>
      <c r="N901" s="174" t="s">
        <v>45</v>
      </c>
      <c r="O901" s="73"/>
      <c r="P901" s="175">
        <f>O901*H901</f>
        <v>0</v>
      </c>
      <c r="Q901" s="175">
        <v>0.00020000000000000001</v>
      </c>
      <c r="R901" s="175">
        <f>Q901*H901</f>
        <v>0.083345799999999998</v>
      </c>
      <c r="S901" s="175">
        <v>0</v>
      </c>
      <c r="T901" s="176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177" t="s">
        <v>302</v>
      </c>
      <c r="AT901" s="177" t="s">
        <v>141</v>
      </c>
      <c r="AU901" s="177" t="s">
        <v>84</v>
      </c>
      <c r="AY901" s="20" t="s">
        <v>138</v>
      </c>
      <c r="BE901" s="178">
        <f>IF(N901="základní",J901,0)</f>
        <v>0</v>
      </c>
      <c r="BF901" s="178">
        <f>IF(N901="snížená",J901,0)</f>
        <v>0</v>
      </c>
      <c r="BG901" s="178">
        <f>IF(N901="zákl. přenesená",J901,0)</f>
        <v>0</v>
      </c>
      <c r="BH901" s="178">
        <f>IF(N901="sníž. přenesená",J901,0)</f>
        <v>0</v>
      </c>
      <c r="BI901" s="178">
        <f>IF(N901="nulová",J901,0)</f>
        <v>0</v>
      </c>
      <c r="BJ901" s="20" t="s">
        <v>82</v>
      </c>
      <c r="BK901" s="178">
        <f>ROUND(I901*H901,2)</f>
        <v>0</v>
      </c>
      <c r="BL901" s="20" t="s">
        <v>302</v>
      </c>
      <c r="BM901" s="177" t="s">
        <v>1632</v>
      </c>
    </row>
    <row r="902" s="13" customFormat="1">
      <c r="A902" s="13"/>
      <c r="B902" s="189"/>
      <c r="C902" s="13"/>
      <c r="D902" s="179" t="s">
        <v>199</v>
      </c>
      <c r="E902" s="190" t="s">
        <v>3</v>
      </c>
      <c r="F902" s="191" t="s">
        <v>1633</v>
      </c>
      <c r="G902" s="13"/>
      <c r="H902" s="190" t="s">
        <v>3</v>
      </c>
      <c r="I902" s="192"/>
      <c r="J902" s="13"/>
      <c r="K902" s="13"/>
      <c r="L902" s="189"/>
      <c r="M902" s="193"/>
      <c r="N902" s="194"/>
      <c r="O902" s="194"/>
      <c r="P902" s="194"/>
      <c r="Q902" s="194"/>
      <c r="R902" s="194"/>
      <c r="S902" s="194"/>
      <c r="T902" s="19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0" t="s">
        <v>199</v>
      </c>
      <c r="AU902" s="190" t="s">
        <v>84</v>
      </c>
      <c r="AV902" s="13" t="s">
        <v>82</v>
      </c>
      <c r="AW902" s="13" t="s">
        <v>35</v>
      </c>
      <c r="AX902" s="13" t="s">
        <v>74</v>
      </c>
      <c r="AY902" s="190" t="s">
        <v>138</v>
      </c>
    </row>
    <row r="903" s="13" customFormat="1">
      <c r="A903" s="13"/>
      <c r="B903" s="189"/>
      <c r="C903" s="13"/>
      <c r="D903" s="179" t="s">
        <v>199</v>
      </c>
      <c r="E903" s="190" t="s">
        <v>3</v>
      </c>
      <c r="F903" s="191" t="s">
        <v>1634</v>
      </c>
      <c r="G903" s="13"/>
      <c r="H903" s="190" t="s">
        <v>3</v>
      </c>
      <c r="I903" s="192"/>
      <c r="J903" s="13"/>
      <c r="K903" s="13"/>
      <c r="L903" s="189"/>
      <c r="M903" s="193"/>
      <c r="N903" s="194"/>
      <c r="O903" s="194"/>
      <c r="P903" s="194"/>
      <c r="Q903" s="194"/>
      <c r="R903" s="194"/>
      <c r="S903" s="194"/>
      <c r="T903" s="19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0" t="s">
        <v>199</v>
      </c>
      <c r="AU903" s="190" t="s">
        <v>84</v>
      </c>
      <c r="AV903" s="13" t="s">
        <v>82</v>
      </c>
      <c r="AW903" s="13" t="s">
        <v>35</v>
      </c>
      <c r="AX903" s="13" t="s">
        <v>74</v>
      </c>
      <c r="AY903" s="190" t="s">
        <v>138</v>
      </c>
    </row>
    <row r="904" s="14" customFormat="1">
      <c r="A904" s="14"/>
      <c r="B904" s="196"/>
      <c r="C904" s="14"/>
      <c r="D904" s="179" t="s">
        <v>199</v>
      </c>
      <c r="E904" s="197" t="s">
        <v>3</v>
      </c>
      <c r="F904" s="198" t="s">
        <v>1635</v>
      </c>
      <c r="G904" s="14"/>
      <c r="H904" s="199">
        <v>307.79500000000002</v>
      </c>
      <c r="I904" s="200"/>
      <c r="J904" s="14"/>
      <c r="K904" s="14"/>
      <c r="L904" s="196"/>
      <c r="M904" s="201"/>
      <c r="N904" s="202"/>
      <c r="O904" s="202"/>
      <c r="P904" s="202"/>
      <c r="Q904" s="202"/>
      <c r="R904" s="202"/>
      <c r="S904" s="202"/>
      <c r="T904" s="20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197" t="s">
        <v>199</v>
      </c>
      <c r="AU904" s="197" t="s">
        <v>84</v>
      </c>
      <c r="AV904" s="14" t="s">
        <v>84</v>
      </c>
      <c r="AW904" s="14" t="s">
        <v>35</v>
      </c>
      <c r="AX904" s="14" t="s">
        <v>74</v>
      </c>
      <c r="AY904" s="197" t="s">
        <v>138</v>
      </c>
    </row>
    <row r="905" s="13" customFormat="1">
      <c r="A905" s="13"/>
      <c r="B905" s="189"/>
      <c r="C905" s="13"/>
      <c r="D905" s="179" t="s">
        <v>199</v>
      </c>
      <c r="E905" s="190" t="s">
        <v>3</v>
      </c>
      <c r="F905" s="191" t="s">
        <v>1636</v>
      </c>
      <c r="G905" s="13"/>
      <c r="H905" s="190" t="s">
        <v>3</v>
      </c>
      <c r="I905" s="192"/>
      <c r="J905" s="13"/>
      <c r="K905" s="13"/>
      <c r="L905" s="189"/>
      <c r="M905" s="193"/>
      <c r="N905" s="194"/>
      <c r="O905" s="194"/>
      <c r="P905" s="194"/>
      <c r="Q905" s="194"/>
      <c r="R905" s="194"/>
      <c r="S905" s="194"/>
      <c r="T905" s="19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90" t="s">
        <v>199</v>
      </c>
      <c r="AU905" s="190" t="s">
        <v>84</v>
      </c>
      <c r="AV905" s="13" t="s">
        <v>82</v>
      </c>
      <c r="AW905" s="13" t="s">
        <v>35</v>
      </c>
      <c r="AX905" s="13" t="s">
        <v>74</v>
      </c>
      <c r="AY905" s="190" t="s">
        <v>138</v>
      </c>
    </row>
    <row r="906" s="14" customFormat="1">
      <c r="A906" s="14"/>
      <c r="B906" s="196"/>
      <c r="C906" s="14"/>
      <c r="D906" s="179" t="s">
        <v>199</v>
      </c>
      <c r="E906" s="197" t="s">
        <v>3</v>
      </c>
      <c r="F906" s="198" t="s">
        <v>1637</v>
      </c>
      <c r="G906" s="14"/>
      <c r="H906" s="199">
        <v>108.934</v>
      </c>
      <c r="I906" s="200"/>
      <c r="J906" s="14"/>
      <c r="K906" s="14"/>
      <c r="L906" s="196"/>
      <c r="M906" s="201"/>
      <c r="N906" s="202"/>
      <c r="O906" s="202"/>
      <c r="P906" s="202"/>
      <c r="Q906" s="202"/>
      <c r="R906" s="202"/>
      <c r="S906" s="202"/>
      <c r="T906" s="20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197" t="s">
        <v>199</v>
      </c>
      <c r="AU906" s="197" t="s">
        <v>84</v>
      </c>
      <c r="AV906" s="14" t="s">
        <v>84</v>
      </c>
      <c r="AW906" s="14" t="s">
        <v>35</v>
      </c>
      <c r="AX906" s="14" t="s">
        <v>74</v>
      </c>
      <c r="AY906" s="197" t="s">
        <v>138</v>
      </c>
    </row>
    <row r="907" s="15" customFormat="1">
      <c r="A907" s="15"/>
      <c r="B907" s="204"/>
      <c r="C907" s="15"/>
      <c r="D907" s="179" t="s">
        <v>199</v>
      </c>
      <c r="E907" s="205" t="s">
        <v>3</v>
      </c>
      <c r="F907" s="206" t="s">
        <v>208</v>
      </c>
      <c r="G907" s="15"/>
      <c r="H907" s="207">
        <v>416.72899999999998</v>
      </c>
      <c r="I907" s="208"/>
      <c r="J907" s="15"/>
      <c r="K907" s="15"/>
      <c r="L907" s="204"/>
      <c r="M907" s="209"/>
      <c r="N907" s="210"/>
      <c r="O907" s="210"/>
      <c r="P907" s="210"/>
      <c r="Q907" s="210"/>
      <c r="R907" s="210"/>
      <c r="S907" s="210"/>
      <c r="T907" s="211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05" t="s">
        <v>199</v>
      </c>
      <c r="AU907" s="205" t="s">
        <v>84</v>
      </c>
      <c r="AV907" s="15" t="s">
        <v>162</v>
      </c>
      <c r="AW907" s="15" t="s">
        <v>35</v>
      </c>
      <c r="AX907" s="15" t="s">
        <v>82</v>
      </c>
      <c r="AY907" s="205" t="s">
        <v>138</v>
      </c>
    </row>
    <row r="908" s="2" customFormat="1">
      <c r="A908" s="39"/>
      <c r="B908" s="165"/>
      <c r="C908" s="166" t="s">
        <v>1638</v>
      </c>
      <c r="D908" s="166" t="s">
        <v>141</v>
      </c>
      <c r="E908" s="167" t="s">
        <v>1639</v>
      </c>
      <c r="F908" s="168" t="s">
        <v>1640</v>
      </c>
      <c r="G908" s="169" t="s">
        <v>168</v>
      </c>
      <c r="H908" s="170">
        <v>23.010000000000002</v>
      </c>
      <c r="I908" s="171"/>
      <c r="J908" s="172">
        <f>ROUND(I908*H908,2)</f>
        <v>0</v>
      </c>
      <c r="K908" s="168" t="s">
        <v>144</v>
      </c>
      <c r="L908" s="40"/>
      <c r="M908" s="173" t="s">
        <v>3</v>
      </c>
      <c r="N908" s="174" t="s">
        <v>45</v>
      </c>
      <c r="O908" s="73"/>
      <c r="P908" s="175">
        <f>O908*H908</f>
        <v>0</v>
      </c>
      <c r="Q908" s="175">
        <v>0.00025999999999999998</v>
      </c>
      <c r="R908" s="175">
        <f>Q908*H908</f>
        <v>0.0059826000000000002</v>
      </c>
      <c r="S908" s="175">
        <v>0</v>
      </c>
      <c r="T908" s="176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177" t="s">
        <v>302</v>
      </c>
      <c r="AT908" s="177" t="s">
        <v>141</v>
      </c>
      <c r="AU908" s="177" t="s">
        <v>84</v>
      </c>
      <c r="AY908" s="20" t="s">
        <v>138</v>
      </c>
      <c r="BE908" s="178">
        <f>IF(N908="základní",J908,0)</f>
        <v>0</v>
      </c>
      <c r="BF908" s="178">
        <f>IF(N908="snížená",J908,0)</f>
        <v>0</v>
      </c>
      <c r="BG908" s="178">
        <f>IF(N908="zákl. přenesená",J908,0)</f>
        <v>0</v>
      </c>
      <c r="BH908" s="178">
        <f>IF(N908="sníž. přenesená",J908,0)</f>
        <v>0</v>
      </c>
      <c r="BI908" s="178">
        <f>IF(N908="nulová",J908,0)</f>
        <v>0</v>
      </c>
      <c r="BJ908" s="20" t="s">
        <v>82</v>
      </c>
      <c r="BK908" s="178">
        <f>ROUND(I908*H908,2)</f>
        <v>0</v>
      </c>
      <c r="BL908" s="20" t="s">
        <v>302</v>
      </c>
      <c r="BM908" s="177" t="s">
        <v>1641</v>
      </c>
    </row>
    <row r="909" s="13" customFormat="1">
      <c r="A909" s="13"/>
      <c r="B909" s="189"/>
      <c r="C909" s="13"/>
      <c r="D909" s="179" t="s">
        <v>199</v>
      </c>
      <c r="E909" s="190" t="s">
        <v>3</v>
      </c>
      <c r="F909" s="191" t="s">
        <v>1642</v>
      </c>
      <c r="G909" s="13"/>
      <c r="H909" s="190" t="s">
        <v>3</v>
      </c>
      <c r="I909" s="192"/>
      <c r="J909" s="13"/>
      <c r="K909" s="13"/>
      <c r="L909" s="189"/>
      <c r="M909" s="193"/>
      <c r="N909" s="194"/>
      <c r="O909" s="194"/>
      <c r="P909" s="194"/>
      <c r="Q909" s="194"/>
      <c r="R909" s="194"/>
      <c r="S909" s="194"/>
      <c r="T909" s="19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90" t="s">
        <v>199</v>
      </c>
      <c r="AU909" s="190" t="s">
        <v>84</v>
      </c>
      <c r="AV909" s="13" t="s">
        <v>82</v>
      </c>
      <c r="AW909" s="13" t="s">
        <v>35</v>
      </c>
      <c r="AX909" s="13" t="s">
        <v>74</v>
      </c>
      <c r="AY909" s="190" t="s">
        <v>138</v>
      </c>
    </row>
    <row r="910" s="14" customFormat="1">
      <c r="A910" s="14"/>
      <c r="B910" s="196"/>
      <c r="C910" s="14"/>
      <c r="D910" s="179" t="s">
        <v>199</v>
      </c>
      <c r="E910" s="197" t="s">
        <v>3</v>
      </c>
      <c r="F910" s="198" t="s">
        <v>1643</v>
      </c>
      <c r="G910" s="14"/>
      <c r="H910" s="199">
        <v>23.010000000000002</v>
      </c>
      <c r="I910" s="200"/>
      <c r="J910" s="14"/>
      <c r="K910" s="14"/>
      <c r="L910" s="196"/>
      <c r="M910" s="201"/>
      <c r="N910" s="202"/>
      <c r="O910" s="202"/>
      <c r="P910" s="202"/>
      <c r="Q910" s="202"/>
      <c r="R910" s="202"/>
      <c r="S910" s="202"/>
      <c r="T910" s="20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197" t="s">
        <v>199</v>
      </c>
      <c r="AU910" s="197" t="s">
        <v>84</v>
      </c>
      <c r="AV910" s="14" t="s">
        <v>84</v>
      </c>
      <c r="AW910" s="14" t="s">
        <v>35</v>
      </c>
      <c r="AX910" s="14" t="s">
        <v>74</v>
      </c>
      <c r="AY910" s="197" t="s">
        <v>138</v>
      </c>
    </row>
    <row r="911" s="15" customFormat="1">
      <c r="A911" s="15"/>
      <c r="B911" s="204"/>
      <c r="C911" s="15"/>
      <c r="D911" s="179" t="s">
        <v>199</v>
      </c>
      <c r="E911" s="205" t="s">
        <v>3</v>
      </c>
      <c r="F911" s="206" t="s">
        <v>208</v>
      </c>
      <c r="G911" s="15"/>
      <c r="H911" s="207">
        <v>23.010000000000002</v>
      </c>
      <c r="I911" s="208"/>
      <c r="J911" s="15"/>
      <c r="K911" s="15"/>
      <c r="L911" s="204"/>
      <c r="M911" s="209"/>
      <c r="N911" s="210"/>
      <c r="O911" s="210"/>
      <c r="P911" s="210"/>
      <c r="Q911" s="210"/>
      <c r="R911" s="210"/>
      <c r="S911" s="210"/>
      <c r="T911" s="21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05" t="s">
        <v>199</v>
      </c>
      <c r="AU911" s="205" t="s">
        <v>84</v>
      </c>
      <c r="AV911" s="15" t="s">
        <v>162</v>
      </c>
      <c r="AW911" s="15" t="s">
        <v>35</v>
      </c>
      <c r="AX911" s="15" t="s">
        <v>82</v>
      </c>
      <c r="AY911" s="205" t="s">
        <v>138</v>
      </c>
    </row>
    <row r="912" s="2" customFormat="1">
      <c r="A912" s="39"/>
      <c r="B912" s="165"/>
      <c r="C912" s="166" t="s">
        <v>1644</v>
      </c>
      <c r="D912" s="166" t="s">
        <v>141</v>
      </c>
      <c r="E912" s="167" t="s">
        <v>1645</v>
      </c>
      <c r="F912" s="168" t="s">
        <v>1646</v>
      </c>
      <c r="G912" s="169" t="s">
        <v>168</v>
      </c>
      <c r="H912" s="170">
        <v>393.71899999999999</v>
      </c>
      <c r="I912" s="171"/>
      <c r="J912" s="172">
        <f>ROUND(I912*H912,2)</f>
        <v>0</v>
      </c>
      <c r="K912" s="168" t="s">
        <v>144</v>
      </c>
      <c r="L912" s="40"/>
      <c r="M912" s="173" t="s">
        <v>3</v>
      </c>
      <c r="N912" s="174" t="s">
        <v>45</v>
      </c>
      <c r="O912" s="73"/>
      <c r="P912" s="175">
        <f>O912*H912</f>
        <v>0</v>
      </c>
      <c r="Q912" s="175">
        <v>0.00027999999999999998</v>
      </c>
      <c r="R912" s="175">
        <f>Q912*H912</f>
        <v>0.11024131999999999</v>
      </c>
      <c r="S912" s="175">
        <v>0</v>
      </c>
      <c r="T912" s="17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177" t="s">
        <v>302</v>
      </c>
      <c r="AT912" s="177" t="s">
        <v>141</v>
      </c>
      <c r="AU912" s="177" t="s">
        <v>84</v>
      </c>
      <c r="AY912" s="20" t="s">
        <v>138</v>
      </c>
      <c r="BE912" s="178">
        <f>IF(N912="základní",J912,0)</f>
        <v>0</v>
      </c>
      <c r="BF912" s="178">
        <f>IF(N912="snížená",J912,0)</f>
        <v>0</v>
      </c>
      <c r="BG912" s="178">
        <f>IF(N912="zákl. přenesená",J912,0)</f>
        <v>0</v>
      </c>
      <c r="BH912" s="178">
        <f>IF(N912="sníž. přenesená",J912,0)</f>
        <v>0</v>
      </c>
      <c r="BI912" s="178">
        <f>IF(N912="nulová",J912,0)</f>
        <v>0</v>
      </c>
      <c r="BJ912" s="20" t="s">
        <v>82</v>
      </c>
      <c r="BK912" s="178">
        <f>ROUND(I912*H912,2)</f>
        <v>0</v>
      </c>
      <c r="BL912" s="20" t="s">
        <v>302</v>
      </c>
      <c r="BM912" s="177" t="s">
        <v>1647</v>
      </c>
    </row>
    <row r="913" s="13" customFormat="1">
      <c r="A913" s="13"/>
      <c r="B913" s="189"/>
      <c r="C913" s="13"/>
      <c r="D913" s="179" t="s">
        <v>199</v>
      </c>
      <c r="E913" s="190" t="s">
        <v>3</v>
      </c>
      <c r="F913" s="191" t="s">
        <v>1633</v>
      </c>
      <c r="G913" s="13"/>
      <c r="H913" s="190" t="s">
        <v>3</v>
      </c>
      <c r="I913" s="192"/>
      <c r="J913" s="13"/>
      <c r="K913" s="13"/>
      <c r="L913" s="189"/>
      <c r="M913" s="193"/>
      <c r="N913" s="194"/>
      <c r="O913" s="194"/>
      <c r="P913" s="194"/>
      <c r="Q913" s="194"/>
      <c r="R913" s="194"/>
      <c r="S913" s="194"/>
      <c r="T913" s="19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0" t="s">
        <v>199</v>
      </c>
      <c r="AU913" s="190" t="s">
        <v>84</v>
      </c>
      <c r="AV913" s="13" t="s">
        <v>82</v>
      </c>
      <c r="AW913" s="13" t="s">
        <v>35</v>
      </c>
      <c r="AX913" s="13" t="s">
        <v>74</v>
      </c>
      <c r="AY913" s="190" t="s">
        <v>138</v>
      </c>
    </row>
    <row r="914" s="13" customFormat="1">
      <c r="A914" s="13"/>
      <c r="B914" s="189"/>
      <c r="C914" s="13"/>
      <c r="D914" s="179" t="s">
        <v>199</v>
      </c>
      <c r="E914" s="190" t="s">
        <v>3</v>
      </c>
      <c r="F914" s="191" t="s">
        <v>1634</v>
      </c>
      <c r="G914" s="13"/>
      <c r="H914" s="190" t="s">
        <v>3</v>
      </c>
      <c r="I914" s="192"/>
      <c r="J914" s="13"/>
      <c r="K914" s="13"/>
      <c r="L914" s="189"/>
      <c r="M914" s="193"/>
      <c r="N914" s="194"/>
      <c r="O914" s="194"/>
      <c r="P914" s="194"/>
      <c r="Q914" s="194"/>
      <c r="R914" s="194"/>
      <c r="S914" s="194"/>
      <c r="T914" s="19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0" t="s">
        <v>199</v>
      </c>
      <c r="AU914" s="190" t="s">
        <v>84</v>
      </c>
      <c r="AV914" s="13" t="s">
        <v>82</v>
      </c>
      <c r="AW914" s="13" t="s">
        <v>35</v>
      </c>
      <c r="AX914" s="13" t="s">
        <v>74</v>
      </c>
      <c r="AY914" s="190" t="s">
        <v>138</v>
      </c>
    </row>
    <row r="915" s="14" customFormat="1">
      <c r="A915" s="14"/>
      <c r="B915" s="196"/>
      <c r="C915" s="14"/>
      <c r="D915" s="179" t="s">
        <v>199</v>
      </c>
      <c r="E915" s="197" t="s">
        <v>3</v>
      </c>
      <c r="F915" s="198" t="s">
        <v>1635</v>
      </c>
      <c r="G915" s="14"/>
      <c r="H915" s="199">
        <v>307.79500000000002</v>
      </c>
      <c r="I915" s="200"/>
      <c r="J915" s="14"/>
      <c r="K915" s="14"/>
      <c r="L915" s="196"/>
      <c r="M915" s="201"/>
      <c r="N915" s="202"/>
      <c r="O915" s="202"/>
      <c r="P915" s="202"/>
      <c r="Q915" s="202"/>
      <c r="R915" s="202"/>
      <c r="S915" s="202"/>
      <c r="T915" s="20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197" t="s">
        <v>199</v>
      </c>
      <c r="AU915" s="197" t="s">
        <v>84</v>
      </c>
      <c r="AV915" s="14" t="s">
        <v>84</v>
      </c>
      <c r="AW915" s="14" t="s">
        <v>35</v>
      </c>
      <c r="AX915" s="14" t="s">
        <v>74</v>
      </c>
      <c r="AY915" s="197" t="s">
        <v>138</v>
      </c>
    </row>
    <row r="916" s="13" customFormat="1">
      <c r="A916" s="13"/>
      <c r="B916" s="189"/>
      <c r="C916" s="13"/>
      <c r="D916" s="179" t="s">
        <v>199</v>
      </c>
      <c r="E916" s="190" t="s">
        <v>3</v>
      </c>
      <c r="F916" s="191" t="s">
        <v>1636</v>
      </c>
      <c r="G916" s="13"/>
      <c r="H916" s="190" t="s">
        <v>3</v>
      </c>
      <c r="I916" s="192"/>
      <c r="J916" s="13"/>
      <c r="K916" s="13"/>
      <c r="L916" s="189"/>
      <c r="M916" s="193"/>
      <c r="N916" s="194"/>
      <c r="O916" s="194"/>
      <c r="P916" s="194"/>
      <c r="Q916" s="194"/>
      <c r="R916" s="194"/>
      <c r="S916" s="194"/>
      <c r="T916" s="195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190" t="s">
        <v>199</v>
      </c>
      <c r="AU916" s="190" t="s">
        <v>84</v>
      </c>
      <c r="AV916" s="13" t="s">
        <v>82</v>
      </c>
      <c r="AW916" s="13" t="s">
        <v>35</v>
      </c>
      <c r="AX916" s="13" t="s">
        <v>74</v>
      </c>
      <c r="AY916" s="190" t="s">
        <v>138</v>
      </c>
    </row>
    <row r="917" s="14" customFormat="1">
      <c r="A917" s="14"/>
      <c r="B917" s="196"/>
      <c r="C917" s="14"/>
      <c r="D917" s="179" t="s">
        <v>199</v>
      </c>
      <c r="E917" s="197" t="s">
        <v>3</v>
      </c>
      <c r="F917" s="198" t="s">
        <v>1637</v>
      </c>
      <c r="G917" s="14"/>
      <c r="H917" s="199">
        <v>108.934</v>
      </c>
      <c r="I917" s="200"/>
      <c r="J917" s="14"/>
      <c r="K917" s="14"/>
      <c r="L917" s="196"/>
      <c r="M917" s="201"/>
      <c r="N917" s="202"/>
      <c r="O917" s="202"/>
      <c r="P917" s="202"/>
      <c r="Q917" s="202"/>
      <c r="R917" s="202"/>
      <c r="S917" s="202"/>
      <c r="T917" s="20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197" t="s">
        <v>199</v>
      </c>
      <c r="AU917" s="197" t="s">
        <v>84</v>
      </c>
      <c r="AV917" s="14" t="s">
        <v>84</v>
      </c>
      <c r="AW917" s="14" t="s">
        <v>35</v>
      </c>
      <c r="AX917" s="14" t="s">
        <v>74</v>
      </c>
      <c r="AY917" s="197" t="s">
        <v>138</v>
      </c>
    </row>
    <row r="918" s="16" customFormat="1">
      <c r="A918" s="16"/>
      <c r="B918" s="212"/>
      <c r="C918" s="16"/>
      <c r="D918" s="179" t="s">
        <v>199</v>
      </c>
      <c r="E918" s="213" t="s">
        <v>3</v>
      </c>
      <c r="F918" s="214" t="s">
        <v>248</v>
      </c>
      <c r="G918" s="16"/>
      <c r="H918" s="215">
        <v>416.72899999999998</v>
      </c>
      <c r="I918" s="216"/>
      <c r="J918" s="16"/>
      <c r="K918" s="16"/>
      <c r="L918" s="212"/>
      <c r="M918" s="217"/>
      <c r="N918" s="218"/>
      <c r="O918" s="218"/>
      <c r="P918" s="218"/>
      <c r="Q918" s="218"/>
      <c r="R918" s="218"/>
      <c r="S918" s="218"/>
      <c r="T918" s="219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13" t="s">
        <v>199</v>
      </c>
      <c r="AU918" s="213" t="s">
        <v>84</v>
      </c>
      <c r="AV918" s="16" t="s">
        <v>156</v>
      </c>
      <c r="AW918" s="16" t="s">
        <v>35</v>
      </c>
      <c r="AX918" s="16" t="s">
        <v>74</v>
      </c>
      <c r="AY918" s="213" t="s">
        <v>138</v>
      </c>
    </row>
    <row r="919" s="13" customFormat="1">
      <c r="A919" s="13"/>
      <c r="B919" s="189"/>
      <c r="C919" s="13"/>
      <c r="D919" s="179" t="s">
        <v>199</v>
      </c>
      <c r="E919" s="190" t="s">
        <v>3</v>
      </c>
      <c r="F919" s="191" t="s">
        <v>1648</v>
      </c>
      <c r="G919" s="13"/>
      <c r="H919" s="190" t="s">
        <v>3</v>
      </c>
      <c r="I919" s="192"/>
      <c r="J919" s="13"/>
      <c r="K919" s="13"/>
      <c r="L919" s="189"/>
      <c r="M919" s="193"/>
      <c r="N919" s="194"/>
      <c r="O919" s="194"/>
      <c r="P919" s="194"/>
      <c r="Q919" s="194"/>
      <c r="R919" s="194"/>
      <c r="S919" s="194"/>
      <c r="T919" s="19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190" t="s">
        <v>199</v>
      </c>
      <c r="AU919" s="190" t="s">
        <v>84</v>
      </c>
      <c r="AV919" s="13" t="s">
        <v>82</v>
      </c>
      <c r="AW919" s="13" t="s">
        <v>35</v>
      </c>
      <c r="AX919" s="13" t="s">
        <v>74</v>
      </c>
      <c r="AY919" s="190" t="s">
        <v>138</v>
      </c>
    </row>
    <row r="920" s="14" customFormat="1">
      <c r="A920" s="14"/>
      <c r="B920" s="196"/>
      <c r="C920" s="14"/>
      <c r="D920" s="179" t="s">
        <v>199</v>
      </c>
      <c r="E920" s="197" t="s">
        <v>3</v>
      </c>
      <c r="F920" s="198" t="s">
        <v>1649</v>
      </c>
      <c r="G920" s="14"/>
      <c r="H920" s="199">
        <v>-23.010000000000002</v>
      </c>
      <c r="I920" s="200"/>
      <c r="J920" s="14"/>
      <c r="K920" s="14"/>
      <c r="L920" s="196"/>
      <c r="M920" s="201"/>
      <c r="N920" s="202"/>
      <c r="O920" s="202"/>
      <c r="P920" s="202"/>
      <c r="Q920" s="202"/>
      <c r="R920" s="202"/>
      <c r="S920" s="202"/>
      <c r="T920" s="20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197" t="s">
        <v>199</v>
      </c>
      <c r="AU920" s="197" t="s">
        <v>84</v>
      </c>
      <c r="AV920" s="14" t="s">
        <v>84</v>
      </c>
      <c r="AW920" s="14" t="s">
        <v>35</v>
      </c>
      <c r="AX920" s="14" t="s">
        <v>74</v>
      </c>
      <c r="AY920" s="197" t="s">
        <v>138</v>
      </c>
    </row>
    <row r="921" s="16" customFormat="1">
      <c r="A921" s="16"/>
      <c r="B921" s="212"/>
      <c r="C921" s="16"/>
      <c r="D921" s="179" t="s">
        <v>199</v>
      </c>
      <c r="E921" s="213" t="s">
        <v>3</v>
      </c>
      <c r="F921" s="214" t="s">
        <v>248</v>
      </c>
      <c r="G921" s="16"/>
      <c r="H921" s="215">
        <v>-23.010000000000002</v>
      </c>
      <c r="I921" s="216"/>
      <c r="J921" s="16"/>
      <c r="K921" s="16"/>
      <c r="L921" s="212"/>
      <c r="M921" s="217"/>
      <c r="N921" s="218"/>
      <c r="O921" s="218"/>
      <c r="P921" s="218"/>
      <c r="Q921" s="218"/>
      <c r="R921" s="218"/>
      <c r="S921" s="218"/>
      <c r="T921" s="219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T921" s="213" t="s">
        <v>199</v>
      </c>
      <c r="AU921" s="213" t="s">
        <v>84</v>
      </c>
      <c r="AV921" s="16" t="s">
        <v>156</v>
      </c>
      <c r="AW921" s="16" t="s">
        <v>35</v>
      </c>
      <c r="AX921" s="16" t="s">
        <v>74</v>
      </c>
      <c r="AY921" s="213" t="s">
        <v>138</v>
      </c>
    </row>
    <row r="922" s="15" customFormat="1">
      <c r="A922" s="15"/>
      <c r="B922" s="204"/>
      <c r="C922" s="15"/>
      <c r="D922" s="179" t="s">
        <v>199</v>
      </c>
      <c r="E922" s="205" t="s">
        <v>3</v>
      </c>
      <c r="F922" s="206" t="s">
        <v>208</v>
      </c>
      <c r="G922" s="15"/>
      <c r="H922" s="207">
        <v>393.71899999999999</v>
      </c>
      <c r="I922" s="208"/>
      <c r="J922" s="15"/>
      <c r="K922" s="15"/>
      <c r="L922" s="204"/>
      <c r="M922" s="209"/>
      <c r="N922" s="210"/>
      <c r="O922" s="210"/>
      <c r="P922" s="210"/>
      <c r="Q922" s="210"/>
      <c r="R922" s="210"/>
      <c r="S922" s="210"/>
      <c r="T922" s="211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05" t="s">
        <v>199</v>
      </c>
      <c r="AU922" s="205" t="s">
        <v>84</v>
      </c>
      <c r="AV922" s="15" t="s">
        <v>162</v>
      </c>
      <c r="AW922" s="15" t="s">
        <v>35</v>
      </c>
      <c r="AX922" s="15" t="s">
        <v>82</v>
      </c>
      <c r="AY922" s="205" t="s">
        <v>138</v>
      </c>
    </row>
    <row r="923" s="2" customFormat="1" ht="16.5" customHeight="1">
      <c r="A923" s="39"/>
      <c r="B923" s="165"/>
      <c r="C923" s="166" t="s">
        <v>1650</v>
      </c>
      <c r="D923" s="166" t="s">
        <v>141</v>
      </c>
      <c r="E923" s="167" t="s">
        <v>1651</v>
      </c>
      <c r="F923" s="168" t="s">
        <v>1652</v>
      </c>
      <c r="G923" s="169" t="s">
        <v>168</v>
      </c>
      <c r="H923" s="170">
        <v>107.09999999999999</v>
      </c>
      <c r="I923" s="171"/>
      <c r="J923" s="172">
        <f>ROUND(I923*H923,2)</f>
        <v>0</v>
      </c>
      <c r="K923" s="168" t="s">
        <v>144</v>
      </c>
      <c r="L923" s="40"/>
      <c r="M923" s="173" t="s">
        <v>3</v>
      </c>
      <c r="N923" s="174" t="s">
        <v>45</v>
      </c>
      <c r="O923" s="73"/>
      <c r="P923" s="175">
        <f>O923*H923</f>
        <v>0</v>
      </c>
      <c r="Q923" s="175">
        <v>0.00040000000000000002</v>
      </c>
      <c r="R923" s="175">
        <f>Q923*H923</f>
        <v>0.042840000000000003</v>
      </c>
      <c r="S923" s="175">
        <v>0</v>
      </c>
      <c r="T923" s="176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177" t="s">
        <v>302</v>
      </c>
      <c r="AT923" s="177" t="s">
        <v>141</v>
      </c>
      <c r="AU923" s="177" t="s">
        <v>84</v>
      </c>
      <c r="AY923" s="20" t="s">
        <v>138</v>
      </c>
      <c r="BE923" s="178">
        <f>IF(N923="základní",J923,0)</f>
        <v>0</v>
      </c>
      <c r="BF923" s="178">
        <f>IF(N923="snížená",J923,0)</f>
        <v>0</v>
      </c>
      <c r="BG923" s="178">
        <f>IF(N923="zákl. přenesená",J923,0)</f>
        <v>0</v>
      </c>
      <c r="BH923" s="178">
        <f>IF(N923="sníž. přenesená",J923,0)</f>
        <v>0</v>
      </c>
      <c r="BI923" s="178">
        <f>IF(N923="nulová",J923,0)</f>
        <v>0</v>
      </c>
      <c r="BJ923" s="20" t="s">
        <v>82</v>
      </c>
      <c r="BK923" s="178">
        <f>ROUND(I923*H923,2)</f>
        <v>0</v>
      </c>
      <c r="BL923" s="20" t="s">
        <v>302</v>
      </c>
      <c r="BM923" s="177" t="s">
        <v>1653</v>
      </c>
    </row>
    <row r="924" s="13" customFormat="1">
      <c r="A924" s="13"/>
      <c r="B924" s="189"/>
      <c r="C924" s="13"/>
      <c r="D924" s="179" t="s">
        <v>199</v>
      </c>
      <c r="E924" s="190" t="s">
        <v>3</v>
      </c>
      <c r="F924" s="191" t="s">
        <v>1615</v>
      </c>
      <c r="G924" s="13"/>
      <c r="H924" s="190" t="s">
        <v>3</v>
      </c>
      <c r="I924" s="192"/>
      <c r="J924" s="13"/>
      <c r="K924" s="13"/>
      <c r="L924" s="189"/>
      <c r="M924" s="193"/>
      <c r="N924" s="194"/>
      <c r="O924" s="194"/>
      <c r="P924" s="194"/>
      <c r="Q924" s="194"/>
      <c r="R924" s="194"/>
      <c r="S924" s="194"/>
      <c r="T924" s="19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90" t="s">
        <v>199</v>
      </c>
      <c r="AU924" s="190" t="s">
        <v>84</v>
      </c>
      <c r="AV924" s="13" t="s">
        <v>82</v>
      </c>
      <c r="AW924" s="13" t="s">
        <v>35</v>
      </c>
      <c r="AX924" s="13" t="s">
        <v>74</v>
      </c>
      <c r="AY924" s="190" t="s">
        <v>138</v>
      </c>
    </row>
    <row r="925" s="14" customFormat="1">
      <c r="A925" s="14"/>
      <c r="B925" s="196"/>
      <c r="C925" s="14"/>
      <c r="D925" s="179" t="s">
        <v>199</v>
      </c>
      <c r="E925" s="197" t="s">
        <v>3</v>
      </c>
      <c r="F925" s="198" t="s">
        <v>877</v>
      </c>
      <c r="G925" s="14"/>
      <c r="H925" s="199">
        <v>20.864000000000001</v>
      </c>
      <c r="I925" s="200"/>
      <c r="J925" s="14"/>
      <c r="K925" s="14"/>
      <c r="L925" s="196"/>
      <c r="M925" s="201"/>
      <c r="N925" s="202"/>
      <c r="O925" s="202"/>
      <c r="P925" s="202"/>
      <c r="Q925" s="202"/>
      <c r="R925" s="202"/>
      <c r="S925" s="202"/>
      <c r="T925" s="20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197" t="s">
        <v>199</v>
      </c>
      <c r="AU925" s="197" t="s">
        <v>84</v>
      </c>
      <c r="AV925" s="14" t="s">
        <v>84</v>
      </c>
      <c r="AW925" s="14" t="s">
        <v>35</v>
      </c>
      <c r="AX925" s="14" t="s">
        <v>74</v>
      </c>
      <c r="AY925" s="197" t="s">
        <v>138</v>
      </c>
    </row>
    <row r="926" s="13" customFormat="1">
      <c r="A926" s="13"/>
      <c r="B926" s="189"/>
      <c r="C926" s="13"/>
      <c r="D926" s="179" t="s">
        <v>199</v>
      </c>
      <c r="E926" s="190" t="s">
        <v>3</v>
      </c>
      <c r="F926" s="191" t="s">
        <v>891</v>
      </c>
      <c r="G926" s="13"/>
      <c r="H926" s="190" t="s">
        <v>3</v>
      </c>
      <c r="I926" s="192"/>
      <c r="J926" s="13"/>
      <c r="K926" s="13"/>
      <c r="L926" s="189"/>
      <c r="M926" s="193"/>
      <c r="N926" s="194"/>
      <c r="O926" s="194"/>
      <c r="P926" s="194"/>
      <c r="Q926" s="194"/>
      <c r="R926" s="194"/>
      <c r="S926" s="194"/>
      <c r="T926" s="19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90" t="s">
        <v>199</v>
      </c>
      <c r="AU926" s="190" t="s">
        <v>84</v>
      </c>
      <c r="AV926" s="13" t="s">
        <v>82</v>
      </c>
      <c r="AW926" s="13" t="s">
        <v>35</v>
      </c>
      <c r="AX926" s="13" t="s">
        <v>74</v>
      </c>
      <c r="AY926" s="190" t="s">
        <v>138</v>
      </c>
    </row>
    <row r="927" s="14" customFormat="1">
      <c r="A927" s="14"/>
      <c r="B927" s="196"/>
      <c r="C927" s="14"/>
      <c r="D927" s="179" t="s">
        <v>199</v>
      </c>
      <c r="E927" s="197" t="s">
        <v>3</v>
      </c>
      <c r="F927" s="198" t="s">
        <v>892</v>
      </c>
      <c r="G927" s="14"/>
      <c r="H927" s="199">
        <v>54.308</v>
      </c>
      <c r="I927" s="200"/>
      <c r="J927" s="14"/>
      <c r="K927" s="14"/>
      <c r="L927" s="196"/>
      <c r="M927" s="201"/>
      <c r="N927" s="202"/>
      <c r="O927" s="202"/>
      <c r="P927" s="202"/>
      <c r="Q927" s="202"/>
      <c r="R927" s="202"/>
      <c r="S927" s="202"/>
      <c r="T927" s="20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197" t="s">
        <v>199</v>
      </c>
      <c r="AU927" s="197" t="s">
        <v>84</v>
      </c>
      <c r="AV927" s="14" t="s">
        <v>84</v>
      </c>
      <c r="AW927" s="14" t="s">
        <v>35</v>
      </c>
      <c r="AX927" s="14" t="s">
        <v>74</v>
      </c>
      <c r="AY927" s="197" t="s">
        <v>138</v>
      </c>
    </row>
    <row r="928" s="14" customFormat="1">
      <c r="A928" s="14"/>
      <c r="B928" s="196"/>
      <c r="C928" s="14"/>
      <c r="D928" s="179" t="s">
        <v>199</v>
      </c>
      <c r="E928" s="197" t="s">
        <v>3</v>
      </c>
      <c r="F928" s="198" t="s">
        <v>893</v>
      </c>
      <c r="G928" s="14"/>
      <c r="H928" s="199">
        <v>3.246</v>
      </c>
      <c r="I928" s="200"/>
      <c r="J928" s="14"/>
      <c r="K928" s="14"/>
      <c r="L928" s="196"/>
      <c r="M928" s="201"/>
      <c r="N928" s="202"/>
      <c r="O928" s="202"/>
      <c r="P928" s="202"/>
      <c r="Q928" s="202"/>
      <c r="R928" s="202"/>
      <c r="S928" s="202"/>
      <c r="T928" s="20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197" t="s">
        <v>199</v>
      </c>
      <c r="AU928" s="197" t="s">
        <v>84</v>
      </c>
      <c r="AV928" s="14" t="s">
        <v>84</v>
      </c>
      <c r="AW928" s="14" t="s">
        <v>35</v>
      </c>
      <c r="AX928" s="14" t="s">
        <v>74</v>
      </c>
      <c r="AY928" s="197" t="s">
        <v>138</v>
      </c>
    </row>
    <row r="929" s="14" customFormat="1">
      <c r="A929" s="14"/>
      <c r="B929" s="196"/>
      <c r="C929" s="14"/>
      <c r="D929" s="179" t="s">
        <v>199</v>
      </c>
      <c r="E929" s="197" t="s">
        <v>3</v>
      </c>
      <c r="F929" s="198" t="s">
        <v>894</v>
      </c>
      <c r="G929" s="14"/>
      <c r="H929" s="199">
        <v>28.681999999999999</v>
      </c>
      <c r="I929" s="200"/>
      <c r="J929" s="14"/>
      <c r="K929" s="14"/>
      <c r="L929" s="196"/>
      <c r="M929" s="201"/>
      <c r="N929" s="202"/>
      <c r="O929" s="202"/>
      <c r="P929" s="202"/>
      <c r="Q929" s="202"/>
      <c r="R929" s="202"/>
      <c r="S929" s="202"/>
      <c r="T929" s="20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197" t="s">
        <v>199</v>
      </c>
      <c r="AU929" s="197" t="s">
        <v>84</v>
      </c>
      <c r="AV929" s="14" t="s">
        <v>84</v>
      </c>
      <c r="AW929" s="14" t="s">
        <v>35</v>
      </c>
      <c r="AX929" s="14" t="s">
        <v>74</v>
      </c>
      <c r="AY929" s="197" t="s">
        <v>138</v>
      </c>
    </row>
    <row r="930" s="15" customFormat="1">
      <c r="A930" s="15"/>
      <c r="B930" s="204"/>
      <c r="C930" s="15"/>
      <c r="D930" s="179" t="s">
        <v>199</v>
      </c>
      <c r="E930" s="205" t="s">
        <v>3</v>
      </c>
      <c r="F930" s="206" t="s">
        <v>208</v>
      </c>
      <c r="G930" s="15"/>
      <c r="H930" s="207">
        <v>107.09999999999999</v>
      </c>
      <c r="I930" s="208"/>
      <c r="J930" s="15"/>
      <c r="K930" s="15"/>
      <c r="L930" s="204"/>
      <c r="M930" s="209"/>
      <c r="N930" s="210"/>
      <c r="O930" s="210"/>
      <c r="P930" s="210"/>
      <c r="Q930" s="210"/>
      <c r="R930" s="210"/>
      <c r="S930" s="210"/>
      <c r="T930" s="211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05" t="s">
        <v>199</v>
      </c>
      <c r="AU930" s="205" t="s">
        <v>84</v>
      </c>
      <c r="AV930" s="15" t="s">
        <v>162</v>
      </c>
      <c r="AW930" s="15" t="s">
        <v>35</v>
      </c>
      <c r="AX930" s="15" t="s">
        <v>82</v>
      </c>
      <c r="AY930" s="205" t="s">
        <v>138</v>
      </c>
    </row>
    <row r="931" s="12" customFormat="1" ht="25.92" customHeight="1">
      <c r="A931" s="12"/>
      <c r="B931" s="152"/>
      <c r="C931" s="12"/>
      <c r="D931" s="153" t="s">
        <v>73</v>
      </c>
      <c r="E931" s="154" t="s">
        <v>932</v>
      </c>
      <c r="F931" s="154" t="s">
        <v>1654</v>
      </c>
      <c r="G931" s="12"/>
      <c r="H931" s="12"/>
      <c r="I931" s="155"/>
      <c r="J931" s="156">
        <f>BK931</f>
        <v>0</v>
      </c>
      <c r="K931" s="12"/>
      <c r="L931" s="152"/>
      <c r="M931" s="157"/>
      <c r="N931" s="158"/>
      <c r="O931" s="158"/>
      <c r="P931" s="159">
        <f>P932</f>
        <v>0</v>
      </c>
      <c r="Q931" s="158"/>
      <c r="R931" s="159">
        <f>R932</f>
        <v>1.67405</v>
      </c>
      <c r="S931" s="158"/>
      <c r="T931" s="160">
        <f>T932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153" t="s">
        <v>156</v>
      </c>
      <c r="AT931" s="161" t="s">
        <v>73</v>
      </c>
      <c r="AU931" s="161" t="s">
        <v>74</v>
      </c>
      <c r="AY931" s="153" t="s">
        <v>138</v>
      </c>
      <c r="BK931" s="162">
        <f>BK932</f>
        <v>0</v>
      </c>
    </row>
    <row r="932" s="12" customFormat="1" ht="22.8" customHeight="1">
      <c r="A932" s="12"/>
      <c r="B932" s="152"/>
      <c r="C932" s="12"/>
      <c r="D932" s="153" t="s">
        <v>73</v>
      </c>
      <c r="E932" s="163" t="s">
        <v>1655</v>
      </c>
      <c r="F932" s="163" t="s">
        <v>1656</v>
      </c>
      <c r="G932" s="12"/>
      <c r="H932" s="12"/>
      <c r="I932" s="155"/>
      <c r="J932" s="164">
        <f>BK932</f>
        <v>0</v>
      </c>
      <c r="K932" s="12"/>
      <c r="L932" s="152"/>
      <c r="M932" s="157"/>
      <c r="N932" s="158"/>
      <c r="O932" s="158"/>
      <c r="P932" s="159">
        <f>SUM(P933:P934)</f>
        <v>0</v>
      </c>
      <c r="Q932" s="158"/>
      <c r="R932" s="159">
        <f>SUM(R933:R934)</f>
        <v>1.67405</v>
      </c>
      <c r="S932" s="158"/>
      <c r="T932" s="160">
        <f>SUM(T933:T934)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153" t="s">
        <v>156</v>
      </c>
      <c r="AT932" s="161" t="s">
        <v>73</v>
      </c>
      <c r="AU932" s="161" t="s">
        <v>82</v>
      </c>
      <c r="AY932" s="153" t="s">
        <v>138</v>
      </c>
      <c r="BK932" s="162">
        <f>SUM(BK933:BK934)</f>
        <v>0</v>
      </c>
    </row>
    <row r="933" s="2" customFormat="1" ht="44.25" customHeight="1">
      <c r="A933" s="39"/>
      <c r="B933" s="165"/>
      <c r="C933" s="166" t="s">
        <v>1657</v>
      </c>
      <c r="D933" s="166" t="s">
        <v>141</v>
      </c>
      <c r="E933" s="167" t="s">
        <v>1658</v>
      </c>
      <c r="F933" s="168" t="s">
        <v>1659</v>
      </c>
      <c r="G933" s="169" t="s">
        <v>211</v>
      </c>
      <c r="H933" s="170">
        <v>1</v>
      </c>
      <c r="I933" s="171"/>
      <c r="J933" s="172">
        <f>ROUND(I933*H933,2)</f>
        <v>0</v>
      </c>
      <c r="K933" s="168" t="s">
        <v>144</v>
      </c>
      <c r="L933" s="40"/>
      <c r="M933" s="173" t="s">
        <v>3</v>
      </c>
      <c r="N933" s="174" t="s">
        <v>45</v>
      </c>
      <c r="O933" s="73"/>
      <c r="P933" s="175">
        <f>O933*H933</f>
        <v>0</v>
      </c>
      <c r="Q933" s="175">
        <v>1.67405</v>
      </c>
      <c r="R933" s="175">
        <f>Q933*H933</f>
        <v>1.67405</v>
      </c>
      <c r="S933" s="175">
        <v>0</v>
      </c>
      <c r="T933" s="176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177" t="s">
        <v>620</v>
      </c>
      <c r="AT933" s="177" t="s">
        <v>141</v>
      </c>
      <c r="AU933" s="177" t="s">
        <v>84</v>
      </c>
      <c r="AY933" s="20" t="s">
        <v>138</v>
      </c>
      <c r="BE933" s="178">
        <f>IF(N933="základní",J933,0)</f>
        <v>0</v>
      </c>
      <c r="BF933" s="178">
        <f>IF(N933="snížená",J933,0)</f>
        <v>0</v>
      </c>
      <c r="BG933" s="178">
        <f>IF(N933="zákl. přenesená",J933,0)</f>
        <v>0</v>
      </c>
      <c r="BH933" s="178">
        <f>IF(N933="sníž. přenesená",J933,0)</f>
        <v>0</v>
      </c>
      <c r="BI933" s="178">
        <f>IF(N933="nulová",J933,0)</f>
        <v>0</v>
      </c>
      <c r="BJ933" s="20" t="s">
        <v>82</v>
      </c>
      <c r="BK933" s="178">
        <f>ROUND(I933*H933,2)</f>
        <v>0</v>
      </c>
      <c r="BL933" s="20" t="s">
        <v>620</v>
      </c>
      <c r="BM933" s="177" t="s">
        <v>1660</v>
      </c>
    </row>
    <row r="934" s="2" customFormat="1">
      <c r="A934" s="39"/>
      <c r="B934" s="40"/>
      <c r="C934" s="39"/>
      <c r="D934" s="179" t="s">
        <v>147</v>
      </c>
      <c r="E934" s="39"/>
      <c r="F934" s="180" t="s">
        <v>1661</v>
      </c>
      <c r="G934" s="39"/>
      <c r="H934" s="39"/>
      <c r="I934" s="181"/>
      <c r="J934" s="39"/>
      <c r="K934" s="39"/>
      <c r="L934" s="40"/>
      <c r="M934" s="184"/>
      <c r="N934" s="185"/>
      <c r="O934" s="186"/>
      <c r="P934" s="186"/>
      <c r="Q934" s="186"/>
      <c r="R934" s="186"/>
      <c r="S934" s="186"/>
      <c r="T934" s="187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T934" s="20" t="s">
        <v>147</v>
      </c>
      <c r="AU934" s="20" t="s">
        <v>84</v>
      </c>
    </row>
    <row r="935" s="2" customFormat="1" ht="6.96" customHeight="1">
      <c r="A935" s="39"/>
      <c r="B935" s="56"/>
      <c r="C935" s="57"/>
      <c r="D935" s="57"/>
      <c r="E935" s="57"/>
      <c r="F935" s="57"/>
      <c r="G935" s="57"/>
      <c r="H935" s="57"/>
      <c r="I935" s="57"/>
      <c r="J935" s="57"/>
      <c r="K935" s="57"/>
      <c r="L935" s="40"/>
      <c r="M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</sheetData>
  <autoFilter ref="C98:K934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111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Stavební úpravy domu č.p. 76 - hájovna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112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1662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19.9.2022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27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28</v>
      </c>
      <c r="F15" s="39"/>
      <c r="G15" s="39"/>
      <c r="H15" s="39"/>
      <c r="I15" s="33" t="s">
        <v>29</v>
      </c>
      <c r="J15" s="28" t="s">
        <v>30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34</v>
      </c>
      <c r="F21" s="39"/>
      <c r="G21" s="39"/>
      <c r="H21" s="39"/>
      <c r="I21" s="33" t="s">
        <v>29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36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18"/>
      <c r="B27" s="119"/>
      <c r="C27" s="118"/>
      <c r="D27" s="118"/>
      <c r="E27" s="37" t="s">
        <v>39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ROUND(J88,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ROUND((SUM(BE88:BE417)),  2)</f>
        <v>0</v>
      </c>
      <c r="G33" s="39"/>
      <c r="H33" s="39"/>
      <c r="I33" s="124">
        <v>0.20999999999999999</v>
      </c>
      <c r="J33" s="123">
        <f>ROUND(((SUM(BE88:BE417))*I33),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ROUND((SUM(BF88:BF417)),  2)</f>
        <v>0</v>
      </c>
      <c r="G34" s="39"/>
      <c r="H34" s="39"/>
      <c r="I34" s="124">
        <v>0.14999999999999999</v>
      </c>
      <c r="J34" s="123">
        <f>ROUND(((SUM(BF88:BF417))*I34),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ROUND((SUM(BG88:BG417)),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ROUND((SUM(BH88:BH417)),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ROUND((SUM(BI88:BI417)),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Stavební úpravy domu č.p. 76 - hájovna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04 - Fasáda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č.p. 76, Vyžlovka</v>
      </c>
      <c r="G52" s="39"/>
      <c r="H52" s="39"/>
      <c r="I52" s="33" t="s">
        <v>23</v>
      </c>
      <c r="J52" s="65" t="str">
        <f>IF(J12="","",J12)</f>
        <v>19.9.2022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ČZU v Praze, ŠLP v Kostelci n. Č. l.</v>
      </c>
      <c r="G54" s="39"/>
      <c r="H54" s="39"/>
      <c r="I54" s="33" t="s">
        <v>33</v>
      </c>
      <c r="J54" s="37" t="str">
        <f>E21</f>
        <v>Ing. arch. Tomáš Kužel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36</v>
      </c>
      <c r="J55" s="37" t="str">
        <f>E24</f>
        <v xml:space="preserve">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115</v>
      </c>
      <c r="D57" s="125"/>
      <c r="E57" s="125"/>
      <c r="F57" s="125"/>
      <c r="G57" s="125"/>
      <c r="H57" s="125"/>
      <c r="I57" s="125"/>
      <c r="J57" s="132" t="s">
        <v>116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J88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4"/>
      <c r="C60" s="9"/>
      <c r="D60" s="135" t="s">
        <v>175</v>
      </c>
      <c r="E60" s="136"/>
      <c r="F60" s="136"/>
      <c r="G60" s="136"/>
      <c r="H60" s="136"/>
      <c r="I60" s="136"/>
      <c r="J60" s="137">
        <f>J89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178</v>
      </c>
      <c r="E61" s="140"/>
      <c r="F61" s="140"/>
      <c r="G61" s="140"/>
      <c r="H61" s="140"/>
      <c r="I61" s="140"/>
      <c r="J61" s="141">
        <f>J90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749</v>
      </c>
      <c r="E62" s="140"/>
      <c r="F62" s="140"/>
      <c r="G62" s="140"/>
      <c r="H62" s="140"/>
      <c r="I62" s="140"/>
      <c r="J62" s="141">
        <f>J111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180</v>
      </c>
      <c r="E63" s="140"/>
      <c r="F63" s="140"/>
      <c r="G63" s="140"/>
      <c r="H63" s="140"/>
      <c r="I63" s="140"/>
      <c r="J63" s="141">
        <f>J290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181</v>
      </c>
      <c r="E64" s="140"/>
      <c r="F64" s="140"/>
      <c r="G64" s="140"/>
      <c r="H64" s="140"/>
      <c r="I64" s="140"/>
      <c r="J64" s="141">
        <f>J370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182</v>
      </c>
      <c r="E65" s="140"/>
      <c r="F65" s="140"/>
      <c r="G65" s="140"/>
      <c r="H65" s="140"/>
      <c r="I65" s="140"/>
      <c r="J65" s="141">
        <f>J378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4"/>
      <c r="C66" s="9"/>
      <c r="D66" s="135" t="s">
        <v>183</v>
      </c>
      <c r="E66" s="136"/>
      <c r="F66" s="136"/>
      <c r="G66" s="136"/>
      <c r="H66" s="136"/>
      <c r="I66" s="136"/>
      <c r="J66" s="137">
        <f>J380</f>
        <v>0</v>
      </c>
      <c r="K66" s="9"/>
      <c r="L66" s="13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8"/>
      <c r="C67" s="10"/>
      <c r="D67" s="139" t="s">
        <v>189</v>
      </c>
      <c r="E67" s="140"/>
      <c r="F67" s="140"/>
      <c r="G67" s="140"/>
      <c r="H67" s="140"/>
      <c r="I67" s="140"/>
      <c r="J67" s="141">
        <f>J381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192</v>
      </c>
      <c r="E68" s="140"/>
      <c r="F68" s="140"/>
      <c r="G68" s="140"/>
      <c r="H68" s="140"/>
      <c r="I68" s="140"/>
      <c r="J68" s="141">
        <f>J396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123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17</v>
      </c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39"/>
      <c r="D78" s="39"/>
      <c r="E78" s="116" t="str">
        <f>E7</f>
        <v>Stavební úpravy domu č.p. 76 - hájovna</v>
      </c>
      <c r="F78" s="33"/>
      <c r="G78" s="33"/>
      <c r="H78" s="33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112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39"/>
      <c r="D80" s="39"/>
      <c r="E80" s="63" t="str">
        <f>E9</f>
        <v>04 - Fasáda</v>
      </c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39"/>
      <c r="E82" s="39"/>
      <c r="F82" s="28" t="str">
        <f>F12</f>
        <v>č.p. 76, Vyžlovka</v>
      </c>
      <c r="G82" s="39"/>
      <c r="H82" s="39"/>
      <c r="I82" s="33" t="s">
        <v>23</v>
      </c>
      <c r="J82" s="65" t="str">
        <f>IF(J12="","",J12)</f>
        <v>19.9.2022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25</v>
      </c>
      <c r="D84" s="39"/>
      <c r="E84" s="39"/>
      <c r="F84" s="28" t="str">
        <f>E15</f>
        <v>ČZU v Praze, ŠLP v Kostelci n. Č. l.</v>
      </c>
      <c r="G84" s="39"/>
      <c r="H84" s="39"/>
      <c r="I84" s="33" t="s">
        <v>33</v>
      </c>
      <c r="J84" s="37" t="str">
        <f>E21</f>
        <v>Ing. arch. Tomáš Kužel</v>
      </c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39"/>
      <c r="E85" s="39"/>
      <c r="F85" s="28" t="str">
        <f>IF(E18="","",E18)</f>
        <v>Vyplň údaj</v>
      </c>
      <c r="G85" s="39"/>
      <c r="H85" s="39"/>
      <c r="I85" s="33" t="s">
        <v>36</v>
      </c>
      <c r="J85" s="37" t="str">
        <f>E24</f>
        <v xml:space="preserve"> </v>
      </c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42"/>
      <c r="B87" s="143"/>
      <c r="C87" s="144" t="s">
        <v>124</v>
      </c>
      <c r="D87" s="145" t="s">
        <v>59</v>
      </c>
      <c r="E87" s="145" t="s">
        <v>55</v>
      </c>
      <c r="F87" s="145" t="s">
        <v>56</v>
      </c>
      <c r="G87" s="145" t="s">
        <v>125</v>
      </c>
      <c r="H87" s="145" t="s">
        <v>126</v>
      </c>
      <c r="I87" s="145" t="s">
        <v>127</v>
      </c>
      <c r="J87" s="145" t="s">
        <v>116</v>
      </c>
      <c r="K87" s="146" t="s">
        <v>128</v>
      </c>
      <c r="L87" s="147"/>
      <c r="M87" s="81" t="s">
        <v>3</v>
      </c>
      <c r="N87" s="82" t="s">
        <v>44</v>
      </c>
      <c r="O87" s="82" t="s">
        <v>129</v>
      </c>
      <c r="P87" s="82" t="s">
        <v>130</v>
      </c>
      <c r="Q87" s="82" t="s">
        <v>131</v>
      </c>
      <c r="R87" s="82" t="s">
        <v>132</v>
      </c>
      <c r="S87" s="82" t="s">
        <v>133</v>
      </c>
      <c r="T87" s="83" t="s">
        <v>134</v>
      </c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</row>
    <row r="88" s="2" customFormat="1" ht="22.8" customHeight="1">
      <c r="A88" s="39"/>
      <c r="B88" s="40"/>
      <c r="C88" s="88" t="s">
        <v>135</v>
      </c>
      <c r="D88" s="39"/>
      <c r="E88" s="39"/>
      <c r="F88" s="39"/>
      <c r="G88" s="39"/>
      <c r="H88" s="39"/>
      <c r="I88" s="39"/>
      <c r="J88" s="148">
        <f>BK88</f>
        <v>0</v>
      </c>
      <c r="K88" s="39"/>
      <c r="L88" s="40"/>
      <c r="M88" s="84"/>
      <c r="N88" s="69"/>
      <c r="O88" s="85"/>
      <c r="P88" s="149">
        <f>P89+P380</f>
        <v>0</v>
      </c>
      <c r="Q88" s="85"/>
      <c r="R88" s="149">
        <f>R89+R380</f>
        <v>6.2447383000000016</v>
      </c>
      <c r="S88" s="85"/>
      <c r="T88" s="150">
        <f>T89+T380</f>
        <v>9.4351535599999998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73</v>
      </c>
      <c r="AU88" s="20" t="s">
        <v>117</v>
      </c>
      <c r="BK88" s="151">
        <f>BK89+BK380</f>
        <v>0</v>
      </c>
    </row>
    <row r="89" s="12" customFormat="1" ht="25.92" customHeight="1">
      <c r="A89" s="12"/>
      <c r="B89" s="152"/>
      <c r="C89" s="12"/>
      <c r="D89" s="153" t="s">
        <v>73</v>
      </c>
      <c r="E89" s="154" t="s">
        <v>193</v>
      </c>
      <c r="F89" s="154" t="s">
        <v>194</v>
      </c>
      <c r="G89" s="12"/>
      <c r="H89" s="12"/>
      <c r="I89" s="155"/>
      <c r="J89" s="156">
        <f>BK89</f>
        <v>0</v>
      </c>
      <c r="K89" s="12"/>
      <c r="L89" s="152"/>
      <c r="M89" s="157"/>
      <c r="N89" s="158"/>
      <c r="O89" s="158"/>
      <c r="P89" s="159">
        <f>P90+P111+P290+P370+P378</f>
        <v>0</v>
      </c>
      <c r="Q89" s="158"/>
      <c r="R89" s="159">
        <f>R90+R111+R290+R370+R378</f>
        <v>6.2095875000000014</v>
      </c>
      <c r="S89" s="158"/>
      <c r="T89" s="160">
        <f>T90+T111+T290+T370+T378</f>
        <v>9.124727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3" t="s">
        <v>82</v>
      </c>
      <c r="AT89" s="161" t="s">
        <v>73</v>
      </c>
      <c r="AU89" s="161" t="s">
        <v>74</v>
      </c>
      <c r="AY89" s="153" t="s">
        <v>138</v>
      </c>
      <c r="BK89" s="162">
        <f>BK90+BK111+BK290+BK370+BK378</f>
        <v>0</v>
      </c>
    </row>
    <row r="90" s="12" customFormat="1" ht="22.8" customHeight="1">
      <c r="A90" s="12"/>
      <c r="B90" s="152"/>
      <c r="C90" s="12"/>
      <c r="D90" s="153" t="s">
        <v>73</v>
      </c>
      <c r="E90" s="163" t="s">
        <v>156</v>
      </c>
      <c r="F90" s="163" t="s">
        <v>240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SUM(P91:P110)</f>
        <v>0</v>
      </c>
      <c r="Q90" s="158"/>
      <c r="R90" s="159">
        <f>SUM(R91:R110)</f>
        <v>1.1336489999999999</v>
      </c>
      <c r="S90" s="158"/>
      <c r="T90" s="160">
        <f>SUM(T91:T110)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82</v>
      </c>
      <c r="AT90" s="161" t="s">
        <v>73</v>
      </c>
      <c r="AU90" s="161" t="s">
        <v>82</v>
      </c>
      <c r="AY90" s="153" t="s">
        <v>138</v>
      </c>
      <c r="BK90" s="162">
        <f>SUM(BK91:BK110)</f>
        <v>0</v>
      </c>
    </row>
    <row r="91" s="2" customFormat="1" ht="16.5" customHeight="1">
      <c r="A91" s="39"/>
      <c r="B91" s="165"/>
      <c r="C91" s="166" t="s">
        <v>82</v>
      </c>
      <c r="D91" s="166" t="s">
        <v>141</v>
      </c>
      <c r="E91" s="167" t="s">
        <v>1663</v>
      </c>
      <c r="F91" s="168" t="s">
        <v>1664</v>
      </c>
      <c r="G91" s="169" t="s">
        <v>172</v>
      </c>
      <c r="H91" s="170">
        <v>0.59399999999999997</v>
      </c>
      <c r="I91" s="171"/>
      <c r="J91" s="172">
        <f>ROUND(I91*H91,2)</f>
        <v>0</v>
      </c>
      <c r="K91" s="168" t="s">
        <v>144</v>
      </c>
      <c r="L91" s="40"/>
      <c r="M91" s="173" t="s">
        <v>3</v>
      </c>
      <c r="N91" s="174" t="s">
        <v>45</v>
      </c>
      <c r="O91" s="73"/>
      <c r="P91" s="175">
        <f>O91*H91</f>
        <v>0</v>
      </c>
      <c r="Q91" s="175">
        <v>1.9085000000000001</v>
      </c>
      <c r="R91" s="175">
        <f>Q91*H91</f>
        <v>1.1336489999999999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162</v>
      </c>
      <c r="AT91" s="177" t="s">
        <v>141</v>
      </c>
      <c r="AU91" s="177" t="s">
        <v>84</v>
      </c>
      <c r="AY91" s="20" t="s">
        <v>138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82</v>
      </c>
      <c r="BK91" s="178">
        <f>ROUND(I91*H91,2)</f>
        <v>0</v>
      </c>
      <c r="BL91" s="20" t="s">
        <v>162</v>
      </c>
      <c r="BM91" s="177" t="s">
        <v>1665</v>
      </c>
    </row>
    <row r="92" s="2" customFormat="1">
      <c r="A92" s="39"/>
      <c r="B92" s="40"/>
      <c r="C92" s="39"/>
      <c r="D92" s="179" t="s">
        <v>147</v>
      </c>
      <c r="E92" s="39"/>
      <c r="F92" s="180" t="s">
        <v>1666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147</v>
      </c>
      <c r="AU92" s="20" t="s">
        <v>84</v>
      </c>
    </row>
    <row r="93" s="13" customFormat="1">
      <c r="A93" s="13"/>
      <c r="B93" s="189"/>
      <c r="C93" s="13"/>
      <c r="D93" s="179" t="s">
        <v>199</v>
      </c>
      <c r="E93" s="190" t="s">
        <v>3</v>
      </c>
      <c r="F93" s="191" t="s">
        <v>1667</v>
      </c>
      <c r="G93" s="13"/>
      <c r="H93" s="190" t="s">
        <v>3</v>
      </c>
      <c r="I93" s="192"/>
      <c r="J93" s="13"/>
      <c r="K93" s="13"/>
      <c r="L93" s="189"/>
      <c r="M93" s="193"/>
      <c r="N93" s="194"/>
      <c r="O93" s="194"/>
      <c r="P93" s="194"/>
      <c r="Q93" s="194"/>
      <c r="R93" s="194"/>
      <c r="S93" s="194"/>
      <c r="T93" s="19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90" t="s">
        <v>199</v>
      </c>
      <c r="AU93" s="190" t="s">
        <v>84</v>
      </c>
      <c r="AV93" s="13" t="s">
        <v>82</v>
      </c>
      <c r="AW93" s="13" t="s">
        <v>35</v>
      </c>
      <c r="AX93" s="13" t="s">
        <v>74</v>
      </c>
      <c r="AY93" s="190" t="s">
        <v>138</v>
      </c>
    </row>
    <row r="94" s="13" customFormat="1">
      <c r="A94" s="13"/>
      <c r="B94" s="189"/>
      <c r="C94" s="13"/>
      <c r="D94" s="179" t="s">
        <v>199</v>
      </c>
      <c r="E94" s="190" t="s">
        <v>3</v>
      </c>
      <c r="F94" s="191" t="s">
        <v>1668</v>
      </c>
      <c r="G94" s="13"/>
      <c r="H94" s="190" t="s">
        <v>3</v>
      </c>
      <c r="I94" s="192"/>
      <c r="J94" s="13"/>
      <c r="K94" s="13"/>
      <c r="L94" s="189"/>
      <c r="M94" s="193"/>
      <c r="N94" s="194"/>
      <c r="O94" s="194"/>
      <c r="P94" s="194"/>
      <c r="Q94" s="194"/>
      <c r="R94" s="194"/>
      <c r="S94" s="194"/>
      <c r="T94" s="19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90" t="s">
        <v>199</v>
      </c>
      <c r="AU94" s="190" t="s">
        <v>84</v>
      </c>
      <c r="AV94" s="13" t="s">
        <v>82</v>
      </c>
      <c r="AW94" s="13" t="s">
        <v>35</v>
      </c>
      <c r="AX94" s="13" t="s">
        <v>74</v>
      </c>
      <c r="AY94" s="190" t="s">
        <v>138</v>
      </c>
    </row>
    <row r="95" s="13" customFormat="1">
      <c r="A95" s="13"/>
      <c r="B95" s="189"/>
      <c r="C95" s="13"/>
      <c r="D95" s="179" t="s">
        <v>199</v>
      </c>
      <c r="E95" s="190" t="s">
        <v>3</v>
      </c>
      <c r="F95" s="191" t="s">
        <v>1669</v>
      </c>
      <c r="G95" s="13"/>
      <c r="H95" s="190" t="s">
        <v>3</v>
      </c>
      <c r="I95" s="192"/>
      <c r="J95" s="13"/>
      <c r="K95" s="13"/>
      <c r="L95" s="189"/>
      <c r="M95" s="193"/>
      <c r="N95" s="194"/>
      <c r="O95" s="194"/>
      <c r="P95" s="194"/>
      <c r="Q95" s="194"/>
      <c r="R95" s="194"/>
      <c r="S95" s="194"/>
      <c r="T95" s="19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90" t="s">
        <v>199</v>
      </c>
      <c r="AU95" s="190" t="s">
        <v>84</v>
      </c>
      <c r="AV95" s="13" t="s">
        <v>82</v>
      </c>
      <c r="AW95" s="13" t="s">
        <v>35</v>
      </c>
      <c r="AX95" s="13" t="s">
        <v>74</v>
      </c>
      <c r="AY95" s="190" t="s">
        <v>138</v>
      </c>
    </row>
    <row r="96" s="14" customFormat="1">
      <c r="A96" s="14"/>
      <c r="B96" s="196"/>
      <c r="C96" s="14"/>
      <c r="D96" s="179" t="s">
        <v>199</v>
      </c>
      <c r="E96" s="197" t="s">
        <v>3</v>
      </c>
      <c r="F96" s="198" t="s">
        <v>1670</v>
      </c>
      <c r="G96" s="14"/>
      <c r="H96" s="199">
        <v>3.2160000000000002</v>
      </c>
      <c r="I96" s="200"/>
      <c r="J96" s="14"/>
      <c r="K96" s="14"/>
      <c r="L96" s="196"/>
      <c r="M96" s="201"/>
      <c r="N96" s="202"/>
      <c r="O96" s="202"/>
      <c r="P96" s="202"/>
      <c r="Q96" s="202"/>
      <c r="R96" s="202"/>
      <c r="S96" s="202"/>
      <c r="T96" s="20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7" t="s">
        <v>199</v>
      </c>
      <c r="AU96" s="197" t="s">
        <v>84</v>
      </c>
      <c r="AV96" s="14" t="s">
        <v>84</v>
      </c>
      <c r="AW96" s="14" t="s">
        <v>35</v>
      </c>
      <c r="AX96" s="14" t="s">
        <v>74</v>
      </c>
      <c r="AY96" s="197" t="s">
        <v>138</v>
      </c>
    </row>
    <row r="97" s="14" customFormat="1">
      <c r="A97" s="14"/>
      <c r="B97" s="196"/>
      <c r="C97" s="14"/>
      <c r="D97" s="179" t="s">
        <v>199</v>
      </c>
      <c r="E97" s="197" t="s">
        <v>3</v>
      </c>
      <c r="F97" s="198" t="s">
        <v>1671</v>
      </c>
      <c r="G97" s="14"/>
      <c r="H97" s="199">
        <v>2.649</v>
      </c>
      <c r="I97" s="200"/>
      <c r="J97" s="14"/>
      <c r="K97" s="14"/>
      <c r="L97" s="196"/>
      <c r="M97" s="201"/>
      <c r="N97" s="202"/>
      <c r="O97" s="202"/>
      <c r="P97" s="202"/>
      <c r="Q97" s="202"/>
      <c r="R97" s="202"/>
      <c r="S97" s="202"/>
      <c r="T97" s="20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7" t="s">
        <v>199</v>
      </c>
      <c r="AU97" s="197" t="s">
        <v>84</v>
      </c>
      <c r="AV97" s="14" t="s">
        <v>84</v>
      </c>
      <c r="AW97" s="14" t="s">
        <v>35</v>
      </c>
      <c r="AX97" s="14" t="s">
        <v>74</v>
      </c>
      <c r="AY97" s="197" t="s">
        <v>138</v>
      </c>
    </row>
    <row r="98" s="14" customFormat="1">
      <c r="A98" s="14"/>
      <c r="B98" s="196"/>
      <c r="C98" s="14"/>
      <c r="D98" s="179" t="s">
        <v>199</v>
      </c>
      <c r="E98" s="197" t="s">
        <v>3</v>
      </c>
      <c r="F98" s="198" t="s">
        <v>1672</v>
      </c>
      <c r="G98" s="14"/>
      <c r="H98" s="199">
        <v>3.3820000000000001</v>
      </c>
      <c r="I98" s="200"/>
      <c r="J98" s="14"/>
      <c r="K98" s="14"/>
      <c r="L98" s="196"/>
      <c r="M98" s="201"/>
      <c r="N98" s="202"/>
      <c r="O98" s="202"/>
      <c r="P98" s="202"/>
      <c r="Q98" s="202"/>
      <c r="R98" s="202"/>
      <c r="S98" s="202"/>
      <c r="T98" s="20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7" t="s">
        <v>199</v>
      </c>
      <c r="AU98" s="197" t="s">
        <v>84</v>
      </c>
      <c r="AV98" s="14" t="s">
        <v>84</v>
      </c>
      <c r="AW98" s="14" t="s">
        <v>35</v>
      </c>
      <c r="AX98" s="14" t="s">
        <v>74</v>
      </c>
      <c r="AY98" s="197" t="s">
        <v>138</v>
      </c>
    </row>
    <row r="99" s="13" customFormat="1">
      <c r="A99" s="13"/>
      <c r="B99" s="189"/>
      <c r="C99" s="13"/>
      <c r="D99" s="179" t="s">
        <v>199</v>
      </c>
      <c r="E99" s="190" t="s">
        <v>3</v>
      </c>
      <c r="F99" s="191" t="s">
        <v>1673</v>
      </c>
      <c r="G99" s="13"/>
      <c r="H99" s="190" t="s">
        <v>3</v>
      </c>
      <c r="I99" s="192"/>
      <c r="J99" s="13"/>
      <c r="K99" s="13"/>
      <c r="L99" s="189"/>
      <c r="M99" s="193"/>
      <c r="N99" s="194"/>
      <c r="O99" s="194"/>
      <c r="P99" s="194"/>
      <c r="Q99" s="194"/>
      <c r="R99" s="194"/>
      <c r="S99" s="194"/>
      <c r="T99" s="19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90" t="s">
        <v>199</v>
      </c>
      <c r="AU99" s="190" t="s">
        <v>84</v>
      </c>
      <c r="AV99" s="13" t="s">
        <v>82</v>
      </c>
      <c r="AW99" s="13" t="s">
        <v>35</v>
      </c>
      <c r="AX99" s="13" t="s">
        <v>74</v>
      </c>
      <c r="AY99" s="190" t="s">
        <v>138</v>
      </c>
    </row>
    <row r="100" s="14" customFormat="1">
      <c r="A100" s="14"/>
      <c r="B100" s="196"/>
      <c r="C100" s="14"/>
      <c r="D100" s="179" t="s">
        <v>199</v>
      </c>
      <c r="E100" s="197" t="s">
        <v>3</v>
      </c>
      <c r="F100" s="198" t="s">
        <v>1674</v>
      </c>
      <c r="G100" s="14"/>
      <c r="H100" s="199">
        <v>1.6499999999999999</v>
      </c>
      <c r="I100" s="200"/>
      <c r="J100" s="14"/>
      <c r="K100" s="14"/>
      <c r="L100" s="196"/>
      <c r="M100" s="201"/>
      <c r="N100" s="202"/>
      <c r="O100" s="202"/>
      <c r="P100" s="202"/>
      <c r="Q100" s="202"/>
      <c r="R100" s="202"/>
      <c r="S100" s="202"/>
      <c r="T100" s="20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97" t="s">
        <v>199</v>
      </c>
      <c r="AU100" s="197" t="s">
        <v>84</v>
      </c>
      <c r="AV100" s="14" t="s">
        <v>84</v>
      </c>
      <c r="AW100" s="14" t="s">
        <v>35</v>
      </c>
      <c r="AX100" s="14" t="s">
        <v>74</v>
      </c>
      <c r="AY100" s="197" t="s">
        <v>138</v>
      </c>
    </row>
    <row r="101" s="14" customFormat="1">
      <c r="A101" s="14"/>
      <c r="B101" s="196"/>
      <c r="C101" s="14"/>
      <c r="D101" s="179" t="s">
        <v>199</v>
      </c>
      <c r="E101" s="197" t="s">
        <v>3</v>
      </c>
      <c r="F101" s="198" t="s">
        <v>1675</v>
      </c>
      <c r="G101" s="14"/>
      <c r="H101" s="199">
        <v>5.5229999999999997</v>
      </c>
      <c r="I101" s="200"/>
      <c r="J101" s="14"/>
      <c r="K101" s="14"/>
      <c r="L101" s="196"/>
      <c r="M101" s="201"/>
      <c r="N101" s="202"/>
      <c r="O101" s="202"/>
      <c r="P101" s="202"/>
      <c r="Q101" s="202"/>
      <c r="R101" s="202"/>
      <c r="S101" s="202"/>
      <c r="T101" s="20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7" t="s">
        <v>199</v>
      </c>
      <c r="AU101" s="197" t="s">
        <v>84</v>
      </c>
      <c r="AV101" s="14" t="s">
        <v>84</v>
      </c>
      <c r="AW101" s="14" t="s">
        <v>35</v>
      </c>
      <c r="AX101" s="14" t="s">
        <v>74</v>
      </c>
      <c r="AY101" s="197" t="s">
        <v>138</v>
      </c>
    </row>
    <row r="102" s="13" customFormat="1">
      <c r="A102" s="13"/>
      <c r="B102" s="189"/>
      <c r="C102" s="13"/>
      <c r="D102" s="179" t="s">
        <v>199</v>
      </c>
      <c r="E102" s="190" t="s">
        <v>3</v>
      </c>
      <c r="F102" s="191" t="s">
        <v>1676</v>
      </c>
      <c r="G102" s="13"/>
      <c r="H102" s="190" t="s">
        <v>3</v>
      </c>
      <c r="I102" s="192"/>
      <c r="J102" s="13"/>
      <c r="K102" s="13"/>
      <c r="L102" s="189"/>
      <c r="M102" s="193"/>
      <c r="N102" s="194"/>
      <c r="O102" s="194"/>
      <c r="P102" s="194"/>
      <c r="Q102" s="194"/>
      <c r="R102" s="194"/>
      <c r="S102" s="194"/>
      <c r="T102" s="19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90" t="s">
        <v>199</v>
      </c>
      <c r="AU102" s="190" t="s">
        <v>84</v>
      </c>
      <c r="AV102" s="13" t="s">
        <v>82</v>
      </c>
      <c r="AW102" s="13" t="s">
        <v>35</v>
      </c>
      <c r="AX102" s="13" t="s">
        <v>74</v>
      </c>
      <c r="AY102" s="190" t="s">
        <v>138</v>
      </c>
    </row>
    <row r="103" s="14" customFormat="1">
      <c r="A103" s="14"/>
      <c r="B103" s="196"/>
      <c r="C103" s="14"/>
      <c r="D103" s="179" t="s">
        <v>199</v>
      </c>
      <c r="E103" s="197" t="s">
        <v>3</v>
      </c>
      <c r="F103" s="198" t="s">
        <v>1677</v>
      </c>
      <c r="G103" s="14"/>
      <c r="H103" s="199">
        <v>6.7080000000000002</v>
      </c>
      <c r="I103" s="200"/>
      <c r="J103" s="14"/>
      <c r="K103" s="14"/>
      <c r="L103" s="196"/>
      <c r="M103" s="201"/>
      <c r="N103" s="202"/>
      <c r="O103" s="202"/>
      <c r="P103" s="202"/>
      <c r="Q103" s="202"/>
      <c r="R103" s="202"/>
      <c r="S103" s="202"/>
      <c r="T103" s="20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7" t="s">
        <v>199</v>
      </c>
      <c r="AU103" s="197" t="s">
        <v>84</v>
      </c>
      <c r="AV103" s="14" t="s">
        <v>84</v>
      </c>
      <c r="AW103" s="14" t="s">
        <v>35</v>
      </c>
      <c r="AX103" s="14" t="s">
        <v>74</v>
      </c>
      <c r="AY103" s="197" t="s">
        <v>138</v>
      </c>
    </row>
    <row r="104" s="14" customFormat="1">
      <c r="A104" s="14"/>
      <c r="B104" s="196"/>
      <c r="C104" s="14"/>
      <c r="D104" s="179" t="s">
        <v>199</v>
      </c>
      <c r="E104" s="197" t="s">
        <v>3</v>
      </c>
      <c r="F104" s="198" t="s">
        <v>1678</v>
      </c>
      <c r="G104" s="14"/>
      <c r="H104" s="199">
        <v>3.5059999999999998</v>
      </c>
      <c r="I104" s="200"/>
      <c r="J104" s="14"/>
      <c r="K104" s="14"/>
      <c r="L104" s="196"/>
      <c r="M104" s="201"/>
      <c r="N104" s="202"/>
      <c r="O104" s="202"/>
      <c r="P104" s="202"/>
      <c r="Q104" s="202"/>
      <c r="R104" s="202"/>
      <c r="S104" s="202"/>
      <c r="T104" s="20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97" t="s">
        <v>199</v>
      </c>
      <c r="AU104" s="197" t="s">
        <v>84</v>
      </c>
      <c r="AV104" s="14" t="s">
        <v>84</v>
      </c>
      <c r="AW104" s="14" t="s">
        <v>35</v>
      </c>
      <c r="AX104" s="14" t="s">
        <v>74</v>
      </c>
      <c r="AY104" s="197" t="s">
        <v>138</v>
      </c>
    </row>
    <row r="105" s="14" customFormat="1">
      <c r="A105" s="14"/>
      <c r="B105" s="196"/>
      <c r="C105" s="14"/>
      <c r="D105" s="179" t="s">
        <v>199</v>
      </c>
      <c r="E105" s="197" t="s">
        <v>3</v>
      </c>
      <c r="F105" s="198" t="s">
        <v>1679</v>
      </c>
      <c r="G105" s="14"/>
      <c r="H105" s="199">
        <v>1.5469999999999999</v>
      </c>
      <c r="I105" s="200"/>
      <c r="J105" s="14"/>
      <c r="K105" s="14"/>
      <c r="L105" s="196"/>
      <c r="M105" s="201"/>
      <c r="N105" s="202"/>
      <c r="O105" s="202"/>
      <c r="P105" s="202"/>
      <c r="Q105" s="202"/>
      <c r="R105" s="202"/>
      <c r="S105" s="202"/>
      <c r="T105" s="20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7" t="s">
        <v>199</v>
      </c>
      <c r="AU105" s="197" t="s">
        <v>84</v>
      </c>
      <c r="AV105" s="14" t="s">
        <v>84</v>
      </c>
      <c r="AW105" s="14" t="s">
        <v>35</v>
      </c>
      <c r="AX105" s="14" t="s">
        <v>74</v>
      </c>
      <c r="AY105" s="197" t="s">
        <v>138</v>
      </c>
    </row>
    <row r="106" s="13" customFormat="1">
      <c r="A106" s="13"/>
      <c r="B106" s="189"/>
      <c r="C106" s="13"/>
      <c r="D106" s="179" t="s">
        <v>199</v>
      </c>
      <c r="E106" s="190" t="s">
        <v>3</v>
      </c>
      <c r="F106" s="191" t="s">
        <v>1680</v>
      </c>
      <c r="G106" s="13"/>
      <c r="H106" s="190" t="s">
        <v>3</v>
      </c>
      <c r="I106" s="192"/>
      <c r="J106" s="13"/>
      <c r="K106" s="13"/>
      <c r="L106" s="189"/>
      <c r="M106" s="193"/>
      <c r="N106" s="194"/>
      <c r="O106" s="194"/>
      <c r="P106" s="194"/>
      <c r="Q106" s="194"/>
      <c r="R106" s="194"/>
      <c r="S106" s="194"/>
      <c r="T106" s="19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0" t="s">
        <v>199</v>
      </c>
      <c r="AU106" s="190" t="s">
        <v>84</v>
      </c>
      <c r="AV106" s="13" t="s">
        <v>82</v>
      </c>
      <c r="AW106" s="13" t="s">
        <v>35</v>
      </c>
      <c r="AX106" s="13" t="s">
        <v>74</v>
      </c>
      <c r="AY106" s="190" t="s">
        <v>138</v>
      </c>
    </row>
    <row r="107" s="14" customFormat="1">
      <c r="A107" s="14"/>
      <c r="B107" s="196"/>
      <c r="C107" s="14"/>
      <c r="D107" s="179" t="s">
        <v>199</v>
      </c>
      <c r="E107" s="197" t="s">
        <v>3</v>
      </c>
      <c r="F107" s="198" t="s">
        <v>1681</v>
      </c>
      <c r="G107" s="14"/>
      <c r="H107" s="199">
        <v>1.5389999999999999</v>
      </c>
      <c r="I107" s="200"/>
      <c r="J107" s="14"/>
      <c r="K107" s="14"/>
      <c r="L107" s="196"/>
      <c r="M107" s="201"/>
      <c r="N107" s="202"/>
      <c r="O107" s="202"/>
      <c r="P107" s="202"/>
      <c r="Q107" s="202"/>
      <c r="R107" s="202"/>
      <c r="S107" s="202"/>
      <c r="T107" s="20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7" t="s">
        <v>199</v>
      </c>
      <c r="AU107" s="197" t="s">
        <v>84</v>
      </c>
      <c r="AV107" s="14" t="s">
        <v>84</v>
      </c>
      <c r="AW107" s="14" t="s">
        <v>35</v>
      </c>
      <c r="AX107" s="14" t="s">
        <v>74</v>
      </c>
      <c r="AY107" s="197" t="s">
        <v>138</v>
      </c>
    </row>
    <row r="108" s="16" customFormat="1">
      <c r="A108" s="16"/>
      <c r="B108" s="212"/>
      <c r="C108" s="16"/>
      <c r="D108" s="179" t="s">
        <v>199</v>
      </c>
      <c r="E108" s="213" t="s">
        <v>3</v>
      </c>
      <c r="F108" s="214" t="s">
        <v>248</v>
      </c>
      <c r="G108" s="16"/>
      <c r="H108" s="215">
        <v>29.720000000000002</v>
      </c>
      <c r="I108" s="216"/>
      <c r="J108" s="16"/>
      <c r="K108" s="16"/>
      <c r="L108" s="212"/>
      <c r="M108" s="217"/>
      <c r="N108" s="218"/>
      <c r="O108" s="218"/>
      <c r="P108" s="218"/>
      <c r="Q108" s="218"/>
      <c r="R108" s="218"/>
      <c r="S108" s="218"/>
      <c r="T108" s="219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13" t="s">
        <v>199</v>
      </c>
      <c r="AU108" s="213" t="s">
        <v>84</v>
      </c>
      <c r="AV108" s="16" t="s">
        <v>156</v>
      </c>
      <c r="AW108" s="16" t="s">
        <v>35</v>
      </c>
      <c r="AX108" s="16" t="s">
        <v>74</v>
      </c>
      <c r="AY108" s="213" t="s">
        <v>138</v>
      </c>
    </row>
    <row r="109" s="13" customFormat="1">
      <c r="A109" s="13"/>
      <c r="B109" s="189"/>
      <c r="C109" s="13"/>
      <c r="D109" s="179" t="s">
        <v>199</v>
      </c>
      <c r="E109" s="190" t="s">
        <v>3</v>
      </c>
      <c r="F109" s="191" t="s">
        <v>1682</v>
      </c>
      <c r="G109" s="13"/>
      <c r="H109" s="190" t="s">
        <v>3</v>
      </c>
      <c r="I109" s="192"/>
      <c r="J109" s="13"/>
      <c r="K109" s="13"/>
      <c r="L109" s="189"/>
      <c r="M109" s="193"/>
      <c r="N109" s="194"/>
      <c r="O109" s="194"/>
      <c r="P109" s="194"/>
      <c r="Q109" s="194"/>
      <c r="R109" s="194"/>
      <c r="S109" s="194"/>
      <c r="T109" s="19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0" t="s">
        <v>199</v>
      </c>
      <c r="AU109" s="190" t="s">
        <v>84</v>
      </c>
      <c r="AV109" s="13" t="s">
        <v>82</v>
      </c>
      <c r="AW109" s="13" t="s">
        <v>35</v>
      </c>
      <c r="AX109" s="13" t="s">
        <v>74</v>
      </c>
      <c r="AY109" s="190" t="s">
        <v>138</v>
      </c>
    </row>
    <row r="110" s="14" customFormat="1">
      <c r="A110" s="14"/>
      <c r="B110" s="196"/>
      <c r="C110" s="14"/>
      <c r="D110" s="179" t="s">
        <v>199</v>
      </c>
      <c r="E110" s="197" t="s">
        <v>3</v>
      </c>
      <c r="F110" s="198" t="s">
        <v>1683</v>
      </c>
      <c r="G110" s="14"/>
      <c r="H110" s="199">
        <v>0.59399999999999997</v>
      </c>
      <c r="I110" s="200"/>
      <c r="J110" s="14"/>
      <c r="K110" s="14"/>
      <c r="L110" s="196"/>
      <c r="M110" s="201"/>
      <c r="N110" s="202"/>
      <c r="O110" s="202"/>
      <c r="P110" s="202"/>
      <c r="Q110" s="202"/>
      <c r="R110" s="202"/>
      <c r="S110" s="202"/>
      <c r="T110" s="20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7" t="s">
        <v>199</v>
      </c>
      <c r="AU110" s="197" t="s">
        <v>84</v>
      </c>
      <c r="AV110" s="14" t="s">
        <v>84</v>
      </c>
      <c r="AW110" s="14" t="s">
        <v>35</v>
      </c>
      <c r="AX110" s="14" t="s">
        <v>82</v>
      </c>
      <c r="AY110" s="197" t="s">
        <v>138</v>
      </c>
    </row>
    <row r="111" s="12" customFormat="1" ht="22.8" customHeight="1">
      <c r="A111" s="12"/>
      <c r="B111" s="152"/>
      <c r="C111" s="12"/>
      <c r="D111" s="153" t="s">
        <v>73</v>
      </c>
      <c r="E111" s="163" t="s">
        <v>222</v>
      </c>
      <c r="F111" s="163" t="s">
        <v>872</v>
      </c>
      <c r="G111" s="12"/>
      <c r="H111" s="12"/>
      <c r="I111" s="155"/>
      <c r="J111" s="164">
        <f>BK111</f>
        <v>0</v>
      </c>
      <c r="K111" s="12"/>
      <c r="L111" s="152"/>
      <c r="M111" s="157"/>
      <c r="N111" s="158"/>
      <c r="O111" s="158"/>
      <c r="P111" s="159">
        <f>SUM(P112:P289)</f>
        <v>0</v>
      </c>
      <c r="Q111" s="158"/>
      <c r="R111" s="159">
        <f>SUM(R112:R289)</f>
        <v>5.0759385000000012</v>
      </c>
      <c r="S111" s="158"/>
      <c r="T111" s="160">
        <f>SUM(T112:T289)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3" t="s">
        <v>82</v>
      </c>
      <c r="AT111" s="161" t="s">
        <v>73</v>
      </c>
      <c r="AU111" s="161" t="s">
        <v>82</v>
      </c>
      <c r="AY111" s="153" t="s">
        <v>138</v>
      </c>
      <c r="BK111" s="162">
        <f>SUM(BK112:BK289)</f>
        <v>0</v>
      </c>
    </row>
    <row r="112" s="2" customFormat="1" ht="16.5" customHeight="1">
      <c r="A112" s="39"/>
      <c r="B112" s="165"/>
      <c r="C112" s="166" t="s">
        <v>84</v>
      </c>
      <c r="D112" s="166" t="s">
        <v>141</v>
      </c>
      <c r="E112" s="167" t="s">
        <v>1684</v>
      </c>
      <c r="F112" s="168" t="s">
        <v>1685</v>
      </c>
      <c r="G112" s="169" t="s">
        <v>168</v>
      </c>
      <c r="H112" s="170">
        <v>29.719999999999999</v>
      </c>
      <c r="I112" s="171"/>
      <c r="J112" s="172">
        <f>ROUND(I112*H112,2)</f>
        <v>0</v>
      </c>
      <c r="K112" s="168" t="s">
        <v>144</v>
      </c>
      <c r="L112" s="40"/>
      <c r="M112" s="173" t="s">
        <v>3</v>
      </c>
      <c r="N112" s="174" t="s">
        <v>45</v>
      </c>
      <c r="O112" s="73"/>
      <c r="P112" s="175">
        <f>O112*H112</f>
        <v>0</v>
      </c>
      <c r="Q112" s="175">
        <v>0.0070400000000000003</v>
      </c>
      <c r="R112" s="175">
        <f>Q112*H112</f>
        <v>0.20922879999999999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162</v>
      </c>
      <c r="AT112" s="177" t="s">
        <v>141</v>
      </c>
      <c r="AU112" s="177" t="s">
        <v>84</v>
      </c>
      <c r="AY112" s="20" t="s">
        <v>138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82</v>
      </c>
      <c r="BK112" s="178">
        <f>ROUND(I112*H112,2)</f>
        <v>0</v>
      </c>
      <c r="BL112" s="20" t="s">
        <v>162</v>
      </c>
      <c r="BM112" s="177" t="s">
        <v>1686</v>
      </c>
    </row>
    <row r="113" s="2" customFormat="1">
      <c r="A113" s="39"/>
      <c r="B113" s="40"/>
      <c r="C113" s="39"/>
      <c r="D113" s="179" t="s">
        <v>147</v>
      </c>
      <c r="E113" s="39"/>
      <c r="F113" s="180" t="s">
        <v>1687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147</v>
      </c>
      <c r="AU113" s="20" t="s">
        <v>84</v>
      </c>
    </row>
    <row r="114" s="13" customFormat="1">
      <c r="A114" s="13"/>
      <c r="B114" s="189"/>
      <c r="C114" s="13"/>
      <c r="D114" s="179" t="s">
        <v>199</v>
      </c>
      <c r="E114" s="190" t="s">
        <v>3</v>
      </c>
      <c r="F114" s="191" t="s">
        <v>1688</v>
      </c>
      <c r="G114" s="13"/>
      <c r="H114" s="190" t="s">
        <v>3</v>
      </c>
      <c r="I114" s="192"/>
      <c r="J114" s="13"/>
      <c r="K114" s="13"/>
      <c r="L114" s="189"/>
      <c r="M114" s="193"/>
      <c r="N114" s="194"/>
      <c r="O114" s="194"/>
      <c r="P114" s="194"/>
      <c r="Q114" s="194"/>
      <c r="R114" s="194"/>
      <c r="S114" s="194"/>
      <c r="T114" s="19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90" t="s">
        <v>199</v>
      </c>
      <c r="AU114" s="190" t="s">
        <v>84</v>
      </c>
      <c r="AV114" s="13" t="s">
        <v>82</v>
      </c>
      <c r="AW114" s="13" t="s">
        <v>35</v>
      </c>
      <c r="AX114" s="13" t="s">
        <v>74</v>
      </c>
      <c r="AY114" s="190" t="s">
        <v>138</v>
      </c>
    </row>
    <row r="115" s="13" customFormat="1">
      <c r="A115" s="13"/>
      <c r="B115" s="189"/>
      <c r="C115" s="13"/>
      <c r="D115" s="179" t="s">
        <v>199</v>
      </c>
      <c r="E115" s="190" t="s">
        <v>3</v>
      </c>
      <c r="F115" s="191" t="s">
        <v>1669</v>
      </c>
      <c r="G115" s="13"/>
      <c r="H115" s="190" t="s">
        <v>3</v>
      </c>
      <c r="I115" s="192"/>
      <c r="J115" s="13"/>
      <c r="K115" s="13"/>
      <c r="L115" s="189"/>
      <c r="M115" s="193"/>
      <c r="N115" s="194"/>
      <c r="O115" s="194"/>
      <c r="P115" s="194"/>
      <c r="Q115" s="194"/>
      <c r="R115" s="194"/>
      <c r="S115" s="194"/>
      <c r="T115" s="19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90" t="s">
        <v>199</v>
      </c>
      <c r="AU115" s="190" t="s">
        <v>84</v>
      </c>
      <c r="AV115" s="13" t="s">
        <v>82</v>
      </c>
      <c r="AW115" s="13" t="s">
        <v>35</v>
      </c>
      <c r="AX115" s="13" t="s">
        <v>74</v>
      </c>
      <c r="AY115" s="190" t="s">
        <v>138</v>
      </c>
    </row>
    <row r="116" s="14" customFormat="1">
      <c r="A116" s="14"/>
      <c r="B116" s="196"/>
      <c r="C116" s="14"/>
      <c r="D116" s="179" t="s">
        <v>199</v>
      </c>
      <c r="E116" s="197" t="s">
        <v>3</v>
      </c>
      <c r="F116" s="198" t="s">
        <v>1670</v>
      </c>
      <c r="G116" s="14"/>
      <c r="H116" s="199">
        <v>3.2160000000000002</v>
      </c>
      <c r="I116" s="200"/>
      <c r="J116" s="14"/>
      <c r="K116" s="14"/>
      <c r="L116" s="196"/>
      <c r="M116" s="201"/>
      <c r="N116" s="202"/>
      <c r="O116" s="202"/>
      <c r="P116" s="202"/>
      <c r="Q116" s="202"/>
      <c r="R116" s="202"/>
      <c r="S116" s="202"/>
      <c r="T116" s="20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7" t="s">
        <v>199</v>
      </c>
      <c r="AU116" s="197" t="s">
        <v>84</v>
      </c>
      <c r="AV116" s="14" t="s">
        <v>84</v>
      </c>
      <c r="AW116" s="14" t="s">
        <v>35</v>
      </c>
      <c r="AX116" s="14" t="s">
        <v>74</v>
      </c>
      <c r="AY116" s="197" t="s">
        <v>138</v>
      </c>
    </row>
    <row r="117" s="14" customFormat="1">
      <c r="A117" s="14"/>
      <c r="B117" s="196"/>
      <c r="C117" s="14"/>
      <c r="D117" s="179" t="s">
        <v>199</v>
      </c>
      <c r="E117" s="197" t="s">
        <v>3</v>
      </c>
      <c r="F117" s="198" t="s">
        <v>1671</v>
      </c>
      <c r="G117" s="14"/>
      <c r="H117" s="199">
        <v>2.649</v>
      </c>
      <c r="I117" s="200"/>
      <c r="J117" s="14"/>
      <c r="K117" s="14"/>
      <c r="L117" s="196"/>
      <c r="M117" s="201"/>
      <c r="N117" s="202"/>
      <c r="O117" s="202"/>
      <c r="P117" s="202"/>
      <c r="Q117" s="202"/>
      <c r="R117" s="202"/>
      <c r="S117" s="202"/>
      <c r="T117" s="20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7" t="s">
        <v>199</v>
      </c>
      <c r="AU117" s="197" t="s">
        <v>84</v>
      </c>
      <c r="AV117" s="14" t="s">
        <v>84</v>
      </c>
      <c r="AW117" s="14" t="s">
        <v>35</v>
      </c>
      <c r="AX117" s="14" t="s">
        <v>74</v>
      </c>
      <c r="AY117" s="197" t="s">
        <v>138</v>
      </c>
    </row>
    <row r="118" s="14" customFormat="1">
      <c r="A118" s="14"/>
      <c r="B118" s="196"/>
      <c r="C118" s="14"/>
      <c r="D118" s="179" t="s">
        <v>199</v>
      </c>
      <c r="E118" s="197" t="s">
        <v>3</v>
      </c>
      <c r="F118" s="198" t="s">
        <v>1672</v>
      </c>
      <c r="G118" s="14"/>
      <c r="H118" s="199">
        <v>3.3820000000000001</v>
      </c>
      <c r="I118" s="200"/>
      <c r="J118" s="14"/>
      <c r="K118" s="14"/>
      <c r="L118" s="196"/>
      <c r="M118" s="201"/>
      <c r="N118" s="202"/>
      <c r="O118" s="202"/>
      <c r="P118" s="202"/>
      <c r="Q118" s="202"/>
      <c r="R118" s="202"/>
      <c r="S118" s="202"/>
      <c r="T118" s="20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7" t="s">
        <v>199</v>
      </c>
      <c r="AU118" s="197" t="s">
        <v>84</v>
      </c>
      <c r="AV118" s="14" t="s">
        <v>84</v>
      </c>
      <c r="AW118" s="14" t="s">
        <v>35</v>
      </c>
      <c r="AX118" s="14" t="s">
        <v>74</v>
      </c>
      <c r="AY118" s="197" t="s">
        <v>138</v>
      </c>
    </row>
    <row r="119" s="13" customFormat="1">
      <c r="A119" s="13"/>
      <c r="B119" s="189"/>
      <c r="C119" s="13"/>
      <c r="D119" s="179" t="s">
        <v>199</v>
      </c>
      <c r="E119" s="190" t="s">
        <v>3</v>
      </c>
      <c r="F119" s="191" t="s">
        <v>1673</v>
      </c>
      <c r="G119" s="13"/>
      <c r="H119" s="190" t="s">
        <v>3</v>
      </c>
      <c r="I119" s="192"/>
      <c r="J119" s="13"/>
      <c r="K119" s="13"/>
      <c r="L119" s="189"/>
      <c r="M119" s="193"/>
      <c r="N119" s="194"/>
      <c r="O119" s="194"/>
      <c r="P119" s="194"/>
      <c r="Q119" s="194"/>
      <c r="R119" s="194"/>
      <c r="S119" s="194"/>
      <c r="T119" s="19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90" t="s">
        <v>199</v>
      </c>
      <c r="AU119" s="190" t="s">
        <v>84</v>
      </c>
      <c r="AV119" s="13" t="s">
        <v>82</v>
      </c>
      <c r="AW119" s="13" t="s">
        <v>35</v>
      </c>
      <c r="AX119" s="13" t="s">
        <v>74</v>
      </c>
      <c r="AY119" s="190" t="s">
        <v>138</v>
      </c>
    </row>
    <row r="120" s="14" customFormat="1">
      <c r="A120" s="14"/>
      <c r="B120" s="196"/>
      <c r="C120" s="14"/>
      <c r="D120" s="179" t="s">
        <v>199</v>
      </c>
      <c r="E120" s="197" t="s">
        <v>3</v>
      </c>
      <c r="F120" s="198" t="s">
        <v>1674</v>
      </c>
      <c r="G120" s="14"/>
      <c r="H120" s="199">
        <v>1.6499999999999999</v>
      </c>
      <c r="I120" s="200"/>
      <c r="J120" s="14"/>
      <c r="K120" s="14"/>
      <c r="L120" s="196"/>
      <c r="M120" s="201"/>
      <c r="N120" s="202"/>
      <c r="O120" s="202"/>
      <c r="P120" s="202"/>
      <c r="Q120" s="202"/>
      <c r="R120" s="202"/>
      <c r="S120" s="202"/>
      <c r="T120" s="20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7" t="s">
        <v>199</v>
      </c>
      <c r="AU120" s="197" t="s">
        <v>84</v>
      </c>
      <c r="AV120" s="14" t="s">
        <v>84</v>
      </c>
      <c r="AW120" s="14" t="s">
        <v>35</v>
      </c>
      <c r="AX120" s="14" t="s">
        <v>74</v>
      </c>
      <c r="AY120" s="197" t="s">
        <v>138</v>
      </c>
    </row>
    <row r="121" s="14" customFormat="1">
      <c r="A121" s="14"/>
      <c r="B121" s="196"/>
      <c r="C121" s="14"/>
      <c r="D121" s="179" t="s">
        <v>199</v>
      </c>
      <c r="E121" s="197" t="s">
        <v>3</v>
      </c>
      <c r="F121" s="198" t="s">
        <v>1675</v>
      </c>
      <c r="G121" s="14"/>
      <c r="H121" s="199">
        <v>5.5229999999999997</v>
      </c>
      <c r="I121" s="200"/>
      <c r="J121" s="14"/>
      <c r="K121" s="14"/>
      <c r="L121" s="196"/>
      <c r="M121" s="201"/>
      <c r="N121" s="202"/>
      <c r="O121" s="202"/>
      <c r="P121" s="202"/>
      <c r="Q121" s="202"/>
      <c r="R121" s="202"/>
      <c r="S121" s="202"/>
      <c r="T121" s="20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7" t="s">
        <v>199</v>
      </c>
      <c r="AU121" s="197" t="s">
        <v>84</v>
      </c>
      <c r="AV121" s="14" t="s">
        <v>84</v>
      </c>
      <c r="AW121" s="14" t="s">
        <v>35</v>
      </c>
      <c r="AX121" s="14" t="s">
        <v>74</v>
      </c>
      <c r="AY121" s="197" t="s">
        <v>138</v>
      </c>
    </row>
    <row r="122" s="13" customFormat="1">
      <c r="A122" s="13"/>
      <c r="B122" s="189"/>
      <c r="C122" s="13"/>
      <c r="D122" s="179" t="s">
        <v>199</v>
      </c>
      <c r="E122" s="190" t="s">
        <v>3</v>
      </c>
      <c r="F122" s="191" t="s">
        <v>1676</v>
      </c>
      <c r="G122" s="13"/>
      <c r="H122" s="190" t="s">
        <v>3</v>
      </c>
      <c r="I122" s="192"/>
      <c r="J122" s="13"/>
      <c r="K122" s="13"/>
      <c r="L122" s="189"/>
      <c r="M122" s="193"/>
      <c r="N122" s="194"/>
      <c r="O122" s="194"/>
      <c r="P122" s="194"/>
      <c r="Q122" s="194"/>
      <c r="R122" s="194"/>
      <c r="S122" s="194"/>
      <c r="T122" s="19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0" t="s">
        <v>199</v>
      </c>
      <c r="AU122" s="190" t="s">
        <v>84</v>
      </c>
      <c r="AV122" s="13" t="s">
        <v>82</v>
      </c>
      <c r="AW122" s="13" t="s">
        <v>35</v>
      </c>
      <c r="AX122" s="13" t="s">
        <v>74</v>
      </c>
      <c r="AY122" s="190" t="s">
        <v>138</v>
      </c>
    </row>
    <row r="123" s="14" customFormat="1">
      <c r="A123" s="14"/>
      <c r="B123" s="196"/>
      <c r="C123" s="14"/>
      <c r="D123" s="179" t="s">
        <v>199</v>
      </c>
      <c r="E123" s="197" t="s">
        <v>3</v>
      </c>
      <c r="F123" s="198" t="s">
        <v>1677</v>
      </c>
      <c r="G123" s="14"/>
      <c r="H123" s="199">
        <v>6.7080000000000002</v>
      </c>
      <c r="I123" s="200"/>
      <c r="J123" s="14"/>
      <c r="K123" s="14"/>
      <c r="L123" s="196"/>
      <c r="M123" s="201"/>
      <c r="N123" s="202"/>
      <c r="O123" s="202"/>
      <c r="P123" s="202"/>
      <c r="Q123" s="202"/>
      <c r="R123" s="202"/>
      <c r="S123" s="202"/>
      <c r="T123" s="20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7" t="s">
        <v>199</v>
      </c>
      <c r="AU123" s="197" t="s">
        <v>84</v>
      </c>
      <c r="AV123" s="14" t="s">
        <v>84</v>
      </c>
      <c r="AW123" s="14" t="s">
        <v>35</v>
      </c>
      <c r="AX123" s="14" t="s">
        <v>74</v>
      </c>
      <c r="AY123" s="197" t="s">
        <v>138</v>
      </c>
    </row>
    <row r="124" s="14" customFormat="1">
      <c r="A124" s="14"/>
      <c r="B124" s="196"/>
      <c r="C124" s="14"/>
      <c r="D124" s="179" t="s">
        <v>199</v>
      </c>
      <c r="E124" s="197" t="s">
        <v>3</v>
      </c>
      <c r="F124" s="198" t="s">
        <v>1678</v>
      </c>
      <c r="G124" s="14"/>
      <c r="H124" s="199">
        <v>3.5059999999999998</v>
      </c>
      <c r="I124" s="200"/>
      <c r="J124" s="14"/>
      <c r="K124" s="14"/>
      <c r="L124" s="196"/>
      <c r="M124" s="201"/>
      <c r="N124" s="202"/>
      <c r="O124" s="202"/>
      <c r="P124" s="202"/>
      <c r="Q124" s="202"/>
      <c r="R124" s="202"/>
      <c r="S124" s="202"/>
      <c r="T124" s="20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7" t="s">
        <v>199</v>
      </c>
      <c r="AU124" s="197" t="s">
        <v>84</v>
      </c>
      <c r="AV124" s="14" t="s">
        <v>84</v>
      </c>
      <c r="AW124" s="14" t="s">
        <v>35</v>
      </c>
      <c r="AX124" s="14" t="s">
        <v>74</v>
      </c>
      <c r="AY124" s="197" t="s">
        <v>138</v>
      </c>
    </row>
    <row r="125" s="14" customFormat="1">
      <c r="A125" s="14"/>
      <c r="B125" s="196"/>
      <c r="C125" s="14"/>
      <c r="D125" s="179" t="s">
        <v>199</v>
      </c>
      <c r="E125" s="197" t="s">
        <v>3</v>
      </c>
      <c r="F125" s="198" t="s">
        <v>1679</v>
      </c>
      <c r="G125" s="14"/>
      <c r="H125" s="199">
        <v>1.5469999999999999</v>
      </c>
      <c r="I125" s="200"/>
      <c r="J125" s="14"/>
      <c r="K125" s="14"/>
      <c r="L125" s="196"/>
      <c r="M125" s="201"/>
      <c r="N125" s="202"/>
      <c r="O125" s="202"/>
      <c r="P125" s="202"/>
      <c r="Q125" s="202"/>
      <c r="R125" s="202"/>
      <c r="S125" s="202"/>
      <c r="T125" s="20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7" t="s">
        <v>199</v>
      </c>
      <c r="AU125" s="197" t="s">
        <v>84</v>
      </c>
      <c r="AV125" s="14" t="s">
        <v>84</v>
      </c>
      <c r="AW125" s="14" t="s">
        <v>35</v>
      </c>
      <c r="AX125" s="14" t="s">
        <v>74</v>
      </c>
      <c r="AY125" s="197" t="s">
        <v>138</v>
      </c>
    </row>
    <row r="126" s="13" customFormat="1">
      <c r="A126" s="13"/>
      <c r="B126" s="189"/>
      <c r="C126" s="13"/>
      <c r="D126" s="179" t="s">
        <v>199</v>
      </c>
      <c r="E126" s="190" t="s">
        <v>3</v>
      </c>
      <c r="F126" s="191" t="s">
        <v>1680</v>
      </c>
      <c r="G126" s="13"/>
      <c r="H126" s="190" t="s">
        <v>3</v>
      </c>
      <c r="I126" s="192"/>
      <c r="J126" s="13"/>
      <c r="K126" s="13"/>
      <c r="L126" s="189"/>
      <c r="M126" s="193"/>
      <c r="N126" s="194"/>
      <c r="O126" s="194"/>
      <c r="P126" s="194"/>
      <c r="Q126" s="194"/>
      <c r="R126" s="194"/>
      <c r="S126" s="194"/>
      <c r="T126" s="19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0" t="s">
        <v>199</v>
      </c>
      <c r="AU126" s="190" t="s">
        <v>84</v>
      </c>
      <c r="AV126" s="13" t="s">
        <v>82</v>
      </c>
      <c r="AW126" s="13" t="s">
        <v>35</v>
      </c>
      <c r="AX126" s="13" t="s">
        <v>74</v>
      </c>
      <c r="AY126" s="190" t="s">
        <v>138</v>
      </c>
    </row>
    <row r="127" s="14" customFormat="1">
      <c r="A127" s="14"/>
      <c r="B127" s="196"/>
      <c r="C127" s="14"/>
      <c r="D127" s="179" t="s">
        <v>199</v>
      </c>
      <c r="E127" s="197" t="s">
        <v>3</v>
      </c>
      <c r="F127" s="198" t="s">
        <v>1681</v>
      </c>
      <c r="G127" s="14"/>
      <c r="H127" s="199">
        <v>1.5389999999999999</v>
      </c>
      <c r="I127" s="200"/>
      <c r="J127" s="14"/>
      <c r="K127" s="14"/>
      <c r="L127" s="196"/>
      <c r="M127" s="201"/>
      <c r="N127" s="202"/>
      <c r="O127" s="202"/>
      <c r="P127" s="202"/>
      <c r="Q127" s="202"/>
      <c r="R127" s="202"/>
      <c r="S127" s="202"/>
      <c r="T127" s="20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7" t="s">
        <v>199</v>
      </c>
      <c r="AU127" s="197" t="s">
        <v>84</v>
      </c>
      <c r="AV127" s="14" t="s">
        <v>84</v>
      </c>
      <c r="AW127" s="14" t="s">
        <v>35</v>
      </c>
      <c r="AX127" s="14" t="s">
        <v>74</v>
      </c>
      <c r="AY127" s="197" t="s">
        <v>138</v>
      </c>
    </row>
    <row r="128" s="15" customFormat="1">
      <c r="A128" s="15"/>
      <c r="B128" s="204"/>
      <c r="C128" s="15"/>
      <c r="D128" s="179" t="s">
        <v>199</v>
      </c>
      <c r="E128" s="205" t="s">
        <v>3</v>
      </c>
      <c r="F128" s="206" t="s">
        <v>208</v>
      </c>
      <c r="G128" s="15"/>
      <c r="H128" s="207">
        <v>29.720000000000002</v>
      </c>
      <c r="I128" s="208"/>
      <c r="J128" s="15"/>
      <c r="K128" s="15"/>
      <c r="L128" s="204"/>
      <c r="M128" s="209"/>
      <c r="N128" s="210"/>
      <c r="O128" s="210"/>
      <c r="P128" s="210"/>
      <c r="Q128" s="210"/>
      <c r="R128" s="210"/>
      <c r="S128" s="210"/>
      <c r="T128" s="21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05" t="s">
        <v>199</v>
      </c>
      <c r="AU128" s="205" t="s">
        <v>84</v>
      </c>
      <c r="AV128" s="15" t="s">
        <v>162</v>
      </c>
      <c r="AW128" s="15" t="s">
        <v>35</v>
      </c>
      <c r="AX128" s="15" t="s">
        <v>82</v>
      </c>
      <c r="AY128" s="205" t="s">
        <v>138</v>
      </c>
    </row>
    <row r="129" s="2" customFormat="1" ht="21.75" customHeight="1">
      <c r="A129" s="39"/>
      <c r="B129" s="165"/>
      <c r="C129" s="166" t="s">
        <v>156</v>
      </c>
      <c r="D129" s="166" t="s">
        <v>141</v>
      </c>
      <c r="E129" s="167" t="s">
        <v>1689</v>
      </c>
      <c r="F129" s="168" t="s">
        <v>1690</v>
      </c>
      <c r="G129" s="169" t="s">
        <v>168</v>
      </c>
      <c r="H129" s="170">
        <v>109.464</v>
      </c>
      <c r="I129" s="171"/>
      <c r="J129" s="172">
        <f>ROUND(I129*H129,2)</f>
        <v>0</v>
      </c>
      <c r="K129" s="168" t="s">
        <v>144</v>
      </c>
      <c r="L129" s="40"/>
      <c r="M129" s="173" t="s">
        <v>3</v>
      </c>
      <c r="N129" s="174" t="s">
        <v>45</v>
      </c>
      <c r="O129" s="73"/>
      <c r="P129" s="175">
        <f>O129*H129</f>
        <v>0</v>
      </c>
      <c r="Q129" s="175">
        <v>0.0073499999999999998</v>
      </c>
      <c r="R129" s="175">
        <f>Q129*H129</f>
        <v>0.80456039999999995</v>
      </c>
      <c r="S129" s="175">
        <v>0</v>
      </c>
      <c r="T129" s="17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77" t="s">
        <v>162</v>
      </c>
      <c r="AT129" s="177" t="s">
        <v>141</v>
      </c>
      <c r="AU129" s="177" t="s">
        <v>84</v>
      </c>
      <c r="AY129" s="20" t="s">
        <v>138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20" t="s">
        <v>82</v>
      </c>
      <c r="BK129" s="178">
        <f>ROUND(I129*H129,2)</f>
        <v>0</v>
      </c>
      <c r="BL129" s="20" t="s">
        <v>162</v>
      </c>
      <c r="BM129" s="177" t="s">
        <v>1691</v>
      </c>
    </row>
    <row r="130" s="2" customFormat="1">
      <c r="A130" s="39"/>
      <c r="B130" s="40"/>
      <c r="C130" s="39"/>
      <c r="D130" s="179" t="s">
        <v>147</v>
      </c>
      <c r="E130" s="39"/>
      <c r="F130" s="180" t="s">
        <v>1692</v>
      </c>
      <c r="G130" s="39"/>
      <c r="H130" s="39"/>
      <c r="I130" s="181"/>
      <c r="J130" s="39"/>
      <c r="K130" s="39"/>
      <c r="L130" s="40"/>
      <c r="M130" s="182"/>
      <c r="N130" s="183"/>
      <c r="O130" s="73"/>
      <c r="P130" s="73"/>
      <c r="Q130" s="73"/>
      <c r="R130" s="73"/>
      <c r="S130" s="73"/>
      <c r="T130" s="74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20" t="s">
        <v>147</v>
      </c>
      <c r="AU130" s="20" t="s">
        <v>84</v>
      </c>
    </row>
    <row r="131" s="13" customFormat="1">
      <c r="A131" s="13"/>
      <c r="B131" s="189"/>
      <c r="C131" s="13"/>
      <c r="D131" s="179" t="s">
        <v>199</v>
      </c>
      <c r="E131" s="190" t="s">
        <v>3</v>
      </c>
      <c r="F131" s="191" t="s">
        <v>1693</v>
      </c>
      <c r="G131" s="13"/>
      <c r="H131" s="190" t="s">
        <v>3</v>
      </c>
      <c r="I131" s="192"/>
      <c r="J131" s="13"/>
      <c r="K131" s="13"/>
      <c r="L131" s="189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199</v>
      </c>
      <c r="AU131" s="190" t="s">
        <v>84</v>
      </c>
      <c r="AV131" s="13" t="s">
        <v>82</v>
      </c>
      <c r="AW131" s="13" t="s">
        <v>35</v>
      </c>
      <c r="AX131" s="13" t="s">
        <v>74</v>
      </c>
      <c r="AY131" s="190" t="s">
        <v>138</v>
      </c>
    </row>
    <row r="132" s="13" customFormat="1">
      <c r="A132" s="13"/>
      <c r="B132" s="189"/>
      <c r="C132" s="13"/>
      <c r="D132" s="179" t="s">
        <v>199</v>
      </c>
      <c r="E132" s="190" t="s">
        <v>3</v>
      </c>
      <c r="F132" s="191" t="s">
        <v>1669</v>
      </c>
      <c r="G132" s="13"/>
      <c r="H132" s="190" t="s">
        <v>3</v>
      </c>
      <c r="I132" s="192"/>
      <c r="J132" s="13"/>
      <c r="K132" s="13"/>
      <c r="L132" s="189"/>
      <c r="M132" s="193"/>
      <c r="N132" s="194"/>
      <c r="O132" s="194"/>
      <c r="P132" s="194"/>
      <c r="Q132" s="194"/>
      <c r="R132" s="194"/>
      <c r="S132" s="194"/>
      <c r="T132" s="19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199</v>
      </c>
      <c r="AU132" s="190" t="s">
        <v>84</v>
      </c>
      <c r="AV132" s="13" t="s">
        <v>82</v>
      </c>
      <c r="AW132" s="13" t="s">
        <v>35</v>
      </c>
      <c r="AX132" s="13" t="s">
        <v>74</v>
      </c>
      <c r="AY132" s="190" t="s">
        <v>138</v>
      </c>
    </row>
    <row r="133" s="14" customFormat="1">
      <c r="A133" s="14"/>
      <c r="B133" s="196"/>
      <c r="C133" s="14"/>
      <c r="D133" s="179" t="s">
        <v>199</v>
      </c>
      <c r="E133" s="197" t="s">
        <v>3</v>
      </c>
      <c r="F133" s="198" t="s">
        <v>1694</v>
      </c>
      <c r="G133" s="14"/>
      <c r="H133" s="199">
        <v>25.873000000000001</v>
      </c>
      <c r="I133" s="200"/>
      <c r="J133" s="14"/>
      <c r="K133" s="14"/>
      <c r="L133" s="196"/>
      <c r="M133" s="201"/>
      <c r="N133" s="202"/>
      <c r="O133" s="202"/>
      <c r="P133" s="202"/>
      <c r="Q133" s="202"/>
      <c r="R133" s="202"/>
      <c r="S133" s="202"/>
      <c r="T133" s="20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7" t="s">
        <v>199</v>
      </c>
      <c r="AU133" s="197" t="s">
        <v>84</v>
      </c>
      <c r="AV133" s="14" t="s">
        <v>84</v>
      </c>
      <c r="AW133" s="14" t="s">
        <v>35</v>
      </c>
      <c r="AX133" s="14" t="s">
        <v>74</v>
      </c>
      <c r="AY133" s="197" t="s">
        <v>138</v>
      </c>
    </row>
    <row r="134" s="14" customFormat="1">
      <c r="A134" s="14"/>
      <c r="B134" s="196"/>
      <c r="C134" s="14"/>
      <c r="D134" s="179" t="s">
        <v>199</v>
      </c>
      <c r="E134" s="197" t="s">
        <v>3</v>
      </c>
      <c r="F134" s="198" t="s">
        <v>421</v>
      </c>
      <c r="G134" s="14"/>
      <c r="H134" s="199">
        <v>0.72899999999999998</v>
      </c>
      <c r="I134" s="200"/>
      <c r="J134" s="14"/>
      <c r="K134" s="14"/>
      <c r="L134" s="196"/>
      <c r="M134" s="201"/>
      <c r="N134" s="202"/>
      <c r="O134" s="202"/>
      <c r="P134" s="202"/>
      <c r="Q134" s="202"/>
      <c r="R134" s="202"/>
      <c r="S134" s="202"/>
      <c r="T134" s="20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7" t="s">
        <v>199</v>
      </c>
      <c r="AU134" s="197" t="s">
        <v>84</v>
      </c>
      <c r="AV134" s="14" t="s">
        <v>84</v>
      </c>
      <c r="AW134" s="14" t="s">
        <v>35</v>
      </c>
      <c r="AX134" s="14" t="s">
        <v>74</v>
      </c>
      <c r="AY134" s="197" t="s">
        <v>138</v>
      </c>
    </row>
    <row r="135" s="13" customFormat="1">
      <c r="A135" s="13"/>
      <c r="B135" s="189"/>
      <c r="C135" s="13"/>
      <c r="D135" s="179" t="s">
        <v>199</v>
      </c>
      <c r="E135" s="190" t="s">
        <v>3</v>
      </c>
      <c r="F135" s="191" t="s">
        <v>1673</v>
      </c>
      <c r="G135" s="13"/>
      <c r="H135" s="190" t="s">
        <v>3</v>
      </c>
      <c r="I135" s="192"/>
      <c r="J135" s="13"/>
      <c r="K135" s="13"/>
      <c r="L135" s="189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199</v>
      </c>
      <c r="AU135" s="190" t="s">
        <v>84</v>
      </c>
      <c r="AV135" s="13" t="s">
        <v>82</v>
      </c>
      <c r="AW135" s="13" t="s">
        <v>35</v>
      </c>
      <c r="AX135" s="13" t="s">
        <v>74</v>
      </c>
      <c r="AY135" s="190" t="s">
        <v>138</v>
      </c>
    </row>
    <row r="136" s="14" customFormat="1">
      <c r="A136" s="14"/>
      <c r="B136" s="196"/>
      <c r="C136" s="14"/>
      <c r="D136" s="179" t="s">
        <v>199</v>
      </c>
      <c r="E136" s="197" t="s">
        <v>3</v>
      </c>
      <c r="F136" s="198" t="s">
        <v>1695</v>
      </c>
      <c r="G136" s="14"/>
      <c r="H136" s="199">
        <v>27.605</v>
      </c>
      <c r="I136" s="200"/>
      <c r="J136" s="14"/>
      <c r="K136" s="14"/>
      <c r="L136" s="196"/>
      <c r="M136" s="201"/>
      <c r="N136" s="202"/>
      <c r="O136" s="202"/>
      <c r="P136" s="202"/>
      <c r="Q136" s="202"/>
      <c r="R136" s="202"/>
      <c r="S136" s="202"/>
      <c r="T136" s="20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7" t="s">
        <v>199</v>
      </c>
      <c r="AU136" s="197" t="s">
        <v>84</v>
      </c>
      <c r="AV136" s="14" t="s">
        <v>84</v>
      </c>
      <c r="AW136" s="14" t="s">
        <v>35</v>
      </c>
      <c r="AX136" s="14" t="s">
        <v>74</v>
      </c>
      <c r="AY136" s="197" t="s">
        <v>138</v>
      </c>
    </row>
    <row r="137" s="13" customFormat="1">
      <c r="A137" s="13"/>
      <c r="B137" s="189"/>
      <c r="C137" s="13"/>
      <c r="D137" s="179" t="s">
        <v>199</v>
      </c>
      <c r="E137" s="190" t="s">
        <v>3</v>
      </c>
      <c r="F137" s="191" t="s">
        <v>1676</v>
      </c>
      <c r="G137" s="13"/>
      <c r="H137" s="190" t="s">
        <v>3</v>
      </c>
      <c r="I137" s="192"/>
      <c r="J137" s="13"/>
      <c r="K137" s="13"/>
      <c r="L137" s="189"/>
      <c r="M137" s="193"/>
      <c r="N137" s="194"/>
      <c r="O137" s="194"/>
      <c r="P137" s="194"/>
      <c r="Q137" s="194"/>
      <c r="R137" s="194"/>
      <c r="S137" s="194"/>
      <c r="T137" s="19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199</v>
      </c>
      <c r="AU137" s="190" t="s">
        <v>84</v>
      </c>
      <c r="AV137" s="13" t="s">
        <v>82</v>
      </c>
      <c r="AW137" s="13" t="s">
        <v>35</v>
      </c>
      <c r="AX137" s="13" t="s">
        <v>74</v>
      </c>
      <c r="AY137" s="190" t="s">
        <v>138</v>
      </c>
    </row>
    <row r="138" s="14" customFormat="1">
      <c r="A138" s="14"/>
      <c r="B138" s="196"/>
      <c r="C138" s="14"/>
      <c r="D138" s="179" t="s">
        <v>199</v>
      </c>
      <c r="E138" s="197" t="s">
        <v>3</v>
      </c>
      <c r="F138" s="198" t="s">
        <v>1696</v>
      </c>
      <c r="G138" s="14"/>
      <c r="H138" s="199">
        <v>9.5500000000000007</v>
      </c>
      <c r="I138" s="200"/>
      <c r="J138" s="14"/>
      <c r="K138" s="14"/>
      <c r="L138" s="196"/>
      <c r="M138" s="201"/>
      <c r="N138" s="202"/>
      <c r="O138" s="202"/>
      <c r="P138" s="202"/>
      <c r="Q138" s="202"/>
      <c r="R138" s="202"/>
      <c r="S138" s="202"/>
      <c r="T138" s="20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7" t="s">
        <v>199</v>
      </c>
      <c r="AU138" s="197" t="s">
        <v>84</v>
      </c>
      <c r="AV138" s="14" t="s">
        <v>84</v>
      </c>
      <c r="AW138" s="14" t="s">
        <v>35</v>
      </c>
      <c r="AX138" s="14" t="s">
        <v>74</v>
      </c>
      <c r="AY138" s="197" t="s">
        <v>138</v>
      </c>
    </row>
    <row r="139" s="14" customFormat="1">
      <c r="A139" s="14"/>
      <c r="B139" s="196"/>
      <c r="C139" s="14"/>
      <c r="D139" s="179" t="s">
        <v>199</v>
      </c>
      <c r="E139" s="197" t="s">
        <v>3</v>
      </c>
      <c r="F139" s="198" t="s">
        <v>1697</v>
      </c>
      <c r="G139" s="14"/>
      <c r="H139" s="199">
        <v>6.4850000000000003</v>
      </c>
      <c r="I139" s="200"/>
      <c r="J139" s="14"/>
      <c r="K139" s="14"/>
      <c r="L139" s="196"/>
      <c r="M139" s="201"/>
      <c r="N139" s="202"/>
      <c r="O139" s="202"/>
      <c r="P139" s="202"/>
      <c r="Q139" s="202"/>
      <c r="R139" s="202"/>
      <c r="S139" s="202"/>
      <c r="T139" s="20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7" t="s">
        <v>199</v>
      </c>
      <c r="AU139" s="197" t="s">
        <v>84</v>
      </c>
      <c r="AV139" s="14" t="s">
        <v>84</v>
      </c>
      <c r="AW139" s="14" t="s">
        <v>35</v>
      </c>
      <c r="AX139" s="14" t="s">
        <v>74</v>
      </c>
      <c r="AY139" s="197" t="s">
        <v>138</v>
      </c>
    </row>
    <row r="140" s="14" customFormat="1">
      <c r="A140" s="14"/>
      <c r="B140" s="196"/>
      <c r="C140" s="14"/>
      <c r="D140" s="179" t="s">
        <v>199</v>
      </c>
      <c r="E140" s="197" t="s">
        <v>3</v>
      </c>
      <c r="F140" s="198" t="s">
        <v>1698</v>
      </c>
      <c r="G140" s="14"/>
      <c r="H140" s="199">
        <v>2.202</v>
      </c>
      <c r="I140" s="200"/>
      <c r="J140" s="14"/>
      <c r="K140" s="14"/>
      <c r="L140" s="196"/>
      <c r="M140" s="201"/>
      <c r="N140" s="202"/>
      <c r="O140" s="202"/>
      <c r="P140" s="202"/>
      <c r="Q140" s="202"/>
      <c r="R140" s="202"/>
      <c r="S140" s="202"/>
      <c r="T140" s="20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7" t="s">
        <v>199</v>
      </c>
      <c r="AU140" s="197" t="s">
        <v>84</v>
      </c>
      <c r="AV140" s="14" t="s">
        <v>84</v>
      </c>
      <c r="AW140" s="14" t="s">
        <v>35</v>
      </c>
      <c r="AX140" s="14" t="s">
        <v>74</v>
      </c>
      <c r="AY140" s="197" t="s">
        <v>138</v>
      </c>
    </row>
    <row r="141" s="13" customFormat="1">
      <c r="A141" s="13"/>
      <c r="B141" s="189"/>
      <c r="C141" s="13"/>
      <c r="D141" s="179" t="s">
        <v>199</v>
      </c>
      <c r="E141" s="190" t="s">
        <v>3</v>
      </c>
      <c r="F141" s="191" t="s">
        <v>1680</v>
      </c>
      <c r="G141" s="13"/>
      <c r="H141" s="190" t="s">
        <v>3</v>
      </c>
      <c r="I141" s="192"/>
      <c r="J141" s="13"/>
      <c r="K141" s="13"/>
      <c r="L141" s="189"/>
      <c r="M141" s="193"/>
      <c r="N141" s="194"/>
      <c r="O141" s="194"/>
      <c r="P141" s="194"/>
      <c r="Q141" s="194"/>
      <c r="R141" s="194"/>
      <c r="S141" s="194"/>
      <c r="T141" s="19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199</v>
      </c>
      <c r="AU141" s="190" t="s">
        <v>84</v>
      </c>
      <c r="AV141" s="13" t="s">
        <v>82</v>
      </c>
      <c r="AW141" s="13" t="s">
        <v>35</v>
      </c>
      <c r="AX141" s="13" t="s">
        <v>74</v>
      </c>
      <c r="AY141" s="190" t="s">
        <v>138</v>
      </c>
    </row>
    <row r="142" s="14" customFormat="1">
      <c r="A142" s="14"/>
      <c r="B142" s="196"/>
      <c r="C142" s="14"/>
      <c r="D142" s="179" t="s">
        <v>199</v>
      </c>
      <c r="E142" s="197" t="s">
        <v>3</v>
      </c>
      <c r="F142" s="198" t="s">
        <v>1699</v>
      </c>
      <c r="G142" s="14"/>
      <c r="H142" s="199">
        <v>34.984000000000002</v>
      </c>
      <c r="I142" s="200"/>
      <c r="J142" s="14"/>
      <c r="K142" s="14"/>
      <c r="L142" s="196"/>
      <c r="M142" s="201"/>
      <c r="N142" s="202"/>
      <c r="O142" s="202"/>
      <c r="P142" s="202"/>
      <c r="Q142" s="202"/>
      <c r="R142" s="202"/>
      <c r="S142" s="202"/>
      <c r="T142" s="20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7" t="s">
        <v>199</v>
      </c>
      <c r="AU142" s="197" t="s">
        <v>84</v>
      </c>
      <c r="AV142" s="14" t="s">
        <v>84</v>
      </c>
      <c r="AW142" s="14" t="s">
        <v>35</v>
      </c>
      <c r="AX142" s="14" t="s">
        <v>74</v>
      </c>
      <c r="AY142" s="197" t="s">
        <v>138</v>
      </c>
    </row>
    <row r="143" s="14" customFormat="1">
      <c r="A143" s="14"/>
      <c r="B143" s="196"/>
      <c r="C143" s="14"/>
      <c r="D143" s="179" t="s">
        <v>199</v>
      </c>
      <c r="E143" s="197" t="s">
        <v>3</v>
      </c>
      <c r="F143" s="198" t="s">
        <v>461</v>
      </c>
      <c r="G143" s="14"/>
      <c r="H143" s="199">
        <v>2.036</v>
      </c>
      <c r="I143" s="200"/>
      <c r="J143" s="14"/>
      <c r="K143" s="14"/>
      <c r="L143" s="196"/>
      <c r="M143" s="201"/>
      <c r="N143" s="202"/>
      <c r="O143" s="202"/>
      <c r="P143" s="202"/>
      <c r="Q143" s="202"/>
      <c r="R143" s="202"/>
      <c r="S143" s="202"/>
      <c r="T143" s="20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7" t="s">
        <v>199</v>
      </c>
      <c r="AU143" s="197" t="s">
        <v>84</v>
      </c>
      <c r="AV143" s="14" t="s">
        <v>84</v>
      </c>
      <c r="AW143" s="14" t="s">
        <v>35</v>
      </c>
      <c r="AX143" s="14" t="s">
        <v>74</v>
      </c>
      <c r="AY143" s="197" t="s">
        <v>138</v>
      </c>
    </row>
    <row r="144" s="15" customFormat="1">
      <c r="A144" s="15"/>
      <c r="B144" s="204"/>
      <c r="C144" s="15"/>
      <c r="D144" s="179" t="s">
        <v>199</v>
      </c>
      <c r="E144" s="205" t="s">
        <v>3</v>
      </c>
      <c r="F144" s="206" t="s">
        <v>208</v>
      </c>
      <c r="G144" s="15"/>
      <c r="H144" s="207">
        <v>109.464</v>
      </c>
      <c r="I144" s="208"/>
      <c r="J144" s="15"/>
      <c r="K144" s="15"/>
      <c r="L144" s="204"/>
      <c r="M144" s="209"/>
      <c r="N144" s="210"/>
      <c r="O144" s="210"/>
      <c r="P144" s="210"/>
      <c r="Q144" s="210"/>
      <c r="R144" s="210"/>
      <c r="S144" s="210"/>
      <c r="T144" s="21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5" t="s">
        <v>199</v>
      </c>
      <c r="AU144" s="205" t="s">
        <v>84</v>
      </c>
      <c r="AV144" s="15" t="s">
        <v>162</v>
      </c>
      <c r="AW144" s="15" t="s">
        <v>35</v>
      </c>
      <c r="AX144" s="15" t="s">
        <v>82</v>
      </c>
      <c r="AY144" s="205" t="s">
        <v>138</v>
      </c>
    </row>
    <row r="145" s="2" customFormat="1">
      <c r="A145" s="39"/>
      <c r="B145" s="165"/>
      <c r="C145" s="166" t="s">
        <v>162</v>
      </c>
      <c r="D145" s="166" t="s">
        <v>141</v>
      </c>
      <c r="E145" s="167" t="s">
        <v>1700</v>
      </c>
      <c r="F145" s="168" t="s">
        <v>1701</v>
      </c>
      <c r="G145" s="169" t="s">
        <v>168</v>
      </c>
      <c r="H145" s="170">
        <v>109.464</v>
      </c>
      <c r="I145" s="171"/>
      <c r="J145" s="172">
        <f>ROUND(I145*H145,2)</f>
        <v>0</v>
      </c>
      <c r="K145" s="168" t="s">
        <v>144</v>
      </c>
      <c r="L145" s="40"/>
      <c r="M145" s="173" t="s">
        <v>3</v>
      </c>
      <c r="N145" s="174" t="s">
        <v>45</v>
      </c>
      <c r="O145" s="73"/>
      <c r="P145" s="175">
        <f>O145*H145</f>
        <v>0</v>
      </c>
      <c r="Q145" s="175">
        <v>0.0043800000000000002</v>
      </c>
      <c r="R145" s="175">
        <f>Q145*H145</f>
        <v>0.47945232000000004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162</v>
      </c>
      <c r="AT145" s="177" t="s">
        <v>141</v>
      </c>
      <c r="AU145" s="177" t="s">
        <v>84</v>
      </c>
      <c r="AY145" s="20" t="s">
        <v>138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82</v>
      </c>
      <c r="BK145" s="178">
        <f>ROUND(I145*H145,2)</f>
        <v>0</v>
      </c>
      <c r="BL145" s="20" t="s">
        <v>162</v>
      </c>
      <c r="BM145" s="177" t="s">
        <v>1702</v>
      </c>
    </row>
    <row r="146" s="2" customFormat="1">
      <c r="A146" s="39"/>
      <c r="B146" s="40"/>
      <c r="C146" s="39"/>
      <c r="D146" s="179" t="s">
        <v>147</v>
      </c>
      <c r="E146" s="39"/>
      <c r="F146" s="180" t="s">
        <v>1703</v>
      </c>
      <c r="G146" s="39"/>
      <c r="H146" s="39"/>
      <c r="I146" s="181"/>
      <c r="J146" s="39"/>
      <c r="K146" s="39"/>
      <c r="L146" s="40"/>
      <c r="M146" s="182"/>
      <c r="N146" s="18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147</v>
      </c>
      <c r="AU146" s="20" t="s">
        <v>84</v>
      </c>
    </row>
    <row r="147" s="13" customFormat="1">
      <c r="A147" s="13"/>
      <c r="B147" s="189"/>
      <c r="C147" s="13"/>
      <c r="D147" s="179" t="s">
        <v>199</v>
      </c>
      <c r="E147" s="190" t="s">
        <v>3</v>
      </c>
      <c r="F147" s="191" t="s">
        <v>1693</v>
      </c>
      <c r="G147" s="13"/>
      <c r="H147" s="190" t="s">
        <v>3</v>
      </c>
      <c r="I147" s="192"/>
      <c r="J147" s="13"/>
      <c r="K147" s="13"/>
      <c r="L147" s="189"/>
      <c r="M147" s="193"/>
      <c r="N147" s="194"/>
      <c r="O147" s="194"/>
      <c r="P147" s="194"/>
      <c r="Q147" s="194"/>
      <c r="R147" s="194"/>
      <c r="S147" s="194"/>
      <c r="T147" s="19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199</v>
      </c>
      <c r="AU147" s="190" t="s">
        <v>84</v>
      </c>
      <c r="AV147" s="13" t="s">
        <v>82</v>
      </c>
      <c r="AW147" s="13" t="s">
        <v>35</v>
      </c>
      <c r="AX147" s="13" t="s">
        <v>74</v>
      </c>
      <c r="AY147" s="190" t="s">
        <v>138</v>
      </c>
    </row>
    <row r="148" s="13" customFormat="1">
      <c r="A148" s="13"/>
      <c r="B148" s="189"/>
      <c r="C148" s="13"/>
      <c r="D148" s="179" t="s">
        <v>199</v>
      </c>
      <c r="E148" s="190" t="s">
        <v>3</v>
      </c>
      <c r="F148" s="191" t="s">
        <v>1669</v>
      </c>
      <c r="G148" s="13"/>
      <c r="H148" s="190" t="s">
        <v>3</v>
      </c>
      <c r="I148" s="192"/>
      <c r="J148" s="13"/>
      <c r="K148" s="13"/>
      <c r="L148" s="189"/>
      <c r="M148" s="193"/>
      <c r="N148" s="194"/>
      <c r="O148" s="194"/>
      <c r="P148" s="194"/>
      <c r="Q148" s="194"/>
      <c r="R148" s="194"/>
      <c r="S148" s="194"/>
      <c r="T148" s="19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199</v>
      </c>
      <c r="AU148" s="190" t="s">
        <v>84</v>
      </c>
      <c r="AV148" s="13" t="s">
        <v>82</v>
      </c>
      <c r="AW148" s="13" t="s">
        <v>35</v>
      </c>
      <c r="AX148" s="13" t="s">
        <v>74</v>
      </c>
      <c r="AY148" s="190" t="s">
        <v>138</v>
      </c>
    </row>
    <row r="149" s="14" customFormat="1">
      <c r="A149" s="14"/>
      <c r="B149" s="196"/>
      <c r="C149" s="14"/>
      <c r="D149" s="179" t="s">
        <v>199</v>
      </c>
      <c r="E149" s="197" t="s">
        <v>3</v>
      </c>
      <c r="F149" s="198" t="s">
        <v>1694</v>
      </c>
      <c r="G149" s="14"/>
      <c r="H149" s="199">
        <v>25.873000000000001</v>
      </c>
      <c r="I149" s="200"/>
      <c r="J149" s="14"/>
      <c r="K149" s="14"/>
      <c r="L149" s="196"/>
      <c r="M149" s="201"/>
      <c r="N149" s="202"/>
      <c r="O149" s="202"/>
      <c r="P149" s="202"/>
      <c r="Q149" s="202"/>
      <c r="R149" s="202"/>
      <c r="S149" s="202"/>
      <c r="T149" s="20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7" t="s">
        <v>199</v>
      </c>
      <c r="AU149" s="197" t="s">
        <v>84</v>
      </c>
      <c r="AV149" s="14" t="s">
        <v>84</v>
      </c>
      <c r="AW149" s="14" t="s">
        <v>35</v>
      </c>
      <c r="AX149" s="14" t="s">
        <v>74</v>
      </c>
      <c r="AY149" s="197" t="s">
        <v>138</v>
      </c>
    </row>
    <row r="150" s="14" customFormat="1">
      <c r="A150" s="14"/>
      <c r="B150" s="196"/>
      <c r="C150" s="14"/>
      <c r="D150" s="179" t="s">
        <v>199</v>
      </c>
      <c r="E150" s="197" t="s">
        <v>3</v>
      </c>
      <c r="F150" s="198" t="s">
        <v>421</v>
      </c>
      <c r="G150" s="14"/>
      <c r="H150" s="199">
        <v>0.72899999999999998</v>
      </c>
      <c r="I150" s="200"/>
      <c r="J150" s="14"/>
      <c r="K150" s="14"/>
      <c r="L150" s="196"/>
      <c r="M150" s="201"/>
      <c r="N150" s="202"/>
      <c r="O150" s="202"/>
      <c r="P150" s="202"/>
      <c r="Q150" s="202"/>
      <c r="R150" s="202"/>
      <c r="S150" s="202"/>
      <c r="T150" s="20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7" t="s">
        <v>199</v>
      </c>
      <c r="AU150" s="197" t="s">
        <v>84</v>
      </c>
      <c r="AV150" s="14" t="s">
        <v>84</v>
      </c>
      <c r="AW150" s="14" t="s">
        <v>35</v>
      </c>
      <c r="AX150" s="14" t="s">
        <v>74</v>
      </c>
      <c r="AY150" s="197" t="s">
        <v>138</v>
      </c>
    </row>
    <row r="151" s="13" customFormat="1">
      <c r="A151" s="13"/>
      <c r="B151" s="189"/>
      <c r="C151" s="13"/>
      <c r="D151" s="179" t="s">
        <v>199</v>
      </c>
      <c r="E151" s="190" t="s">
        <v>3</v>
      </c>
      <c r="F151" s="191" t="s">
        <v>1673</v>
      </c>
      <c r="G151" s="13"/>
      <c r="H151" s="190" t="s">
        <v>3</v>
      </c>
      <c r="I151" s="192"/>
      <c r="J151" s="13"/>
      <c r="K151" s="13"/>
      <c r="L151" s="189"/>
      <c r="M151" s="193"/>
      <c r="N151" s="194"/>
      <c r="O151" s="194"/>
      <c r="P151" s="194"/>
      <c r="Q151" s="194"/>
      <c r="R151" s="194"/>
      <c r="S151" s="194"/>
      <c r="T151" s="19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199</v>
      </c>
      <c r="AU151" s="190" t="s">
        <v>84</v>
      </c>
      <c r="AV151" s="13" t="s">
        <v>82</v>
      </c>
      <c r="AW151" s="13" t="s">
        <v>35</v>
      </c>
      <c r="AX151" s="13" t="s">
        <v>74</v>
      </c>
      <c r="AY151" s="190" t="s">
        <v>138</v>
      </c>
    </row>
    <row r="152" s="14" customFormat="1">
      <c r="A152" s="14"/>
      <c r="B152" s="196"/>
      <c r="C152" s="14"/>
      <c r="D152" s="179" t="s">
        <v>199</v>
      </c>
      <c r="E152" s="197" t="s">
        <v>3</v>
      </c>
      <c r="F152" s="198" t="s">
        <v>1695</v>
      </c>
      <c r="G152" s="14"/>
      <c r="H152" s="199">
        <v>27.605</v>
      </c>
      <c r="I152" s="200"/>
      <c r="J152" s="14"/>
      <c r="K152" s="14"/>
      <c r="L152" s="196"/>
      <c r="M152" s="201"/>
      <c r="N152" s="202"/>
      <c r="O152" s="202"/>
      <c r="P152" s="202"/>
      <c r="Q152" s="202"/>
      <c r="R152" s="202"/>
      <c r="S152" s="202"/>
      <c r="T152" s="20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7" t="s">
        <v>199</v>
      </c>
      <c r="AU152" s="197" t="s">
        <v>84</v>
      </c>
      <c r="AV152" s="14" t="s">
        <v>84</v>
      </c>
      <c r="AW152" s="14" t="s">
        <v>35</v>
      </c>
      <c r="AX152" s="14" t="s">
        <v>74</v>
      </c>
      <c r="AY152" s="197" t="s">
        <v>138</v>
      </c>
    </row>
    <row r="153" s="13" customFormat="1">
      <c r="A153" s="13"/>
      <c r="B153" s="189"/>
      <c r="C153" s="13"/>
      <c r="D153" s="179" t="s">
        <v>199</v>
      </c>
      <c r="E153" s="190" t="s">
        <v>3</v>
      </c>
      <c r="F153" s="191" t="s">
        <v>1676</v>
      </c>
      <c r="G153" s="13"/>
      <c r="H153" s="190" t="s">
        <v>3</v>
      </c>
      <c r="I153" s="192"/>
      <c r="J153" s="13"/>
      <c r="K153" s="13"/>
      <c r="L153" s="189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0" t="s">
        <v>199</v>
      </c>
      <c r="AU153" s="190" t="s">
        <v>84</v>
      </c>
      <c r="AV153" s="13" t="s">
        <v>82</v>
      </c>
      <c r="AW153" s="13" t="s">
        <v>35</v>
      </c>
      <c r="AX153" s="13" t="s">
        <v>74</v>
      </c>
      <c r="AY153" s="190" t="s">
        <v>138</v>
      </c>
    </row>
    <row r="154" s="14" customFormat="1">
      <c r="A154" s="14"/>
      <c r="B154" s="196"/>
      <c r="C154" s="14"/>
      <c r="D154" s="179" t="s">
        <v>199</v>
      </c>
      <c r="E154" s="197" t="s">
        <v>3</v>
      </c>
      <c r="F154" s="198" t="s">
        <v>1696</v>
      </c>
      <c r="G154" s="14"/>
      <c r="H154" s="199">
        <v>9.5500000000000007</v>
      </c>
      <c r="I154" s="200"/>
      <c r="J154" s="14"/>
      <c r="K154" s="14"/>
      <c r="L154" s="196"/>
      <c r="M154" s="201"/>
      <c r="N154" s="202"/>
      <c r="O154" s="202"/>
      <c r="P154" s="202"/>
      <c r="Q154" s="202"/>
      <c r="R154" s="202"/>
      <c r="S154" s="202"/>
      <c r="T154" s="20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7" t="s">
        <v>199</v>
      </c>
      <c r="AU154" s="197" t="s">
        <v>84</v>
      </c>
      <c r="AV154" s="14" t="s">
        <v>84</v>
      </c>
      <c r="AW154" s="14" t="s">
        <v>35</v>
      </c>
      <c r="AX154" s="14" t="s">
        <v>74</v>
      </c>
      <c r="AY154" s="197" t="s">
        <v>138</v>
      </c>
    </row>
    <row r="155" s="14" customFormat="1">
      <c r="A155" s="14"/>
      <c r="B155" s="196"/>
      <c r="C155" s="14"/>
      <c r="D155" s="179" t="s">
        <v>199</v>
      </c>
      <c r="E155" s="197" t="s">
        <v>3</v>
      </c>
      <c r="F155" s="198" t="s">
        <v>1697</v>
      </c>
      <c r="G155" s="14"/>
      <c r="H155" s="199">
        <v>6.4850000000000003</v>
      </c>
      <c r="I155" s="200"/>
      <c r="J155" s="14"/>
      <c r="K155" s="14"/>
      <c r="L155" s="196"/>
      <c r="M155" s="201"/>
      <c r="N155" s="202"/>
      <c r="O155" s="202"/>
      <c r="P155" s="202"/>
      <c r="Q155" s="202"/>
      <c r="R155" s="202"/>
      <c r="S155" s="202"/>
      <c r="T155" s="20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7" t="s">
        <v>199</v>
      </c>
      <c r="AU155" s="197" t="s">
        <v>84</v>
      </c>
      <c r="AV155" s="14" t="s">
        <v>84</v>
      </c>
      <c r="AW155" s="14" t="s">
        <v>35</v>
      </c>
      <c r="AX155" s="14" t="s">
        <v>74</v>
      </c>
      <c r="AY155" s="197" t="s">
        <v>138</v>
      </c>
    </row>
    <row r="156" s="14" customFormat="1">
      <c r="A156" s="14"/>
      <c r="B156" s="196"/>
      <c r="C156" s="14"/>
      <c r="D156" s="179" t="s">
        <v>199</v>
      </c>
      <c r="E156" s="197" t="s">
        <v>3</v>
      </c>
      <c r="F156" s="198" t="s">
        <v>1698</v>
      </c>
      <c r="G156" s="14"/>
      <c r="H156" s="199">
        <v>2.202</v>
      </c>
      <c r="I156" s="200"/>
      <c r="J156" s="14"/>
      <c r="K156" s="14"/>
      <c r="L156" s="196"/>
      <c r="M156" s="201"/>
      <c r="N156" s="202"/>
      <c r="O156" s="202"/>
      <c r="P156" s="202"/>
      <c r="Q156" s="202"/>
      <c r="R156" s="202"/>
      <c r="S156" s="202"/>
      <c r="T156" s="20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7" t="s">
        <v>199</v>
      </c>
      <c r="AU156" s="197" t="s">
        <v>84</v>
      </c>
      <c r="AV156" s="14" t="s">
        <v>84</v>
      </c>
      <c r="AW156" s="14" t="s">
        <v>35</v>
      </c>
      <c r="AX156" s="14" t="s">
        <v>74</v>
      </c>
      <c r="AY156" s="197" t="s">
        <v>138</v>
      </c>
    </row>
    <row r="157" s="13" customFormat="1">
      <c r="A157" s="13"/>
      <c r="B157" s="189"/>
      <c r="C157" s="13"/>
      <c r="D157" s="179" t="s">
        <v>199</v>
      </c>
      <c r="E157" s="190" t="s">
        <v>3</v>
      </c>
      <c r="F157" s="191" t="s">
        <v>1680</v>
      </c>
      <c r="G157" s="13"/>
      <c r="H157" s="190" t="s">
        <v>3</v>
      </c>
      <c r="I157" s="192"/>
      <c r="J157" s="13"/>
      <c r="K157" s="13"/>
      <c r="L157" s="189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199</v>
      </c>
      <c r="AU157" s="190" t="s">
        <v>84</v>
      </c>
      <c r="AV157" s="13" t="s">
        <v>82</v>
      </c>
      <c r="AW157" s="13" t="s">
        <v>35</v>
      </c>
      <c r="AX157" s="13" t="s">
        <v>74</v>
      </c>
      <c r="AY157" s="190" t="s">
        <v>138</v>
      </c>
    </row>
    <row r="158" s="14" customFormat="1">
      <c r="A158" s="14"/>
      <c r="B158" s="196"/>
      <c r="C158" s="14"/>
      <c r="D158" s="179" t="s">
        <v>199</v>
      </c>
      <c r="E158" s="197" t="s">
        <v>3</v>
      </c>
      <c r="F158" s="198" t="s">
        <v>1699</v>
      </c>
      <c r="G158" s="14"/>
      <c r="H158" s="199">
        <v>34.984000000000002</v>
      </c>
      <c r="I158" s="200"/>
      <c r="J158" s="14"/>
      <c r="K158" s="14"/>
      <c r="L158" s="196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7" t="s">
        <v>199</v>
      </c>
      <c r="AU158" s="197" t="s">
        <v>84</v>
      </c>
      <c r="AV158" s="14" t="s">
        <v>84</v>
      </c>
      <c r="AW158" s="14" t="s">
        <v>35</v>
      </c>
      <c r="AX158" s="14" t="s">
        <v>74</v>
      </c>
      <c r="AY158" s="197" t="s">
        <v>138</v>
      </c>
    </row>
    <row r="159" s="14" customFormat="1">
      <c r="A159" s="14"/>
      <c r="B159" s="196"/>
      <c r="C159" s="14"/>
      <c r="D159" s="179" t="s">
        <v>199</v>
      </c>
      <c r="E159" s="197" t="s">
        <v>3</v>
      </c>
      <c r="F159" s="198" t="s">
        <v>461</v>
      </c>
      <c r="G159" s="14"/>
      <c r="H159" s="199">
        <v>2.036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199</v>
      </c>
      <c r="AU159" s="197" t="s">
        <v>84</v>
      </c>
      <c r="AV159" s="14" t="s">
        <v>84</v>
      </c>
      <c r="AW159" s="14" t="s">
        <v>35</v>
      </c>
      <c r="AX159" s="14" t="s">
        <v>74</v>
      </c>
      <c r="AY159" s="197" t="s">
        <v>138</v>
      </c>
    </row>
    <row r="160" s="15" customFormat="1">
      <c r="A160" s="15"/>
      <c r="B160" s="204"/>
      <c r="C160" s="15"/>
      <c r="D160" s="179" t="s">
        <v>199</v>
      </c>
      <c r="E160" s="205" t="s">
        <v>3</v>
      </c>
      <c r="F160" s="206" t="s">
        <v>208</v>
      </c>
      <c r="G160" s="15"/>
      <c r="H160" s="207">
        <v>109.464</v>
      </c>
      <c r="I160" s="208"/>
      <c r="J160" s="15"/>
      <c r="K160" s="15"/>
      <c r="L160" s="204"/>
      <c r="M160" s="209"/>
      <c r="N160" s="210"/>
      <c r="O160" s="210"/>
      <c r="P160" s="210"/>
      <c r="Q160" s="210"/>
      <c r="R160" s="210"/>
      <c r="S160" s="210"/>
      <c r="T160" s="21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5" t="s">
        <v>199</v>
      </c>
      <c r="AU160" s="205" t="s">
        <v>84</v>
      </c>
      <c r="AV160" s="15" t="s">
        <v>162</v>
      </c>
      <c r="AW160" s="15" t="s">
        <v>35</v>
      </c>
      <c r="AX160" s="15" t="s">
        <v>82</v>
      </c>
      <c r="AY160" s="205" t="s">
        <v>138</v>
      </c>
    </row>
    <row r="161" s="2" customFormat="1">
      <c r="A161" s="39"/>
      <c r="B161" s="165"/>
      <c r="C161" s="166" t="s">
        <v>137</v>
      </c>
      <c r="D161" s="166" t="s">
        <v>141</v>
      </c>
      <c r="E161" s="167" t="s">
        <v>924</v>
      </c>
      <c r="F161" s="168" t="s">
        <v>925</v>
      </c>
      <c r="G161" s="169" t="s">
        <v>369</v>
      </c>
      <c r="H161" s="170">
        <v>42.829999999999998</v>
      </c>
      <c r="I161" s="171"/>
      <c r="J161" s="172">
        <f>ROUND(I161*H161,2)</f>
        <v>0</v>
      </c>
      <c r="K161" s="168" t="s">
        <v>144</v>
      </c>
      <c r="L161" s="40"/>
      <c r="M161" s="173" t="s">
        <v>3</v>
      </c>
      <c r="N161" s="174" t="s">
        <v>45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162</v>
      </c>
      <c r="AT161" s="177" t="s">
        <v>141</v>
      </c>
      <c r="AU161" s="177" t="s">
        <v>84</v>
      </c>
      <c r="AY161" s="20" t="s">
        <v>138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82</v>
      </c>
      <c r="BK161" s="178">
        <f>ROUND(I161*H161,2)</f>
        <v>0</v>
      </c>
      <c r="BL161" s="20" t="s">
        <v>162</v>
      </c>
      <c r="BM161" s="177" t="s">
        <v>1704</v>
      </c>
    </row>
    <row r="162" s="13" customFormat="1">
      <c r="A162" s="13"/>
      <c r="B162" s="189"/>
      <c r="C162" s="13"/>
      <c r="D162" s="179" t="s">
        <v>199</v>
      </c>
      <c r="E162" s="190" t="s">
        <v>3</v>
      </c>
      <c r="F162" s="191" t="s">
        <v>1705</v>
      </c>
      <c r="G162" s="13"/>
      <c r="H162" s="190" t="s">
        <v>3</v>
      </c>
      <c r="I162" s="192"/>
      <c r="J162" s="13"/>
      <c r="K162" s="13"/>
      <c r="L162" s="189"/>
      <c r="M162" s="193"/>
      <c r="N162" s="194"/>
      <c r="O162" s="194"/>
      <c r="P162" s="194"/>
      <c r="Q162" s="194"/>
      <c r="R162" s="194"/>
      <c r="S162" s="194"/>
      <c r="T162" s="19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199</v>
      </c>
      <c r="AU162" s="190" t="s">
        <v>84</v>
      </c>
      <c r="AV162" s="13" t="s">
        <v>82</v>
      </c>
      <c r="AW162" s="13" t="s">
        <v>35</v>
      </c>
      <c r="AX162" s="13" t="s">
        <v>74</v>
      </c>
      <c r="AY162" s="190" t="s">
        <v>138</v>
      </c>
    </row>
    <row r="163" s="14" customFormat="1">
      <c r="A163" s="14"/>
      <c r="B163" s="196"/>
      <c r="C163" s="14"/>
      <c r="D163" s="179" t="s">
        <v>199</v>
      </c>
      <c r="E163" s="197" t="s">
        <v>3</v>
      </c>
      <c r="F163" s="198" t="s">
        <v>1706</v>
      </c>
      <c r="G163" s="14"/>
      <c r="H163" s="199">
        <v>14.32</v>
      </c>
      <c r="I163" s="200"/>
      <c r="J163" s="14"/>
      <c r="K163" s="14"/>
      <c r="L163" s="196"/>
      <c r="M163" s="201"/>
      <c r="N163" s="202"/>
      <c r="O163" s="202"/>
      <c r="P163" s="202"/>
      <c r="Q163" s="202"/>
      <c r="R163" s="202"/>
      <c r="S163" s="202"/>
      <c r="T163" s="20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7" t="s">
        <v>199</v>
      </c>
      <c r="AU163" s="197" t="s">
        <v>84</v>
      </c>
      <c r="AV163" s="14" t="s">
        <v>84</v>
      </c>
      <c r="AW163" s="14" t="s">
        <v>35</v>
      </c>
      <c r="AX163" s="14" t="s">
        <v>74</v>
      </c>
      <c r="AY163" s="197" t="s">
        <v>138</v>
      </c>
    </row>
    <row r="164" s="13" customFormat="1">
      <c r="A164" s="13"/>
      <c r="B164" s="189"/>
      <c r="C164" s="13"/>
      <c r="D164" s="179" t="s">
        <v>199</v>
      </c>
      <c r="E164" s="190" t="s">
        <v>3</v>
      </c>
      <c r="F164" s="191" t="s">
        <v>1707</v>
      </c>
      <c r="G164" s="13"/>
      <c r="H164" s="190" t="s">
        <v>3</v>
      </c>
      <c r="I164" s="192"/>
      <c r="J164" s="13"/>
      <c r="K164" s="13"/>
      <c r="L164" s="189"/>
      <c r="M164" s="193"/>
      <c r="N164" s="194"/>
      <c r="O164" s="194"/>
      <c r="P164" s="194"/>
      <c r="Q164" s="194"/>
      <c r="R164" s="194"/>
      <c r="S164" s="194"/>
      <c r="T164" s="19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199</v>
      </c>
      <c r="AU164" s="190" t="s">
        <v>84</v>
      </c>
      <c r="AV164" s="13" t="s">
        <v>82</v>
      </c>
      <c r="AW164" s="13" t="s">
        <v>35</v>
      </c>
      <c r="AX164" s="13" t="s">
        <v>74</v>
      </c>
      <c r="AY164" s="190" t="s">
        <v>138</v>
      </c>
    </row>
    <row r="165" s="14" customFormat="1">
      <c r="A165" s="14"/>
      <c r="B165" s="196"/>
      <c r="C165" s="14"/>
      <c r="D165" s="179" t="s">
        <v>199</v>
      </c>
      <c r="E165" s="197" t="s">
        <v>3</v>
      </c>
      <c r="F165" s="198" t="s">
        <v>1708</v>
      </c>
      <c r="G165" s="14"/>
      <c r="H165" s="199">
        <v>23.350000000000001</v>
      </c>
      <c r="I165" s="200"/>
      <c r="J165" s="14"/>
      <c r="K165" s="14"/>
      <c r="L165" s="196"/>
      <c r="M165" s="201"/>
      <c r="N165" s="202"/>
      <c r="O165" s="202"/>
      <c r="P165" s="202"/>
      <c r="Q165" s="202"/>
      <c r="R165" s="202"/>
      <c r="S165" s="202"/>
      <c r="T165" s="20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7" t="s">
        <v>199</v>
      </c>
      <c r="AU165" s="197" t="s">
        <v>84</v>
      </c>
      <c r="AV165" s="14" t="s">
        <v>84</v>
      </c>
      <c r="AW165" s="14" t="s">
        <v>35</v>
      </c>
      <c r="AX165" s="14" t="s">
        <v>74</v>
      </c>
      <c r="AY165" s="197" t="s">
        <v>138</v>
      </c>
    </row>
    <row r="166" s="14" customFormat="1">
      <c r="A166" s="14"/>
      <c r="B166" s="196"/>
      <c r="C166" s="14"/>
      <c r="D166" s="179" t="s">
        <v>199</v>
      </c>
      <c r="E166" s="197" t="s">
        <v>3</v>
      </c>
      <c r="F166" s="198" t="s">
        <v>1709</v>
      </c>
      <c r="G166" s="14"/>
      <c r="H166" s="199">
        <v>5.1600000000000001</v>
      </c>
      <c r="I166" s="200"/>
      <c r="J166" s="14"/>
      <c r="K166" s="14"/>
      <c r="L166" s="196"/>
      <c r="M166" s="201"/>
      <c r="N166" s="202"/>
      <c r="O166" s="202"/>
      <c r="P166" s="202"/>
      <c r="Q166" s="202"/>
      <c r="R166" s="202"/>
      <c r="S166" s="202"/>
      <c r="T166" s="20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7" t="s">
        <v>199</v>
      </c>
      <c r="AU166" s="197" t="s">
        <v>84</v>
      </c>
      <c r="AV166" s="14" t="s">
        <v>84</v>
      </c>
      <c r="AW166" s="14" t="s">
        <v>35</v>
      </c>
      <c r="AX166" s="14" t="s">
        <v>74</v>
      </c>
      <c r="AY166" s="197" t="s">
        <v>138</v>
      </c>
    </row>
    <row r="167" s="15" customFormat="1">
      <c r="A167" s="15"/>
      <c r="B167" s="204"/>
      <c r="C167" s="15"/>
      <c r="D167" s="179" t="s">
        <v>199</v>
      </c>
      <c r="E167" s="205" t="s">
        <v>3</v>
      </c>
      <c r="F167" s="206" t="s">
        <v>208</v>
      </c>
      <c r="G167" s="15"/>
      <c r="H167" s="207">
        <v>42.829999999999998</v>
      </c>
      <c r="I167" s="208"/>
      <c r="J167" s="15"/>
      <c r="K167" s="15"/>
      <c r="L167" s="204"/>
      <c r="M167" s="209"/>
      <c r="N167" s="210"/>
      <c r="O167" s="210"/>
      <c r="P167" s="210"/>
      <c r="Q167" s="210"/>
      <c r="R167" s="210"/>
      <c r="S167" s="210"/>
      <c r="T167" s="21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05" t="s">
        <v>199</v>
      </c>
      <c r="AU167" s="205" t="s">
        <v>84</v>
      </c>
      <c r="AV167" s="15" t="s">
        <v>162</v>
      </c>
      <c r="AW167" s="15" t="s">
        <v>35</v>
      </c>
      <c r="AX167" s="15" t="s">
        <v>82</v>
      </c>
      <c r="AY167" s="205" t="s">
        <v>138</v>
      </c>
    </row>
    <row r="168" s="2" customFormat="1" ht="16.5" customHeight="1">
      <c r="A168" s="39"/>
      <c r="B168" s="165"/>
      <c r="C168" s="223" t="s">
        <v>222</v>
      </c>
      <c r="D168" s="223" t="s">
        <v>932</v>
      </c>
      <c r="E168" s="224" t="s">
        <v>1710</v>
      </c>
      <c r="F168" s="225" t="s">
        <v>1711</v>
      </c>
      <c r="G168" s="226" t="s">
        <v>369</v>
      </c>
      <c r="H168" s="227">
        <v>44.972000000000001</v>
      </c>
      <c r="I168" s="228"/>
      <c r="J168" s="229">
        <f>ROUND(I168*H168,2)</f>
        <v>0</v>
      </c>
      <c r="K168" s="225" t="s">
        <v>144</v>
      </c>
      <c r="L168" s="230"/>
      <c r="M168" s="231" t="s">
        <v>3</v>
      </c>
      <c r="N168" s="232" t="s">
        <v>45</v>
      </c>
      <c r="O168" s="73"/>
      <c r="P168" s="175">
        <f>O168*H168</f>
        <v>0</v>
      </c>
      <c r="Q168" s="175">
        <v>0.00010000000000000001</v>
      </c>
      <c r="R168" s="175">
        <f>Q168*H168</f>
        <v>0.0044972000000000007</v>
      </c>
      <c r="S168" s="175">
        <v>0</v>
      </c>
      <c r="T168" s="17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77" t="s">
        <v>236</v>
      </c>
      <c r="AT168" s="177" t="s">
        <v>932</v>
      </c>
      <c r="AU168" s="177" t="s">
        <v>84</v>
      </c>
      <c r="AY168" s="20" t="s">
        <v>138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20" t="s">
        <v>82</v>
      </c>
      <c r="BK168" s="178">
        <f>ROUND(I168*H168,2)</f>
        <v>0</v>
      </c>
      <c r="BL168" s="20" t="s">
        <v>162</v>
      </c>
      <c r="BM168" s="177" t="s">
        <v>1712</v>
      </c>
    </row>
    <row r="169" s="2" customFormat="1">
      <c r="A169" s="39"/>
      <c r="B169" s="40"/>
      <c r="C169" s="39"/>
      <c r="D169" s="179" t="s">
        <v>147</v>
      </c>
      <c r="E169" s="39"/>
      <c r="F169" s="180" t="s">
        <v>1713</v>
      </c>
      <c r="G169" s="39"/>
      <c r="H169" s="39"/>
      <c r="I169" s="181"/>
      <c r="J169" s="39"/>
      <c r="K169" s="39"/>
      <c r="L169" s="40"/>
      <c r="M169" s="182"/>
      <c r="N169" s="183"/>
      <c r="O169" s="73"/>
      <c r="P169" s="73"/>
      <c r="Q169" s="73"/>
      <c r="R169" s="73"/>
      <c r="S169" s="73"/>
      <c r="T169" s="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0" t="s">
        <v>147</v>
      </c>
      <c r="AU169" s="20" t="s">
        <v>84</v>
      </c>
    </row>
    <row r="170" s="14" customFormat="1">
      <c r="A170" s="14"/>
      <c r="B170" s="196"/>
      <c r="C170" s="14"/>
      <c r="D170" s="179" t="s">
        <v>199</v>
      </c>
      <c r="E170" s="14"/>
      <c r="F170" s="198" t="s">
        <v>1714</v>
      </c>
      <c r="G170" s="14"/>
      <c r="H170" s="199">
        <v>44.972000000000001</v>
      </c>
      <c r="I170" s="200"/>
      <c r="J170" s="14"/>
      <c r="K170" s="14"/>
      <c r="L170" s="196"/>
      <c r="M170" s="201"/>
      <c r="N170" s="202"/>
      <c r="O170" s="202"/>
      <c r="P170" s="202"/>
      <c r="Q170" s="202"/>
      <c r="R170" s="202"/>
      <c r="S170" s="202"/>
      <c r="T170" s="20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7" t="s">
        <v>199</v>
      </c>
      <c r="AU170" s="197" t="s">
        <v>84</v>
      </c>
      <c r="AV170" s="14" t="s">
        <v>84</v>
      </c>
      <c r="AW170" s="14" t="s">
        <v>4</v>
      </c>
      <c r="AX170" s="14" t="s">
        <v>82</v>
      </c>
      <c r="AY170" s="197" t="s">
        <v>138</v>
      </c>
    </row>
    <row r="171" s="2" customFormat="1" ht="33" customHeight="1">
      <c r="A171" s="39"/>
      <c r="B171" s="165"/>
      <c r="C171" s="166" t="s">
        <v>228</v>
      </c>
      <c r="D171" s="166" t="s">
        <v>141</v>
      </c>
      <c r="E171" s="167" t="s">
        <v>1715</v>
      </c>
      <c r="F171" s="168" t="s">
        <v>1716</v>
      </c>
      <c r="G171" s="169" t="s">
        <v>369</v>
      </c>
      <c r="H171" s="170">
        <v>97.920000000000002</v>
      </c>
      <c r="I171" s="171"/>
      <c r="J171" s="172">
        <f>ROUND(I171*H171,2)</f>
        <v>0</v>
      </c>
      <c r="K171" s="168" t="s">
        <v>144</v>
      </c>
      <c r="L171" s="40"/>
      <c r="M171" s="173" t="s">
        <v>3</v>
      </c>
      <c r="N171" s="174" t="s">
        <v>45</v>
      </c>
      <c r="O171" s="73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7" t="s">
        <v>162</v>
      </c>
      <c r="AT171" s="177" t="s">
        <v>141</v>
      </c>
      <c r="AU171" s="177" t="s">
        <v>84</v>
      </c>
      <c r="AY171" s="20" t="s">
        <v>138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0" t="s">
        <v>82</v>
      </c>
      <c r="BK171" s="178">
        <f>ROUND(I171*H171,2)</f>
        <v>0</v>
      </c>
      <c r="BL171" s="20" t="s">
        <v>162</v>
      </c>
      <c r="BM171" s="177" t="s">
        <v>1717</v>
      </c>
    </row>
    <row r="172" s="13" customFormat="1">
      <c r="A172" s="13"/>
      <c r="B172" s="189"/>
      <c r="C172" s="13"/>
      <c r="D172" s="179" t="s">
        <v>199</v>
      </c>
      <c r="E172" s="190" t="s">
        <v>3</v>
      </c>
      <c r="F172" s="191" t="s">
        <v>1718</v>
      </c>
      <c r="G172" s="13"/>
      <c r="H172" s="190" t="s">
        <v>3</v>
      </c>
      <c r="I172" s="192"/>
      <c r="J172" s="13"/>
      <c r="K172" s="13"/>
      <c r="L172" s="189"/>
      <c r="M172" s="193"/>
      <c r="N172" s="194"/>
      <c r="O172" s="194"/>
      <c r="P172" s="194"/>
      <c r="Q172" s="194"/>
      <c r="R172" s="194"/>
      <c r="S172" s="194"/>
      <c r="T172" s="19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199</v>
      </c>
      <c r="AU172" s="190" t="s">
        <v>84</v>
      </c>
      <c r="AV172" s="13" t="s">
        <v>82</v>
      </c>
      <c r="AW172" s="13" t="s">
        <v>35</v>
      </c>
      <c r="AX172" s="13" t="s">
        <v>74</v>
      </c>
      <c r="AY172" s="190" t="s">
        <v>138</v>
      </c>
    </row>
    <row r="173" s="13" customFormat="1">
      <c r="A173" s="13"/>
      <c r="B173" s="189"/>
      <c r="C173" s="13"/>
      <c r="D173" s="179" t="s">
        <v>199</v>
      </c>
      <c r="E173" s="190" t="s">
        <v>3</v>
      </c>
      <c r="F173" s="191" t="s">
        <v>1719</v>
      </c>
      <c r="G173" s="13"/>
      <c r="H173" s="190" t="s">
        <v>3</v>
      </c>
      <c r="I173" s="192"/>
      <c r="J173" s="13"/>
      <c r="K173" s="13"/>
      <c r="L173" s="189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199</v>
      </c>
      <c r="AU173" s="190" t="s">
        <v>84</v>
      </c>
      <c r="AV173" s="13" t="s">
        <v>82</v>
      </c>
      <c r="AW173" s="13" t="s">
        <v>35</v>
      </c>
      <c r="AX173" s="13" t="s">
        <v>74</v>
      </c>
      <c r="AY173" s="190" t="s">
        <v>138</v>
      </c>
    </row>
    <row r="174" s="14" customFormat="1">
      <c r="A174" s="14"/>
      <c r="B174" s="196"/>
      <c r="C174" s="14"/>
      <c r="D174" s="179" t="s">
        <v>199</v>
      </c>
      <c r="E174" s="197" t="s">
        <v>3</v>
      </c>
      <c r="F174" s="198" t="s">
        <v>1708</v>
      </c>
      <c r="G174" s="14"/>
      <c r="H174" s="199">
        <v>23.350000000000001</v>
      </c>
      <c r="I174" s="200"/>
      <c r="J174" s="14"/>
      <c r="K174" s="14"/>
      <c r="L174" s="196"/>
      <c r="M174" s="201"/>
      <c r="N174" s="202"/>
      <c r="O174" s="202"/>
      <c r="P174" s="202"/>
      <c r="Q174" s="202"/>
      <c r="R174" s="202"/>
      <c r="S174" s="202"/>
      <c r="T174" s="20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7" t="s">
        <v>199</v>
      </c>
      <c r="AU174" s="197" t="s">
        <v>84</v>
      </c>
      <c r="AV174" s="14" t="s">
        <v>84</v>
      </c>
      <c r="AW174" s="14" t="s">
        <v>35</v>
      </c>
      <c r="AX174" s="14" t="s">
        <v>74</v>
      </c>
      <c r="AY174" s="197" t="s">
        <v>138</v>
      </c>
    </row>
    <row r="175" s="14" customFormat="1">
      <c r="A175" s="14"/>
      <c r="B175" s="196"/>
      <c r="C175" s="14"/>
      <c r="D175" s="179" t="s">
        <v>199</v>
      </c>
      <c r="E175" s="197" t="s">
        <v>3</v>
      </c>
      <c r="F175" s="198" t="s">
        <v>1720</v>
      </c>
      <c r="G175" s="14"/>
      <c r="H175" s="199">
        <v>13.4</v>
      </c>
      <c r="I175" s="200"/>
      <c r="J175" s="14"/>
      <c r="K175" s="14"/>
      <c r="L175" s="196"/>
      <c r="M175" s="201"/>
      <c r="N175" s="202"/>
      <c r="O175" s="202"/>
      <c r="P175" s="202"/>
      <c r="Q175" s="202"/>
      <c r="R175" s="202"/>
      <c r="S175" s="202"/>
      <c r="T175" s="20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7" t="s">
        <v>199</v>
      </c>
      <c r="AU175" s="197" t="s">
        <v>84</v>
      </c>
      <c r="AV175" s="14" t="s">
        <v>84</v>
      </c>
      <c r="AW175" s="14" t="s">
        <v>35</v>
      </c>
      <c r="AX175" s="14" t="s">
        <v>74</v>
      </c>
      <c r="AY175" s="197" t="s">
        <v>138</v>
      </c>
    </row>
    <row r="176" s="14" customFormat="1">
      <c r="A176" s="14"/>
      <c r="B176" s="196"/>
      <c r="C176" s="14"/>
      <c r="D176" s="179" t="s">
        <v>199</v>
      </c>
      <c r="E176" s="197" t="s">
        <v>3</v>
      </c>
      <c r="F176" s="198" t="s">
        <v>1721</v>
      </c>
      <c r="G176" s="14"/>
      <c r="H176" s="199">
        <v>10.91</v>
      </c>
      <c r="I176" s="200"/>
      <c r="J176" s="14"/>
      <c r="K176" s="14"/>
      <c r="L176" s="196"/>
      <c r="M176" s="201"/>
      <c r="N176" s="202"/>
      <c r="O176" s="202"/>
      <c r="P176" s="202"/>
      <c r="Q176" s="202"/>
      <c r="R176" s="202"/>
      <c r="S176" s="202"/>
      <c r="T176" s="20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7" t="s">
        <v>199</v>
      </c>
      <c r="AU176" s="197" t="s">
        <v>84</v>
      </c>
      <c r="AV176" s="14" t="s">
        <v>84</v>
      </c>
      <c r="AW176" s="14" t="s">
        <v>35</v>
      </c>
      <c r="AX176" s="14" t="s">
        <v>74</v>
      </c>
      <c r="AY176" s="197" t="s">
        <v>138</v>
      </c>
    </row>
    <row r="177" s="14" customFormat="1">
      <c r="A177" s="14"/>
      <c r="B177" s="196"/>
      <c r="C177" s="14"/>
      <c r="D177" s="179" t="s">
        <v>199</v>
      </c>
      <c r="E177" s="197" t="s">
        <v>3</v>
      </c>
      <c r="F177" s="198" t="s">
        <v>1722</v>
      </c>
      <c r="G177" s="14"/>
      <c r="H177" s="199">
        <v>1.3</v>
      </c>
      <c r="I177" s="200"/>
      <c r="J177" s="14"/>
      <c r="K177" s="14"/>
      <c r="L177" s="196"/>
      <c r="M177" s="201"/>
      <c r="N177" s="202"/>
      <c r="O177" s="202"/>
      <c r="P177" s="202"/>
      <c r="Q177" s="202"/>
      <c r="R177" s="202"/>
      <c r="S177" s="202"/>
      <c r="T177" s="20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7" t="s">
        <v>199</v>
      </c>
      <c r="AU177" s="197" t="s">
        <v>84</v>
      </c>
      <c r="AV177" s="14" t="s">
        <v>84</v>
      </c>
      <c r="AW177" s="14" t="s">
        <v>35</v>
      </c>
      <c r="AX177" s="14" t="s">
        <v>74</v>
      </c>
      <c r="AY177" s="197" t="s">
        <v>138</v>
      </c>
    </row>
    <row r="178" s="16" customFormat="1">
      <c r="A178" s="16"/>
      <c r="B178" s="212"/>
      <c r="C178" s="16"/>
      <c r="D178" s="179" t="s">
        <v>199</v>
      </c>
      <c r="E178" s="213" t="s">
        <v>3</v>
      </c>
      <c r="F178" s="214" t="s">
        <v>248</v>
      </c>
      <c r="G178" s="16"/>
      <c r="H178" s="215">
        <v>48.959999999999994</v>
      </c>
      <c r="I178" s="216"/>
      <c r="J178" s="16"/>
      <c r="K178" s="16"/>
      <c r="L178" s="212"/>
      <c r="M178" s="217"/>
      <c r="N178" s="218"/>
      <c r="O178" s="218"/>
      <c r="P178" s="218"/>
      <c r="Q178" s="218"/>
      <c r="R178" s="218"/>
      <c r="S178" s="218"/>
      <c r="T178" s="219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13" t="s">
        <v>199</v>
      </c>
      <c r="AU178" s="213" t="s">
        <v>84</v>
      </c>
      <c r="AV178" s="16" t="s">
        <v>156</v>
      </c>
      <c r="AW178" s="16" t="s">
        <v>35</v>
      </c>
      <c r="AX178" s="16" t="s">
        <v>74</v>
      </c>
      <c r="AY178" s="213" t="s">
        <v>138</v>
      </c>
    </row>
    <row r="179" s="13" customFormat="1">
      <c r="A179" s="13"/>
      <c r="B179" s="189"/>
      <c r="C179" s="13"/>
      <c r="D179" s="179" t="s">
        <v>199</v>
      </c>
      <c r="E179" s="190" t="s">
        <v>3</v>
      </c>
      <c r="F179" s="191" t="s">
        <v>1723</v>
      </c>
      <c r="G179" s="13"/>
      <c r="H179" s="190" t="s">
        <v>3</v>
      </c>
      <c r="I179" s="192"/>
      <c r="J179" s="13"/>
      <c r="K179" s="13"/>
      <c r="L179" s="189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199</v>
      </c>
      <c r="AU179" s="190" t="s">
        <v>84</v>
      </c>
      <c r="AV179" s="13" t="s">
        <v>82</v>
      </c>
      <c r="AW179" s="13" t="s">
        <v>35</v>
      </c>
      <c r="AX179" s="13" t="s">
        <v>74</v>
      </c>
      <c r="AY179" s="190" t="s">
        <v>138</v>
      </c>
    </row>
    <row r="180" s="14" customFormat="1">
      <c r="A180" s="14"/>
      <c r="B180" s="196"/>
      <c r="C180" s="14"/>
      <c r="D180" s="179" t="s">
        <v>199</v>
      </c>
      <c r="E180" s="197" t="s">
        <v>3</v>
      </c>
      <c r="F180" s="198" t="s">
        <v>1708</v>
      </c>
      <c r="G180" s="14"/>
      <c r="H180" s="199">
        <v>23.350000000000001</v>
      </c>
      <c r="I180" s="200"/>
      <c r="J180" s="14"/>
      <c r="K180" s="14"/>
      <c r="L180" s="196"/>
      <c r="M180" s="201"/>
      <c r="N180" s="202"/>
      <c r="O180" s="202"/>
      <c r="P180" s="202"/>
      <c r="Q180" s="202"/>
      <c r="R180" s="202"/>
      <c r="S180" s="202"/>
      <c r="T180" s="20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7" t="s">
        <v>199</v>
      </c>
      <c r="AU180" s="197" t="s">
        <v>84</v>
      </c>
      <c r="AV180" s="14" t="s">
        <v>84</v>
      </c>
      <c r="AW180" s="14" t="s">
        <v>35</v>
      </c>
      <c r="AX180" s="14" t="s">
        <v>74</v>
      </c>
      <c r="AY180" s="197" t="s">
        <v>138</v>
      </c>
    </row>
    <row r="181" s="14" customFormat="1">
      <c r="A181" s="14"/>
      <c r="B181" s="196"/>
      <c r="C181" s="14"/>
      <c r="D181" s="179" t="s">
        <v>199</v>
      </c>
      <c r="E181" s="197" t="s">
        <v>3</v>
      </c>
      <c r="F181" s="198" t="s">
        <v>1720</v>
      </c>
      <c r="G181" s="14"/>
      <c r="H181" s="199">
        <v>13.4</v>
      </c>
      <c r="I181" s="200"/>
      <c r="J181" s="14"/>
      <c r="K181" s="14"/>
      <c r="L181" s="196"/>
      <c r="M181" s="201"/>
      <c r="N181" s="202"/>
      <c r="O181" s="202"/>
      <c r="P181" s="202"/>
      <c r="Q181" s="202"/>
      <c r="R181" s="202"/>
      <c r="S181" s="202"/>
      <c r="T181" s="20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7" t="s">
        <v>199</v>
      </c>
      <c r="AU181" s="197" t="s">
        <v>84</v>
      </c>
      <c r="AV181" s="14" t="s">
        <v>84</v>
      </c>
      <c r="AW181" s="14" t="s">
        <v>35</v>
      </c>
      <c r="AX181" s="14" t="s">
        <v>74</v>
      </c>
      <c r="AY181" s="197" t="s">
        <v>138</v>
      </c>
    </row>
    <row r="182" s="14" customFormat="1">
      <c r="A182" s="14"/>
      <c r="B182" s="196"/>
      <c r="C182" s="14"/>
      <c r="D182" s="179" t="s">
        <v>199</v>
      </c>
      <c r="E182" s="197" t="s">
        <v>3</v>
      </c>
      <c r="F182" s="198" t="s">
        <v>1721</v>
      </c>
      <c r="G182" s="14"/>
      <c r="H182" s="199">
        <v>10.91</v>
      </c>
      <c r="I182" s="200"/>
      <c r="J182" s="14"/>
      <c r="K182" s="14"/>
      <c r="L182" s="196"/>
      <c r="M182" s="201"/>
      <c r="N182" s="202"/>
      <c r="O182" s="202"/>
      <c r="P182" s="202"/>
      <c r="Q182" s="202"/>
      <c r="R182" s="202"/>
      <c r="S182" s="202"/>
      <c r="T182" s="20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7" t="s">
        <v>199</v>
      </c>
      <c r="AU182" s="197" t="s">
        <v>84</v>
      </c>
      <c r="AV182" s="14" t="s">
        <v>84</v>
      </c>
      <c r="AW182" s="14" t="s">
        <v>35</v>
      </c>
      <c r="AX182" s="14" t="s">
        <v>74</v>
      </c>
      <c r="AY182" s="197" t="s">
        <v>138</v>
      </c>
    </row>
    <row r="183" s="14" customFormat="1">
      <c r="A183" s="14"/>
      <c r="B183" s="196"/>
      <c r="C183" s="14"/>
      <c r="D183" s="179" t="s">
        <v>199</v>
      </c>
      <c r="E183" s="197" t="s">
        <v>3</v>
      </c>
      <c r="F183" s="198" t="s">
        <v>1722</v>
      </c>
      <c r="G183" s="14"/>
      <c r="H183" s="199">
        <v>1.3</v>
      </c>
      <c r="I183" s="200"/>
      <c r="J183" s="14"/>
      <c r="K183" s="14"/>
      <c r="L183" s="196"/>
      <c r="M183" s="201"/>
      <c r="N183" s="202"/>
      <c r="O183" s="202"/>
      <c r="P183" s="202"/>
      <c r="Q183" s="202"/>
      <c r="R183" s="202"/>
      <c r="S183" s="202"/>
      <c r="T183" s="20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7" t="s">
        <v>199</v>
      </c>
      <c r="AU183" s="197" t="s">
        <v>84</v>
      </c>
      <c r="AV183" s="14" t="s">
        <v>84</v>
      </c>
      <c r="AW183" s="14" t="s">
        <v>35</v>
      </c>
      <c r="AX183" s="14" t="s">
        <v>74</v>
      </c>
      <c r="AY183" s="197" t="s">
        <v>138</v>
      </c>
    </row>
    <row r="184" s="16" customFormat="1">
      <c r="A184" s="16"/>
      <c r="B184" s="212"/>
      <c r="C184" s="16"/>
      <c r="D184" s="179" t="s">
        <v>199</v>
      </c>
      <c r="E184" s="213" t="s">
        <v>3</v>
      </c>
      <c r="F184" s="214" t="s">
        <v>248</v>
      </c>
      <c r="G184" s="16"/>
      <c r="H184" s="215">
        <v>48.959999999999994</v>
      </c>
      <c r="I184" s="216"/>
      <c r="J184" s="16"/>
      <c r="K184" s="16"/>
      <c r="L184" s="212"/>
      <c r="M184" s="217"/>
      <c r="N184" s="218"/>
      <c r="O184" s="218"/>
      <c r="P184" s="218"/>
      <c r="Q184" s="218"/>
      <c r="R184" s="218"/>
      <c r="S184" s="218"/>
      <c r="T184" s="219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13" t="s">
        <v>199</v>
      </c>
      <c r="AU184" s="213" t="s">
        <v>84</v>
      </c>
      <c r="AV184" s="16" t="s">
        <v>156</v>
      </c>
      <c r="AW184" s="16" t="s">
        <v>35</v>
      </c>
      <c r="AX184" s="16" t="s">
        <v>74</v>
      </c>
      <c r="AY184" s="213" t="s">
        <v>138</v>
      </c>
    </row>
    <row r="185" s="15" customFormat="1">
      <c r="A185" s="15"/>
      <c r="B185" s="204"/>
      <c r="C185" s="15"/>
      <c r="D185" s="179" t="s">
        <v>199</v>
      </c>
      <c r="E185" s="205" t="s">
        <v>3</v>
      </c>
      <c r="F185" s="206" t="s">
        <v>208</v>
      </c>
      <c r="G185" s="15"/>
      <c r="H185" s="207">
        <v>97.920000000000002</v>
      </c>
      <c r="I185" s="208"/>
      <c r="J185" s="15"/>
      <c r="K185" s="15"/>
      <c r="L185" s="204"/>
      <c r="M185" s="209"/>
      <c r="N185" s="210"/>
      <c r="O185" s="210"/>
      <c r="P185" s="210"/>
      <c r="Q185" s="210"/>
      <c r="R185" s="210"/>
      <c r="S185" s="210"/>
      <c r="T185" s="21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05" t="s">
        <v>199</v>
      </c>
      <c r="AU185" s="205" t="s">
        <v>84</v>
      </c>
      <c r="AV185" s="15" t="s">
        <v>162</v>
      </c>
      <c r="AW185" s="15" t="s">
        <v>35</v>
      </c>
      <c r="AX185" s="15" t="s">
        <v>82</v>
      </c>
      <c r="AY185" s="205" t="s">
        <v>138</v>
      </c>
    </row>
    <row r="186" s="2" customFormat="1" ht="16.5" customHeight="1">
      <c r="A186" s="39"/>
      <c r="B186" s="165"/>
      <c r="C186" s="223" t="s">
        <v>236</v>
      </c>
      <c r="D186" s="223" t="s">
        <v>932</v>
      </c>
      <c r="E186" s="224" t="s">
        <v>1724</v>
      </c>
      <c r="F186" s="225" t="s">
        <v>1725</v>
      </c>
      <c r="G186" s="226" t="s">
        <v>369</v>
      </c>
      <c r="H186" s="227">
        <v>102.816</v>
      </c>
      <c r="I186" s="228"/>
      <c r="J186" s="229">
        <f>ROUND(I186*H186,2)</f>
        <v>0</v>
      </c>
      <c r="K186" s="225" t="s">
        <v>144</v>
      </c>
      <c r="L186" s="230"/>
      <c r="M186" s="231" t="s">
        <v>3</v>
      </c>
      <c r="N186" s="232" t="s">
        <v>45</v>
      </c>
      <c r="O186" s="73"/>
      <c r="P186" s="175">
        <f>O186*H186</f>
        <v>0</v>
      </c>
      <c r="Q186" s="175">
        <v>0.00029999999999999997</v>
      </c>
      <c r="R186" s="175">
        <f>Q186*H186</f>
        <v>0.030844799999999999</v>
      </c>
      <c r="S186" s="175">
        <v>0</v>
      </c>
      <c r="T186" s="17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7" t="s">
        <v>236</v>
      </c>
      <c r="AT186" s="177" t="s">
        <v>932</v>
      </c>
      <c r="AU186" s="177" t="s">
        <v>84</v>
      </c>
      <c r="AY186" s="20" t="s">
        <v>138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20" t="s">
        <v>82</v>
      </c>
      <c r="BK186" s="178">
        <f>ROUND(I186*H186,2)</f>
        <v>0</v>
      </c>
      <c r="BL186" s="20" t="s">
        <v>162</v>
      </c>
      <c r="BM186" s="177" t="s">
        <v>1726</v>
      </c>
    </row>
    <row r="187" s="2" customFormat="1">
      <c r="A187" s="39"/>
      <c r="B187" s="40"/>
      <c r="C187" s="39"/>
      <c r="D187" s="179" t="s">
        <v>147</v>
      </c>
      <c r="E187" s="39"/>
      <c r="F187" s="180" t="s">
        <v>1713</v>
      </c>
      <c r="G187" s="39"/>
      <c r="H187" s="39"/>
      <c r="I187" s="181"/>
      <c r="J187" s="39"/>
      <c r="K187" s="39"/>
      <c r="L187" s="40"/>
      <c r="M187" s="182"/>
      <c r="N187" s="18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147</v>
      </c>
      <c r="AU187" s="20" t="s">
        <v>84</v>
      </c>
    </row>
    <row r="188" s="13" customFormat="1">
      <c r="A188" s="13"/>
      <c r="B188" s="189"/>
      <c r="C188" s="13"/>
      <c r="D188" s="179" t="s">
        <v>199</v>
      </c>
      <c r="E188" s="190" t="s">
        <v>3</v>
      </c>
      <c r="F188" s="191" t="s">
        <v>1718</v>
      </c>
      <c r="G188" s="13"/>
      <c r="H188" s="190" t="s">
        <v>3</v>
      </c>
      <c r="I188" s="192"/>
      <c r="J188" s="13"/>
      <c r="K188" s="13"/>
      <c r="L188" s="189"/>
      <c r="M188" s="193"/>
      <c r="N188" s="194"/>
      <c r="O188" s="194"/>
      <c r="P188" s="194"/>
      <c r="Q188" s="194"/>
      <c r="R188" s="194"/>
      <c r="S188" s="194"/>
      <c r="T188" s="19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0" t="s">
        <v>199</v>
      </c>
      <c r="AU188" s="190" t="s">
        <v>84</v>
      </c>
      <c r="AV188" s="13" t="s">
        <v>82</v>
      </c>
      <c r="AW188" s="13" t="s">
        <v>35</v>
      </c>
      <c r="AX188" s="13" t="s">
        <v>74</v>
      </c>
      <c r="AY188" s="190" t="s">
        <v>138</v>
      </c>
    </row>
    <row r="189" s="13" customFormat="1">
      <c r="A189" s="13"/>
      <c r="B189" s="189"/>
      <c r="C189" s="13"/>
      <c r="D189" s="179" t="s">
        <v>199</v>
      </c>
      <c r="E189" s="190" t="s">
        <v>3</v>
      </c>
      <c r="F189" s="191" t="s">
        <v>1719</v>
      </c>
      <c r="G189" s="13"/>
      <c r="H189" s="190" t="s">
        <v>3</v>
      </c>
      <c r="I189" s="192"/>
      <c r="J189" s="13"/>
      <c r="K189" s="13"/>
      <c r="L189" s="189"/>
      <c r="M189" s="193"/>
      <c r="N189" s="194"/>
      <c r="O189" s="194"/>
      <c r="P189" s="194"/>
      <c r="Q189" s="194"/>
      <c r="R189" s="194"/>
      <c r="S189" s="194"/>
      <c r="T189" s="19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0" t="s">
        <v>199</v>
      </c>
      <c r="AU189" s="190" t="s">
        <v>84</v>
      </c>
      <c r="AV189" s="13" t="s">
        <v>82</v>
      </c>
      <c r="AW189" s="13" t="s">
        <v>35</v>
      </c>
      <c r="AX189" s="13" t="s">
        <v>74</v>
      </c>
      <c r="AY189" s="190" t="s">
        <v>138</v>
      </c>
    </row>
    <row r="190" s="14" customFormat="1">
      <c r="A190" s="14"/>
      <c r="B190" s="196"/>
      <c r="C190" s="14"/>
      <c r="D190" s="179" t="s">
        <v>199</v>
      </c>
      <c r="E190" s="197" t="s">
        <v>3</v>
      </c>
      <c r="F190" s="198" t="s">
        <v>1708</v>
      </c>
      <c r="G190" s="14"/>
      <c r="H190" s="199">
        <v>23.350000000000001</v>
      </c>
      <c r="I190" s="200"/>
      <c r="J190" s="14"/>
      <c r="K190" s="14"/>
      <c r="L190" s="196"/>
      <c r="M190" s="201"/>
      <c r="N190" s="202"/>
      <c r="O190" s="202"/>
      <c r="P190" s="202"/>
      <c r="Q190" s="202"/>
      <c r="R190" s="202"/>
      <c r="S190" s="202"/>
      <c r="T190" s="20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7" t="s">
        <v>199</v>
      </c>
      <c r="AU190" s="197" t="s">
        <v>84</v>
      </c>
      <c r="AV190" s="14" t="s">
        <v>84</v>
      </c>
      <c r="AW190" s="14" t="s">
        <v>35</v>
      </c>
      <c r="AX190" s="14" t="s">
        <v>74</v>
      </c>
      <c r="AY190" s="197" t="s">
        <v>138</v>
      </c>
    </row>
    <row r="191" s="14" customFormat="1">
      <c r="A191" s="14"/>
      <c r="B191" s="196"/>
      <c r="C191" s="14"/>
      <c r="D191" s="179" t="s">
        <v>199</v>
      </c>
      <c r="E191" s="197" t="s">
        <v>3</v>
      </c>
      <c r="F191" s="198" t="s">
        <v>1720</v>
      </c>
      <c r="G191" s="14"/>
      <c r="H191" s="199">
        <v>13.4</v>
      </c>
      <c r="I191" s="200"/>
      <c r="J191" s="14"/>
      <c r="K191" s="14"/>
      <c r="L191" s="196"/>
      <c r="M191" s="201"/>
      <c r="N191" s="202"/>
      <c r="O191" s="202"/>
      <c r="P191" s="202"/>
      <c r="Q191" s="202"/>
      <c r="R191" s="202"/>
      <c r="S191" s="202"/>
      <c r="T191" s="20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7" t="s">
        <v>199</v>
      </c>
      <c r="AU191" s="197" t="s">
        <v>84</v>
      </c>
      <c r="AV191" s="14" t="s">
        <v>84</v>
      </c>
      <c r="AW191" s="14" t="s">
        <v>35</v>
      </c>
      <c r="AX191" s="14" t="s">
        <v>74</v>
      </c>
      <c r="AY191" s="197" t="s">
        <v>138</v>
      </c>
    </row>
    <row r="192" s="14" customFormat="1">
      <c r="A192" s="14"/>
      <c r="B192" s="196"/>
      <c r="C192" s="14"/>
      <c r="D192" s="179" t="s">
        <v>199</v>
      </c>
      <c r="E192" s="197" t="s">
        <v>3</v>
      </c>
      <c r="F192" s="198" t="s">
        <v>1721</v>
      </c>
      <c r="G192" s="14"/>
      <c r="H192" s="199">
        <v>10.91</v>
      </c>
      <c r="I192" s="200"/>
      <c r="J192" s="14"/>
      <c r="K192" s="14"/>
      <c r="L192" s="196"/>
      <c r="M192" s="201"/>
      <c r="N192" s="202"/>
      <c r="O192" s="202"/>
      <c r="P192" s="202"/>
      <c r="Q192" s="202"/>
      <c r="R192" s="202"/>
      <c r="S192" s="202"/>
      <c r="T192" s="20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7" t="s">
        <v>199</v>
      </c>
      <c r="AU192" s="197" t="s">
        <v>84</v>
      </c>
      <c r="AV192" s="14" t="s">
        <v>84</v>
      </c>
      <c r="AW192" s="14" t="s">
        <v>35</v>
      </c>
      <c r="AX192" s="14" t="s">
        <v>74</v>
      </c>
      <c r="AY192" s="197" t="s">
        <v>138</v>
      </c>
    </row>
    <row r="193" s="14" customFormat="1">
      <c r="A193" s="14"/>
      <c r="B193" s="196"/>
      <c r="C193" s="14"/>
      <c r="D193" s="179" t="s">
        <v>199</v>
      </c>
      <c r="E193" s="197" t="s">
        <v>3</v>
      </c>
      <c r="F193" s="198" t="s">
        <v>1722</v>
      </c>
      <c r="G193" s="14"/>
      <c r="H193" s="199">
        <v>1.3</v>
      </c>
      <c r="I193" s="200"/>
      <c r="J193" s="14"/>
      <c r="K193" s="14"/>
      <c r="L193" s="196"/>
      <c r="M193" s="201"/>
      <c r="N193" s="202"/>
      <c r="O193" s="202"/>
      <c r="P193" s="202"/>
      <c r="Q193" s="202"/>
      <c r="R193" s="202"/>
      <c r="S193" s="202"/>
      <c r="T193" s="20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7" t="s">
        <v>199</v>
      </c>
      <c r="AU193" s="197" t="s">
        <v>84</v>
      </c>
      <c r="AV193" s="14" t="s">
        <v>84</v>
      </c>
      <c r="AW193" s="14" t="s">
        <v>35</v>
      </c>
      <c r="AX193" s="14" t="s">
        <v>74</v>
      </c>
      <c r="AY193" s="197" t="s">
        <v>138</v>
      </c>
    </row>
    <row r="194" s="16" customFormat="1">
      <c r="A194" s="16"/>
      <c r="B194" s="212"/>
      <c r="C194" s="16"/>
      <c r="D194" s="179" t="s">
        <v>199</v>
      </c>
      <c r="E194" s="213" t="s">
        <v>3</v>
      </c>
      <c r="F194" s="214" t="s">
        <v>248</v>
      </c>
      <c r="G194" s="16"/>
      <c r="H194" s="215">
        <v>48.959999999999994</v>
      </c>
      <c r="I194" s="216"/>
      <c r="J194" s="16"/>
      <c r="K194" s="16"/>
      <c r="L194" s="212"/>
      <c r="M194" s="217"/>
      <c r="N194" s="218"/>
      <c r="O194" s="218"/>
      <c r="P194" s="218"/>
      <c r="Q194" s="218"/>
      <c r="R194" s="218"/>
      <c r="S194" s="218"/>
      <c r="T194" s="219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13" t="s">
        <v>199</v>
      </c>
      <c r="AU194" s="213" t="s">
        <v>84</v>
      </c>
      <c r="AV194" s="16" t="s">
        <v>156</v>
      </c>
      <c r="AW194" s="16" t="s">
        <v>35</v>
      </c>
      <c r="AX194" s="16" t="s">
        <v>74</v>
      </c>
      <c r="AY194" s="213" t="s">
        <v>138</v>
      </c>
    </row>
    <row r="195" s="13" customFormat="1">
      <c r="A195" s="13"/>
      <c r="B195" s="189"/>
      <c r="C195" s="13"/>
      <c r="D195" s="179" t="s">
        <v>199</v>
      </c>
      <c r="E195" s="190" t="s">
        <v>3</v>
      </c>
      <c r="F195" s="191" t="s">
        <v>1723</v>
      </c>
      <c r="G195" s="13"/>
      <c r="H195" s="190" t="s">
        <v>3</v>
      </c>
      <c r="I195" s="192"/>
      <c r="J195" s="13"/>
      <c r="K195" s="13"/>
      <c r="L195" s="189"/>
      <c r="M195" s="193"/>
      <c r="N195" s="194"/>
      <c r="O195" s="194"/>
      <c r="P195" s="194"/>
      <c r="Q195" s="194"/>
      <c r="R195" s="194"/>
      <c r="S195" s="194"/>
      <c r="T195" s="19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0" t="s">
        <v>199</v>
      </c>
      <c r="AU195" s="190" t="s">
        <v>84</v>
      </c>
      <c r="AV195" s="13" t="s">
        <v>82</v>
      </c>
      <c r="AW195" s="13" t="s">
        <v>35</v>
      </c>
      <c r="AX195" s="13" t="s">
        <v>74</v>
      </c>
      <c r="AY195" s="190" t="s">
        <v>138</v>
      </c>
    </row>
    <row r="196" s="14" customFormat="1">
      <c r="A196" s="14"/>
      <c r="B196" s="196"/>
      <c r="C196" s="14"/>
      <c r="D196" s="179" t="s">
        <v>199</v>
      </c>
      <c r="E196" s="197" t="s">
        <v>3</v>
      </c>
      <c r="F196" s="198" t="s">
        <v>1708</v>
      </c>
      <c r="G196" s="14"/>
      <c r="H196" s="199">
        <v>23.350000000000001</v>
      </c>
      <c r="I196" s="200"/>
      <c r="J196" s="14"/>
      <c r="K196" s="14"/>
      <c r="L196" s="196"/>
      <c r="M196" s="201"/>
      <c r="N196" s="202"/>
      <c r="O196" s="202"/>
      <c r="P196" s="202"/>
      <c r="Q196" s="202"/>
      <c r="R196" s="202"/>
      <c r="S196" s="202"/>
      <c r="T196" s="20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7" t="s">
        <v>199</v>
      </c>
      <c r="AU196" s="197" t="s">
        <v>84</v>
      </c>
      <c r="AV196" s="14" t="s">
        <v>84</v>
      </c>
      <c r="AW196" s="14" t="s">
        <v>35</v>
      </c>
      <c r="AX196" s="14" t="s">
        <v>74</v>
      </c>
      <c r="AY196" s="197" t="s">
        <v>138</v>
      </c>
    </row>
    <row r="197" s="14" customFormat="1">
      <c r="A197" s="14"/>
      <c r="B197" s="196"/>
      <c r="C197" s="14"/>
      <c r="D197" s="179" t="s">
        <v>199</v>
      </c>
      <c r="E197" s="197" t="s">
        <v>3</v>
      </c>
      <c r="F197" s="198" t="s">
        <v>1720</v>
      </c>
      <c r="G197" s="14"/>
      <c r="H197" s="199">
        <v>13.4</v>
      </c>
      <c r="I197" s="200"/>
      <c r="J197" s="14"/>
      <c r="K197" s="14"/>
      <c r="L197" s="196"/>
      <c r="M197" s="201"/>
      <c r="N197" s="202"/>
      <c r="O197" s="202"/>
      <c r="P197" s="202"/>
      <c r="Q197" s="202"/>
      <c r="R197" s="202"/>
      <c r="S197" s="202"/>
      <c r="T197" s="20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7" t="s">
        <v>199</v>
      </c>
      <c r="AU197" s="197" t="s">
        <v>84</v>
      </c>
      <c r="AV197" s="14" t="s">
        <v>84</v>
      </c>
      <c r="AW197" s="14" t="s">
        <v>35</v>
      </c>
      <c r="AX197" s="14" t="s">
        <v>74</v>
      </c>
      <c r="AY197" s="197" t="s">
        <v>138</v>
      </c>
    </row>
    <row r="198" s="14" customFormat="1">
      <c r="A198" s="14"/>
      <c r="B198" s="196"/>
      <c r="C198" s="14"/>
      <c r="D198" s="179" t="s">
        <v>199</v>
      </c>
      <c r="E198" s="197" t="s">
        <v>3</v>
      </c>
      <c r="F198" s="198" t="s">
        <v>1721</v>
      </c>
      <c r="G198" s="14"/>
      <c r="H198" s="199">
        <v>10.91</v>
      </c>
      <c r="I198" s="200"/>
      <c r="J198" s="14"/>
      <c r="K198" s="14"/>
      <c r="L198" s="196"/>
      <c r="M198" s="201"/>
      <c r="N198" s="202"/>
      <c r="O198" s="202"/>
      <c r="P198" s="202"/>
      <c r="Q198" s="202"/>
      <c r="R198" s="202"/>
      <c r="S198" s="202"/>
      <c r="T198" s="20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7" t="s">
        <v>199</v>
      </c>
      <c r="AU198" s="197" t="s">
        <v>84</v>
      </c>
      <c r="AV198" s="14" t="s">
        <v>84</v>
      </c>
      <c r="AW198" s="14" t="s">
        <v>35</v>
      </c>
      <c r="AX198" s="14" t="s">
        <v>74</v>
      </c>
      <c r="AY198" s="197" t="s">
        <v>138</v>
      </c>
    </row>
    <row r="199" s="14" customFormat="1">
      <c r="A199" s="14"/>
      <c r="B199" s="196"/>
      <c r="C199" s="14"/>
      <c r="D199" s="179" t="s">
        <v>199</v>
      </c>
      <c r="E199" s="197" t="s">
        <v>3</v>
      </c>
      <c r="F199" s="198" t="s">
        <v>1722</v>
      </c>
      <c r="G199" s="14"/>
      <c r="H199" s="199">
        <v>1.3</v>
      </c>
      <c r="I199" s="200"/>
      <c r="J199" s="14"/>
      <c r="K199" s="14"/>
      <c r="L199" s="196"/>
      <c r="M199" s="201"/>
      <c r="N199" s="202"/>
      <c r="O199" s="202"/>
      <c r="P199" s="202"/>
      <c r="Q199" s="202"/>
      <c r="R199" s="202"/>
      <c r="S199" s="202"/>
      <c r="T199" s="20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7" t="s">
        <v>199</v>
      </c>
      <c r="AU199" s="197" t="s">
        <v>84</v>
      </c>
      <c r="AV199" s="14" t="s">
        <v>84</v>
      </c>
      <c r="AW199" s="14" t="s">
        <v>35</v>
      </c>
      <c r="AX199" s="14" t="s">
        <v>74</v>
      </c>
      <c r="AY199" s="197" t="s">
        <v>138</v>
      </c>
    </row>
    <row r="200" s="16" customFormat="1">
      <c r="A200" s="16"/>
      <c r="B200" s="212"/>
      <c r="C200" s="16"/>
      <c r="D200" s="179" t="s">
        <v>199</v>
      </c>
      <c r="E200" s="213" t="s">
        <v>3</v>
      </c>
      <c r="F200" s="214" t="s">
        <v>248</v>
      </c>
      <c r="G200" s="16"/>
      <c r="H200" s="215">
        <v>48.959999999999994</v>
      </c>
      <c r="I200" s="216"/>
      <c r="J200" s="16"/>
      <c r="K200" s="16"/>
      <c r="L200" s="212"/>
      <c r="M200" s="217"/>
      <c r="N200" s="218"/>
      <c r="O200" s="218"/>
      <c r="P200" s="218"/>
      <c r="Q200" s="218"/>
      <c r="R200" s="218"/>
      <c r="S200" s="218"/>
      <c r="T200" s="219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13" t="s">
        <v>199</v>
      </c>
      <c r="AU200" s="213" t="s">
        <v>84</v>
      </c>
      <c r="AV200" s="16" t="s">
        <v>156</v>
      </c>
      <c r="AW200" s="16" t="s">
        <v>35</v>
      </c>
      <c r="AX200" s="16" t="s">
        <v>74</v>
      </c>
      <c r="AY200" s="213" t="s">
        <v>138</v>
      </c>
    </row>
    <row r="201" s="15" customFormat="1">
      <c r="A201" s="15"/>
      <c r="B201" s="204"/>
      <c r="C201" s="15"/>
      <c r="D201" s="179" t="s">
        <v>199</v>
      </c>
      <c r="E201" s="205" t="s">
        <v>3</v>
      </c>
      <c r="F201" s="206" t="s">
        <v>208</v>
      </c>
      <c r="G201" s="15"/>
      <c r="H201" s="207">
        <v>97.920000000000002</v>
      </c>
      <c r="I201" s="208"/>
      <c r="J201" s="15"/>
      <c r="K201" s="15"/>
      <c r="L201" s="204"/>
      <c r="M201" s="209"/>
      <c r="N201" s="210"/>
      <c r="O201" s="210"/>
      <c r="P201" s="210"/>
      <c r="Q201" s="210"/>
      <c r="R201" s="210"/>
      <c r="S201" s="210"/>
      <c r="T201" s="21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05" t="s">
        <v>199</v>
      </c>
      <c r="AU201" s="205" t="s">
        <v>84</v>
      </c>
      <c r="AV201" s="15" t="s">
        <v>162</v>
      </c>
      <c r="AW201" s="15" t="s">
        <v>35</v>
      </c>
      <c r="AX201" s="15" t="s">
        <v>82</v>
      </c>
      <c r="AY201" s="205" t="s">
        <v>138</v>
      </c>
    </row>
    <row r="202" s="14" customFormat="1">
      <c r="A202" s="14"/>
      <c r="B202" s="196"/>
      <c r="C202" s="14"/>
      <c r="D202" s="179" t="s">
        <v>199</v>
      </c>
      <c r="E202" s="14"/>
      <c r="F202" s="198" t="s">
        <v>1727</v>
      </c>
      <c r="G202" s="14"/>
      <c r="H202" s="199">
        <v>102.816</v>
      </c>
      <c r="I202" s="200"/>
      <c r="J202" s="14"/>
      <c r="K202" s="14"/>
      <c r="L202" s="196"/>
      <c r="M202" s="201"/>
      <c r="N202" s="202"/>
      <c r="O202" s="202"/>
      <c r="P202" s="202"/>
      <c r="Q202" s="202"/>
      <c r="R202" s="202"/>
      <c r="S202" s="202"/>
      <c r="T202" s="20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7" t="s">
        <v>199</v>
      </c>
      <c r="AU202" s="197" t="s">
        <v>84</v>
      </c>
      <c r="AV202" s="14" t="s">
        <v>84</v>
      </c>
      <c r="AW202" s="14" t="s">
        <v>4</v>
      </c>
      <c r="AX202" s="14" t="s">
        <v>82</v>
      </c>
      <c r="AY202" s="197" t="s">
        <v>138</v>
      </c>
    </row>
    <row r="203" s="2" customFormat="1" ht="16.5" customHeight="1">
      <c r="A203" s="39"/>
      <c r="B203" s="165"/>
      <c r="C203" s="223" t="s">
        <v>241</v>
      </c>
      <c r="D203" s="223" t="s">
        <v>932</v>
      </c>
      <c r="E203" s="224" t="s">
        <v>1728</v>
      </c>
      <c r="F203" s="225" t="s">
        <v>1729</v>
      </c>
      <c r="G203" s="226" t="s">
        <v>369</v>
      </c>
      <c r="H203" s="227">
        <v>102.816</v>
      </c>
      <c r="I203" s="228"/>
      <c r="J203" s="229">
        <f>ROUND(I203*H203,2)</f>
        <v>0</v>
      </c>
      <c r="K203" s="225" t="s">
        <v>144</v>
      </c>
      <c r="L203" s="230"/>
      <c r="M203" s="231" t="s">
        <v>3</v>
      </c>
      <c r="N203" s="232" t="s">
        <v>45</v>
      </c>
      <c r="O203" s="73"/>
      <c r="P203" s="175">
        <f>O203*H203</f>
        <v>0</v>
      </c>
      <c r="Q203" s="175">
        <v>0.00010000000000000001</v>
      </c>
      <c r="R203" s="175">
        <f>Q203*H203</f>
        <v>0.0102816</v>
      </c>
      <c r="S203" s="175">
        <v>0</v>
      </c>
      <c r="T203" s="17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77" t="s">
        <v>236</v>
      </c>
      <c r="AT203" s="177" t="s">
        <v>932</v>
      </c>
      <c r="AU203" s="177" t="s">
        <v>84</v>
      </c>
      <c r="AY203" s="20" t="s">
        <v>138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20" t="s">
        <v>82</v>
      </c>
      <c r="BK203" s="178">
        <f>ROUND(I203*H203,2)</f>
        <v>0</v>
      </c>
      <c r="BL203" s="20" t="s">
        <v>162</v>
      </c>
      <c r="BM203" s="177" t="s">
        <v>1730</v>
      </c>
    </row>
    <row r="204" s="2" customFormat="1">
      <c r="A204" s="39"/>
      <c r="B204" s="40"/>
      <c r="C204" s="39"/>
      <c r="D204" s="179" t="s">
        <v>147</v>
      </c>
      <c r="E204" s="39"/>
      <c r="F204" s="180" t="s">
        <v>1713</v>
      </c>
      <c r="G204" s="39"/>
      <c r="H204" s="39"/>
      <c r="I204" s="181"/>
      <c r="J204" s="39"/>
      <c r="K204" s="39"/>
      <c r="L204" s="40"/>
      <c r="M204" s="182"/>
      <c r="N204" s="183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147</v>
      </c>
      <c r="AU204" s="20" t="s">
        <v>84</v>
      </c>
    </row>
    <row r="205" s="13" customFormat="1">
      <c r="A205" s="13"/>
      <c r="B205" s="189"/>
      <c r="C205" s="13"/>
      <c r="D205" s="179" t="s">
        <v>199</v>
      </c>
      <c r="E205" s="190" t="s">
        <v>3</v>
      </c>
      <c r="F205" s="191" t="s">
        <v>1718</v>
      </c>
      <c r="G205" s="13"/>
      <c r="H205" s="190" t="s">
        <v>3</v>
      </c>
      <c r="I205" s="192"/>
      <c r="J205" s="13"/>
      <c r="K205" s="13"/>
      <c r="L205" s="189"/>
      <c r="M205" s="193"/>
      <c r="N205" s="194"/>
      <c r="O205" s="194"/>
      <c r="P205" s="194"/>
      <c r="Q205" s="194"/>
      <c r="R205" s="194"/>
      <c r="S205" s="194"/>
      <c r="T205" s="19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0" t="s">
        <v>199</v>
      </c>
      <c r="AU205" s="190" t="s">
        <v>84</v>
      </c>
      <c r="AV205" s="13" t="s">
        <v>82</v>
      </c>
      <c r="AW205" s="13" t="s">
        <v>35</v>
      </c>
      <c r="AX205" s="13" t="s">
        <v>74</v>
      </c>
      <c r="AY205" s="190" t="s">
        <v>138</v>
      </c>
    </row>
    <row r="206" s="13" customFormat="1">
      <c r="A206" s="13"/>
      <c r="B206" s="189"/>
      <c r="C206" s="13"/>
      <c r="D206" s="179" t="s">
        <v>199</v>
      </c>
      <c r="E206" s="190" t="s">
        <v>3</v>
      </c>
      <c r="F206" s="191" t="s">
        <v>1719</v>
      </c>
      <c r="G206" s="13"/>
      <c r="H206" s="190" t="s">
        <v>3</v>
      </c>
      <c r="I206" s="192"/>
      <c r="J206" s="13"/>
      <c r="K206" s="13"/>
      <c r="L206" s="189"/>
      <c r="M206" s="193"/>
      <c r="N206" s="194"/>
      <c r="O206" s="194"/>
      <c r="P206" s="194"/>
      <c r="Q206" s="194"/>
      <c r="R206" s="194"/>
      <c r="S206" s="194"/>
      <c r="T206" s="19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0" t="s">
        <v>199</v>
      </c>
      <c r="AU206" s="190" t="s">
        <v>84</v>
      </c>
      <c r="AV206" s="13" t="s">
        <v>82</v>
      </c>
      <c r="AW206" s="13" t="s">
        <v>35</v>
      </c>
      <c r="AX206" s="13" t="s">
        <v>74</v>
      </c>
      <c r="AY206" s="190" t="s">
        <v>138</v>
      </c>
    </row>
    <row r="207" s="14" customFormat="1">
      <c r="A207" s="14"/>
      <c r="B207" s="196"/>
      <c r="C207" s="14"/>
      <c r="D207" s="179" t="s">
        <v>199</v>
      </c>
      <c r="E207" s="197" t="s">
        <v>3</v>
      </c>
      <c r="F207" s="198" t="s">
        <v>1708</v>
      </c>
      <c r="G207" s="14"/>
      <c r="H207" s="199">
        <v>23.350000000000001</v>
      </c>
      <c r="I207" s="200"/>
      <c r="J207" s="14"/>
      <c r="K207" s="14"/>
      <c r="L207" s="196"/>
      <c r="M207" s="201"/>
      <c r="N207" s="202"/>
      <c r="O207" s="202"/>
      <c r="P207" s="202"/>
      <c r="Q207" s="202"/>
      <c r="R207" s="202"/>
      <c r="S207" s="202"/>
      <c r="T207" s="20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7" t="s">
        <v>199</v>
      </c>
      <c r="AU207" s="197" t="s">
        <v>84</v>
      </c>
      <c r="AV207" s="14" t="s">
        <v>84</v>
      </c>
      <c r="AW207" s="14" t="s">
        <v>35</v>
      </c>
      <c r="AX207" s="14" t="s">
        <v>74</v>
      </c>
      <c r="AY207" s="197" t="s">
        <v>138</v>
      </c>
    </row>
    <row r="208" s="14" customFormat="1">
      <c r="A208" s="14"/>
      <c r="B208" s="196"/>
      <c r="C208" s="14"/>
      <c r="D208" s="179" t="s">
        <v>199</v>
      </c>
      <c r="E208" s="197" t="s">
        <v>3</v>
      </c>
      <c r="F208" s="198" t="s">
        <v>1720</v>
      </c>
      <c r="G208" s="14"/>
      <c r="H208" s="199">
        <v>13.4</v>
      </c>
      <c r="I208" s="200"/>
      <c r="J208" s="14"/>
      <c r="K208" s="14"/>
      <c r="L208" s="196"/>
      <c r="M208" s="201"/>
      <c r="N208" s="202"/>
      <c r="O208" s="202"/>
      <c r="P208" s="202"/>
      <c r="Q208" s="202"/>
      <c r="R208" s="202"/>
      <c r="S208" s="202"/>
      <c r="T208" s="20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7" t="s">
        <v>199</v>
      </c>
      <c r="AU208" s="197" t="s">
        <v>84</v>
      </c>
      <c r="AV208" s="14" t="s">
        <v>84</v>
      </c>
      <c r="AW208" s="14" t="s">
        <v>35</v>
      </c>
      <c r="AX208" s="14" t="s">
        <v>74</v>
      </c>
      <c r="AY208" s="197" t="s">
        <v>138</v>
      </c>
    </row>
    <row r="209" s="14" customFormat="1">
      <c r="A209" s="14"/>
      <c r="B209" s="196"/>
      <c r="C209" s="14"/>
      <c r="D209" s="179" t="s">
        <v>199</v>
      </c>
      <c r="E209" s="197" t="s">
        <v>3</v>
      </c>
      <c r="F209" s="198" t="s">
        <v>1721</v>
      </c>
      <c r="G209" s="14"/>
      <c r="H209" s="199">
        <v>10.91</v>
      </c>
      <c r="I209" s="200"/>
      <c r="J209" s="14"/>
      <c r="K209" s="14"/>
      <c r="L209" s="196"/>
      <c r="M209" s="201"/>
      <c r="N209" s="202"/>
      <c r="O209" s="202"/>
      <c r="P209" s="202"/>
      <c r="Q209" s="202"/>
      <c r="R209" s="202"/>
      <c r="S209" s="202"/>
      <c r="T209" s="20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7" t="s">
        <v>199</v>
      </c>
      <c r="AU209" s="197" t="s">
        <v>84</v>
      </c>
      <c r="AV209" s="14" t="s">
        <v>84</v>
      </c>
      <c r="AW209" s="14" t="s">
        <v>35</v>
      </c>
      <c r="AX209" s="14" t="s">
        <v>74</v>
      </c>
      <c r="AY209" s="197" t="s">
        <v>138</v>
      </c>
    </row>
    <row r="210" s="14" customFormat="1">
      <c r="A210" s="14"/>
      <c r="B210" s="196"/>
      <c r="C210" s="14"/>
      <c r="D210" s="179" t="s">
        <v>199</v>
      </c>
      <c r="E210" s="197" t="s">
        <v>3</v>
      </c>
      <c r="F210" s="198" t="s">
        <v>1722</v>
      </c>
      <c r="G210" s="14"/>
      <c r="H210" s="199">
        <v>1.3</v>
      </c>
      <c r="I210" s="200"/>
      <c r="J210" s="14"/>
      <c r="K210" s="14"/>
      <c r="L210" s="196"/>
      <c r="M210" s="201"/>
      <c r="N210" s="202"/>
      <c r="O210" s="202"/>
      <c r="P210" s="202"/>
      <c r="Q210" s="202"/>
      <c r="R210" s="202"/>
      <c r="S210" s="202"/>
      <c r="T210" s="20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7" t="s">
        <v>199</v>
      </c>
      <c r="AU210" s="197" t="s">
        <v>84</v>
      </c>
      <c r="AV210" s="14" t="s">
        <v>84</v>
      </c>
      <c r="AW210" s="14" t="s">
        <v>35</v>
      </c>
      <c r="AX210" s="14" t="s">
        <v>74</v>
      </c>
      <c r="AY210" s="197" t="s">
        <v>138</v>
      </c>
    </row>
    <row r="211" s="16" customFormat="1">
      <c r="A211" s="16"/>
      <c r="B211" s="212"/>
      <c r="C211" s="16"/>
      <c r="D211" s="179" t="s">
        <v>199</v>
      </c>
      <c r="E211" s="213" t="s">
        <v>3</v>
      </c>
      <c r="F211" s="214" t="s">
        <v>248</v>
      </c>
      <c r="G211" s="16"/>
      <c r="H211" s="215">
        <v>48.959999999999994</v>
      </c>
      <c r="I211" s="216"/>
      <c r="J211" s="16"/>
      <c r="K211" s="16"/>
      <c r="L211" s="212"/>
      <c r="M211" s="217"/>
      <c r="N211" s="218"/>
      <c r="O211" s="218"/>
      <c r="P211" s="218"/>
      <c r="Q211" s="218"/>
      <c r="R211" s="218"/>
      <c r="S211" s="218"/>
      <c r="T211" s="219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13" t="s">
        <v>199</v>
      </c>
      <c r="AU211" s="213" t="s">
        <v>84</v>
      </c>
      <c r="AV211" s="16" t="s">
        <v>156</v>
      </c>
      <c r="AW211" s="16" t="s">
        <v>35</v>
      </c>
      <c r="AX211" s="16" t="s">
        <v>74</v>
      </c>
      <c r="AY211" s="213" t="s">
        <v>138</v>
      </c>
    </row>
    <row r="212" s="13" customFormat="1">
      <c r="A212" s="13"/>
      <c r="B212" s="189"/>
      <c r="C212" s="13"/>
      <c r="D212" s="179" t="s">
        <v>199</v>
      </c>
      <c r="E212" s="190" t="s">
        <v>3</v>
      </c>
      <c r="F212" s="191" t="s">
        <v>1723</v>
      </c>
      <c r="G212" s="13"/>
      <c r="H212" s="190" t="s">
        <v>3</v>
      </c>
      <c r="I212" s="192"/>
      <c r="J212" s="13"/>
      <c r="K212" s="13"/>
      <c r="L212" s="189"/>
      <c r="M212" s="193"/>
      <c r="N212" s="194"/>
      <c r="O212" s="194"/>
      <c r="P212" s="194"/>
      <c r="Q212" s="194"/>
      <c r="R212" s="194"/>
      <c r="S212" s="194"/>
      <c r="T212" s="19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199</v>
      </c>
      <c r="AU212" s="190" t="s">
        <v>84</v>
      </c>
      <c r="AV212" s="13" t="s">
        <v>82</v>
      </c>
      <c r="AW212" s="13" t="s">
        <v>35</v>
      </c>
      <c r="AX212" s="13" t="s">
        <v>74</v>
      </c>
      <c r="AY212" s="190" t="s">
        <v>138</v>
      </c>
    </row>
    <row r="213" s="14" customFormat="1">
      <c r="A213" s="14"/>
      <c r="B213" s="196"/>
      <c r="C213" s="14"/>
      <c r="D213" s="179" t="s">
        <v>199</v>
      </c>
      <c r="E213" s="197" t="s">
        <v>3</v>
      </c>
      <c r="F213" s="198" t="s">
        <v>1708</v>
      </c>
      <c r="G213" s="14"/>
      <c r="H213" s="199">
        <v>23.350000000000001</v>
      </c>
      <c r="I213" s="200"/>
      <c r="J213" s="14"/>
      <c r="K213" s="14"/>
      <c r="L213" s="196"/>
      <c r="M213" s="201"/>
      <c r="N213" s="202"/>
      <c r="O213" s="202"/>
      <c r="P213" s="202"/>
      <c r="Q213" s="202"/>
      <c r="R213" s="202"/>
      <c r="S213" s="202"/>
      <c r="T213" s="20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7" t="s">
        <v>199</v>
      </c>
      <c r="AU213" s="197" t="s">
        <v>84</v>
      </c>
      <c r="AV213" s="14" t="s">
        <v>84</v>
      </c>
      <c r="AW213" s="14" t="s">
        <v>35</v>
      </c>
      <c r="AX213" s="14" t="s">
        <v>74</v>
      </c>
      <c r="AY213" s="197" t="s">
        <v>138</v>
      </c>
    </row>
    <row r="214" s="14" customFormat="1">
      <c r="A214" s="14"/>
      <c r="B214" s="196"/>
      <c r="C214" s="14"/>
      <c r="D214" s="179" t="s">
        <v>199</v>
      </c>
      <c r="E214" s="197" t="s">
        <v>3</v>
      </c>
      <c r="F214" s="198" t="s">
        <v>1720</v>
      </c>
      <c r="G214" s="14"/>
      <c r="H214" s="199">
        <v>13.4</v>
      </c>
      <c r="I214" s="200"/>
      <c r="J214" s="14"/>
      <c r="K214" s="14"/>
      <c r="L214" s="196"/>
      <c r="M214" s="201"/>
      <c r="N214" s="202"/>
      <c r="O214" s="202"/>
      <c r="P214" s="202"/>
      <c r="Q214" s="202"/>
      <c r="R214" s="202"/>
      <c r="S214" s="202"/>
      <c r="T214" s="20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7" t="s">
        <v>199</v>
      </c>
      <c r="AU214" s="197" t="s">
        <v>84</v>
      </c>
      <c r="AV214" s="14" t="s">
        <v>84</v>
      </c>
      <c r="AW214" s="14" t="s">
        <v>35</v>
      </c>
      <c r="AX214" s="14" t="s">
        <v>74</v>
      </c>
      <c r="AY214" s="197" t="s">
        <v>138</v>
      </c>
    </row>
    <row r="215" s="14" customFormat="1">
      <c r="A215" s="14"/>
      <c r="B215" s="196"/>
      <c r="C215" s="14"/>
      <c r="D215" s="179" t="s">
        <v>199</v>
      </c>
      <c r="E215" s="197" t="s">
        <v>3</v>
      </c>
      <c r="F215" s="198" t="s">
        <v>1721</v>
      </c>
      <c r="G215" s="14"/>
      <c r="H215" s="199">
        <v>10.91</v>
      </c>
      <c r="I215" s="200"/>
      <c r="J215" s="14"/>
      <c r="K215" s="14"/>
      <c r="L215" s="196"/>
      <c r="M215" s="201"/>
      <c r="N215" s="202"/>
      <c r="O215" s="202"/>
      <c r="P215" s="202"/>
      <c r="Q215" s="202"/>
      <c r="R215" s="202"/>
      <c r="S215" s="202"/>
      <c r="T215" s="20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7" t="s">
        <v>199</v>
      </c>
      <c r="AU215" s="197" t="s">
        <v>84</v>
      </c>
      <c r="AV215" s="14" t="s">
        <v>84</v>
      </c>
      <c r="AW215" s="14" t="s">
        <v>35</v>
      </c>
      <c r="AX215" s="14" t="s">
        <v>74</v>
      </c>
      <c r="AY215" s="197" t="s">
        <v>138</v>
      </c>
    </row>
    <row r="216" s="14" customFormat="1">
      <c r="A216" s="14"/>
      <c r="B216" s="196"/>
      <c r="C216" s="14"/>
      <c r="D216" s="179" t="s">
        <v>199</v>
      </c>
      <c r="E216" s="197" t="s">
        <v>3</v>
      </c>
      <c r="F216" s="198" t="s">
        <v>1722</v>
      </c>
      <c r="G216" s="14"/>
      <c r="H216" s="199">
        <v>1.3</v>
      </c>
      <c r="I216" s="200"/>
      <c r="J216" s="14"/>
      <c r="K216" s="14"/>
      <c r="L216" s="196"/>
      <c r="M216" s="201"/>
      <c r="N216" s="202"/>
      <c r="O216" s="202"/>
      <c r="P216" s="202"/>
      <c r="Q216" s="202"/>
      <c r="R216" s="202"/>
      <c r="S216" s="202"/>
      <c r="T216" s="20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7" t="s">
        <v>199</v>
      </c>
      <c r="AU216" s="197" t="s">
        <v>84</v>
      </c>
      <c r="AV216" s="14" t="s">
        <v>84</v>
      </c>
      <c r="AW216" s="14" t="s">
        <v>35</v>
      </c>
      <c r="AX216" s="14" t="s">
        <v>74</v>
      </c>
      <c r="AY216" s="197" t="s">
        <v>138</v>
      </c>
    </row>
    <row r="217" s="16" customFormat="1">
      <c r="A217" s="16"/>
      <c r="B217" s="212"/>
      <c r="C217" s="16"/>
      <c r="D217" s="179" t="s">
        <v>199</v>
      </c>
      <c r="E217" s="213" t="s">
        <v>3</v>
      </c>
      <c r="F217" s="214" t="s">
        <v>248</v>
      </c>
      <c r="G217" s="16"/>
      <c r="H217" s="215">
        <v>48.959999999999994</v>
      </c>
      <c r="I217" s="216"/>
      <c r="J217" s="16"/>
      <c r="K217" s="16"/>
      <c r="L217" s="212"/>
      <c r="M217" s="217"/>
      <c r="N217" s="218"/>
      <c r="O217" s="218"/>
      <c r="P217" s="218"/>
      <c r="Q217" s="218"/>
      <c r="R217" s="218"/>
      <c r="S217" s="218"/>
      <c r="T217" s="219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13" t="s">
        <v>199</v>
      </c>
      <c r="AU217" s="213" t="s">
        <v>84</v>
      </c>
      <c r="AV217" s="16" t="s">
        <v>156</v>
      </c>
      <c r="AW217" s="16" t="s">
        <v>35</v>
      </c>
      <c r="AX217" s="16" t="s">
        <v>74</v>
      </c>
      <c r="AY217" s="213" t="s">
        <v>138</v>
      </c>
    </row>
    <row r="218" s="15" customFormat="1">
      <c r="A218" s="15"/>
      <c r="B218" s="204"/>
      <c r="C218" s="15"/>
      <c r="D218" s="179" t="s">
        <v>199</v>
      </c>
      <c r="E218" s="205" t="s">
        <v>3</v>
      </c>
      <c r="F218" s="206" t="s">
        <v>208</v>
      </c>
      <c r="G218" s="15"/>
      <c r="H218" s="207">
        <v>97.920000000000002</v>
      </c>
      <c r="I218" s="208"/>
      <c r="J218" s="15"/>
      <c r="K218" s="15"/>
      <c r="L218" s="204"/>
      <c r="M218" s="209"/>
      <c r="N218" s="210"/>
      <c r="O218" s="210"/>
      <c r="P218" s="210"/>
      <c r="Q218" s="210"/>
      <c r="R218" s="210"/>
      <c r="S218" s="210"/>
      <c r="T218" s="21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5" t="s">
        <v>199</v>
      </c>
      <c r="AU218" s="205" t="s">
        <v>84</v>
      </c>
      <c r="AV218" s="15" t="s">
        <v>162</v>
      </c>
      <c r="AW218" s="15" t="s">
        <v>35</v>
      </c>
      <c r="AX218" s="15" t="s">
        <v>82</v>
      </c>
      <c r="AY218" s="205" t="s">
        <v>138</v>
      </c>
    </row>
    <row r="219" s="14" customFormat="1">
      <c r="A219" s="14"/>
      <c r="B219" s="196"/>
      <c r="C219" s="14"/>
      <c r="D219" s="179" t="s">
        <v>199</v>
      </c>
      <c r="E219" s="14"/>
      <c r="F219" s="198" t="s">
        <v>1727</v>
      </c>
      <c r="G219" s="14"/>
      <c r="H219" s="199">
        <v>102.816</v>
      </c>
      <c r="I219" s="200"/>
      <c r="J219" s="14"/>
      <c r="K219" s="14"/>
      <c r="L219" s="196"/>
      <c r="M219" s="201"/>
      <c r="N219" s="202"/>
      <c r="O219" s="202"/>
      <c r="P219" s="202"/>
      <c r="Q219" s="202"/>
      <c r="R219" s="202"/>
      <c r="S219" s="202"/>
      <c r="T219" s="20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7" t="s">
        <v>199</v>
      </c>
      <c r="AU219" s="197" t="s">
        <v>84</v>
      </c>
      <c r="AV219" s="14" t="s">
        <v>84</v>
      </c>
      <c r="AW219" s="14" t="s">
        <v>4</v>
      </c>
      <c r="AX219" s="14" t="s">
        <v>82</v>
      </c>
      <c r="AY219" s="197" t="s">
        <v>138</v>
      </c>
    </row>
    <row r="220" s="2" customFormat="1" ht="21.75" customHeight="1">
      <c r="A220" s="39"/>
      <c r="B220" s="165"/>
      <c r="C220" s="166" t="s">
        <v>255</v>
      </c>
      <c r="D220" s="166" t="s">
        <v>141</v>
      </c>
      <c r="E220" s="167" t="s">
        <v>1731</v>
      </c>
      <c r="F220" s="168" t="s">
        <v>1732</v>
      </c>
      <c r="G220" s="169" t="s">
        <v>168</v>
      </c>
      <c r="H220" s="170">
        <v>109.464</v>
      </c>
      <c r="I220" s="171"/>
      <c r="J220" s="172">
        <f>ROUND(I220*H220,2)</f>
        <v>0</v>
      </c>
      <c r="K220" s="168" t="s">
        <v>144</v>
      </c>
      <c r="L220" s="40"/>
      <c r="M220" s="173" t="s">
        <v>3</v>
      </c>
      <c r="N220" s="174" t="s">
        <v>45</v>
      </c>
      <c r="O220" s="73"/>
      <c r="P220" s="175">
        <f>O220*H220</f>
        <v>0</v>
      </c>
      <c r="Q220" s="175">
        <v>0.023630000000000002</v>
      </c>
      <c r="R220" s="175">
        <f>Q220*H220</f>
        <v>2.5866343200000004</v>
      </c>
      <c r="S220" s="175">
        <v>0</v>
      </c>
      <c r="T220" s="17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77" t="s">
        <v>162</v>
      </c>
      <c r="AT220" s="177" t="s">
        <v>141</v>
      </c>
      <c r="AU220" s="177" t="s">
        <v>84</v>
      </c>
      <c r="AY220" s="20" t="s">
        <v>138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20" t="s">
        <v>82</v>
      </c>
      <c r="BK220" s="178">
        <f>ROUND(I220*H220,2)</f>
        <v>0</v>
      </c>
      <c r="BL220" s="20" t="s">
        <v>162</v>
      </c>
      <c r="BM220" s="177" t="s">
        <v>1733</v>
      </c>
    </row>
    <row r="221" s="2" customFormat="1">
      <c r="A221" s="39"/>
      <c r="B221" s="40"/>
      <c r="C221" s="39"/>
      <c r="D221" s="179" t="s">
        <v>147</v>
      </c>
      <c r="E221" s="39"/>
      <c r="F221" s="180" t="s">
        <v>1734</v>
      </c>
      <c r="G221" s="39"/>
      <c r="H221" s="39"/>
      <c r="I221" s="181"/>
      <c r="J221" s="39"/>
      <c r="K221" s="39"/>
      <c r="L221" s="40"/>
      <c r="M221" s="182"/>
      <c r="N221" s="183"/>
      <c r="O221" s="73"/>
      <c r="P221" s="73"/>
      <c r="Q221" s="73"/>
      <c r="R221" s="73"/>
      <c r="S221" s="73"/>
      <c r="T221" s="74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20" t="s">
        <v>147</v>
      </c>
      <c r="AU221" s="20" t="s">
        <v>84</v>
      </c>
    </row>
    <row r="222" s="13" customFormat="1">
      <c r="A222" s="13"/>
      <c r="B222" s="189"/>
      <c r="C222" s="13"/>
      <c r="D222" s="179" t="s">
        <v>199</v>
      </c>
      <c r="E222" s="190" t="s">
        <v>3</v>
      </c>
      <c r="F222" s="191" t="s">
        <v>1735</v>
      </c>
      <c r="G222" s="13"/>
      <c r="H222" s="190" t="s">
        <v>3</v>
      </c>
      <c r="I222" s="192"/>
      <c r="J222" s="13"/>
      <c r="K222" s="13"/>
      <c r="L222" s="189"/>
      <c r="M222" s="193"/>
      <c r="N222" s="194"/>
      <c r="O222" s="194"/>
      <c r="P222" s="194"/>
      <c r="Q222" s="194"/>
      <c r="R222" s="194"/>
      <c r="S222" s="194"/>
      <c r="T222" s="19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0" t="s">
        <v>199</v>
      </c>
      <c r="AU222" s="190" t="s">
        <v>84</v>
      </c>
      <c r="AV222" s="13" t="s">
        <v>82</v>
      </c>
      <c r="AW222" s="13" t="s">
        <v>35</v>
      </c>
      <c r="AX222" s="13" t="s">
        <v>74</v>
      </c>
      <c r="AY222" s="190" t="s">
        <v>138</v>
      </c>
    </row>
    <row r="223" s="13" customFormat="1">
      <c r="A223" s="13"/>
      <c r="B223" s="189"/>
      <c r="C223" s="13"/>
      <c r="D223" s="179" t="s">
        <v>199</v>
      </c>
      <c r="E223" s="190" t="s">
        <v>3</v>
      </c>
      <c r="F223" s="191" t="s">
        <v>1669</v>
      </c>
      <c r="G223" s="13"/>
      <c r="H223" s="190" t="s">
        <v>3</v>
      </c>
      <c r="I223" s="192"/>
      <c r="J223" s="13"/>
      <c r="K223" s="13"/>
      <c r="L223" s="189"/>
      <c r="M223" s="193"/>
      <c r="N223" s="194"/>
      <c r="O223" s="194"/>
      <c r="P223" s="194"/>
      <c r="Q223" s="194"/>
      <c r="R223" s="194"/>
      <c r="S223" s="194"/>
      <c r="T223" s="19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0" t="s">
        <v>199</v>
      </c>
      <c r="AU223" s="190" t="s">
        <v>84</v>
      </c>
      <c r="AV223" s="13" t="s">
        <v>82</v>
      </c>
      <c r="AW223" s="13" t="s">
        <v>35</v>
      </c>
      <c r="AX223" s="13" t="s">
        <v>74</v>
      </c>
      <c r="AY223" s="190" t="s">
        <v>138</v>
      </c>
    </row>
    <row r="224" s="14" customFormat="1">
      <c r="A224" s="14"/>
      <c r="B224" s="196"/>
      <c r="C224" s="14"/>
      <c r="D224" s="179" t="s">
        <v>199</v>
      </c>
      <c r="E224" s="197" t="s">
        <v>3</v>
      </c>
      <c r="F224" s="198" t="s">
        <v>1694</v>
      </c>
      <c r="G224" s="14"/>
      <c r="H224" s="199">
        <v>25.873000000000001</v>
      </c>
      <c r="I224" s="200"/>
      <c r="J224" s="14"/>
      <c r="K224" s="14"/>
      <c r="L224" s="196"/>
      <c r="M224" s="201"/>
      <c r="N224" s="202"/>
      <c r="O224" s="202"/>
      <c r="P224" s="202"/>
      <c r="Q224" s="202"/>
      <c r="R224" s="202"/>
      <c r="S224" s="202"/>
      <c r="T224" s="20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7" t="s">
        <v>199</v>
      </c>
      <c r="AU224" s="197" t="s">
        <v>84</v>
      </c>
      <c r="AV224" s="14" t="s">
        <v>84</v>
      </c>
      <c r="AW224" s="14" t="s">
        <v>35</v>
      </c>
      <c r="AX224" s="14" t="s">
        <v>74</v>
      </c>
      <c r="AY224" s="197" t="s">
        <v>138</v>
      </c>
    </row>
    <row r="225" s="14" customFormat="1">
      <c r="A225" s="14"/>
      <c r="B225" s="196"/>
      <c r="C225" s="14"/>
      <c r="D225" s="179" t="s">
        <v>199</v>
      </c>
      <c r="E225" s="197" t="s">
        <v>3</v>
      </c>
      <c r="F225" s="198" t="s">
        <v>421</v>
      </c>
      <c r="G225" s="14"/>
      <c r="H225" s="199">
        <v>0.72899999999999998</v>
      </c>
      <c r="I225" s="200"/>
      <c r="J225" s="14"/>
      <c r="K225" s="14"/>
      <c r="L225" s="196"/>
      <c r="M225" s="201"/>
      <c r="N225" s="202"/>
      <c r="O225" s="202"/>
      <c r="P225" s="202"/>
      <c r="Q225" s="202"/>
      <c r="R225" s="202"/>
      <c r="S225" s="202"/>
      <c r="T225" s="20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7" t="s">
        <v>199</v>
      </c>
      <c r="AU225" s="197" t="s">
        <v>84</v>
      </c>
      <c r="AV225" s="14" t="s">
        <v>84</v>
      </c>
      <c r="AW225" s="14" t="s">
        <v>35</v>
      </c>
      <c r="AX225" s="14" t="s">
        <v>74</v>
      </c>
      <c r="AY225" s="197" t="s">
        <v>138</v>
      </c>
    </row>
    <row r="226" s="13" customFormat="1">
      <c r="A226" s="13"/>
      <c r="B226" s="189"/>
      <c r="C226" s="13"/>
      <c r="D226" s="179" t="s">
        <v>199</v>
      </c>
      <c r="E226" s="190" t="s">
        <v>3</v>
      </c>
      <c r="F226" s="191" t="s">
        <v>1673</v>
      </c>
      <c r="G226" s="13"/>
      <c r="H226" s="190" t="s">
        <v>3</v>
      </c>
      <c r="I226" s="192"/>
      <c r="J226" s="13"/>
      <c r="K226" s="13"/>
      <c r="L226" s="189"/>
      <c r="M226" s="193"/>
      <c r="N226" s="194"/>
      <c r="O226" s="194"/>
      <c r="P226" s="194"/>
      <c r="Q226" s="194"/>
      <c r="R226" s="194"/>
      <c r="S226" s="194"/>
      <c r="T226" s="19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0" t="s">
        <v>199</v>
      </c>
      <c r="AU226" s="190" t="s">
        <v>84</v>
      </c>
      <c r="AV226" s="13" t="s">
        <v>82</v>
      </c>
      <c r="AW226" s="13" t="s">
        <v>35</v>
      </c>
      <c r="AX226" s="13" t="s">
        <v>74</v>
      </c>
      <c r="AY226" s="190" t="s">
        <v>138</v>
      </c>
    </row>
    <row r="227" s="14" customFormat="1">
      <c r="A227" s="14"/>
      <c r="B227" s="196"/>
      <c r="C227" s="14"/>
      <c r="D227" s="179" t="s">
        <v>199</v>
      </c>
      <c r="E227" s="197" t="s">
        <v>3</v>
      </c>
      <c r="F227" s="198" t="s">
        <v>1695</v>
      </c>
      <c r="G227" s="14"/>
      <c r="H227" s="199">
        <v>27.605</v>
      </c>
      <c r="I227" s="200"/>
      <c r="J227" s="14"/>
      <c r="K227" s="14"/>
      <c r="L227" s="196"/>
      <c r="M227" s="201"/>
      <c r="N227" s="202"/>
      <c r="O227" s="202"/>
      <c r="P227" s="202"/>
      <c r="Q227" s="202"/>
      <c r="R227" s="202"/>
      <c r="S227" s="202"/>
      <c r="T227" s="20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7" t="s">
        <v>199</v>
      </c>
      <c r="AU227" s="197" t="s">
        <v>84</v>
      </c>
      <c r="AV227" s="14" t="s">
        <v>84</v>
      </c>
      <c r="AW227" s="14" t="s">
        <v>35</v>
      </c>
      <c r="AX227" s="14" t="s">
        <v>74</v>
      </c>
      <c r="AY227" s="197" t="s">
        <v>138</v>
      </c>
    </row>
    <row r="228" s="13" customFormat="1">
      <c r="A228" s="13"/>
      <c r="B228" s="189"/>
      <c r="C228" s="13"/>
      <c r="D228" s="179" t="s">
        <v>199</v>
      </c>
      <c r="E228" s="190" t="s">
        <v>3</v>
      </c>
      <c r="F228" s="191" t="s">
        <v>1676</v>
      </c>
      <c r="G228" s="13"/>
      <c r="H228" s="190" t="s">
        <v>3</v>
      </c>
      <c r="I228" s="192"/>
      <c r="J228" s="13"/>
      <c r="K228" s="13"/>
      <c r="L228" s="189"/>
      <c r="M228" s="193"/>
      <c r="N228" s="194"/>
      <c r="O228" s="194"/>
      <c r="P228" s="194"/>
      <c r="Q228" s="194"/>
      <c r="R228" s="194"/>
      <c r="S228" s="194"/>
      <c r="T228" s="19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0" t="s">
        <v>199</v>
      </c>
      <c r="AU228" s="190" t="s">
        <v>84</v>
      </c>
      <c r="AV228" s="13" t="s">
        <v>82</v>
      </c>
      <c r="AW228" s="13" t="s">
        <v>35</v>
      </c>
      <c r="AX228" s="13" t="s">
        <v>74</v>
      </c>
      <c r="AY228" s="190" t="s">
        <v>138</v>
      </c>
    </row>
    <row r="229" s="14" customFormat="1">
      <c r="A229" s="14"/>
      <c r="B229" s="196"/>
      <c r="C229" s="14"/>
      <c r="D229" s="179" t="s">
        <v>199</v>
      </c>
      <c r="E229" s="197" t="s">
        <v>3</v>
      </c>
      <c r="F229" s="198" t="s">
        <v>1696</v>
      </c>
      <c r="G229" s="14"/>
      <c r="H229" s="199">
        <v>9.5500000000000007</v>
      </c>
      <c r="I229" s="200"/>
      <c r="J229" s="14"/>
      <c r="K229" s="14"/>
      <c r="L229" s="196"/>
      <c r="M229" s="201"/>
      <c r="N229" s="202"/>
      <c r="O229" s="202"/>
      <c r="P229" s="202"/>
      <c r="Q229" s="202"/>
      <c r="R229" s="202"/>
      <c r="S229" s="202"/>
      <c r="T229" s="20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7" t="s">
        <v>199</v>
      </c>
      <c r="AU229" s="197" t="s">
        <v>84</v>
      </c>
      <c r="AV229" s="14" t="s">
        <v>84</v>
      </c>
      <c r="AW229" s="14" t="s">
        <v>35</v>
      </c>
      <c r="AX229" s="14" t="s">
        <v>74</v>
      </c>
      <c r="AY229" s="197" t="s">
        <v>138</v>
      </c>
    </row>
    <row r="230" s="14" customFormat="1">
      <c r="A230" s="14"/>
      <c r="B230" s="196"/>
      <c r="C230" s="14"/>
      <c r="D230" s="179" t="s">
        <v>199</v>
      </c>
      <c r="E230" s="197" t="s">
        <v>3</v>
      </c>
      <c r="F230" s="198" t="s">
        <v>1697</v>
      </c>
      <c r="G230" s="14"/>
      <c r="H230" s="199">
        <v>6.4850000000000003</v>
      </c>
      <c r="I230" s="200"/>
      <c r="J230" s="14"/>
      <c r="K230" s="14"/>
      <c r="L230" s="196"/>
      <c r="M230" s="201"/>
      <c r="N230" s="202"/>
      <c r="O230" s="202"/>
      <c r="P230" s="202"/>
      <c r="Q230" s="202"/>
      <c r="R230" s="202"/>
      <c r="S230" s="202"/>
      <c r="T230" s="20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7" t="s">
        <v>199</v>
      </c>
      <c r="AU230" s="197" t="s">
        <v>84</v>
      </c>
      <c r="AV230" s="14" t="s">
        <v>84</v>
      </c>
      <c r="AW230" s="14" t="s">
        <v>35</v>
      </c>
      <c r="AX230" s="14" t="s">
        <v>74</v>
      </c>
      <c r="AY230" s="197" t="s">
        <v>138</v>
      </c>
    </row>
    <row r="231" s="14" customFormat="1">
      <c r="A231" s="14"/>
      <c r="B231" s="196"/>
      <c r="C231" s="14"/>
      <c r="D231" s="179" t="s">
        <v>199</v>
      </c>
      <c r="E231" s="197" t="s">
        <v>3</v>
      </c>
      <c r="F231" s="198" t="s">
        <v>1698</v>
      </c>
      <c r="G231" s="14"/>
      <c r="H231" s="199">
        <v>2.202</v>
      </c>
      <c r="I231" s="200"/>
      <c r="J231" s="14"/>
      <c r="K231" s="14"/>
      <c r="L231" s="196"/>
      <c r="M231" s="201"/>
      <c r="N231" s="202"/>
      <c r="O231" s="202"/>
      <c r="P231" s="202"/>
      <c r="Q231" s="202"/>
      <c r="R231" s="202"/>
      <c r="S231" s="202"/>
      <c r="T231" s="20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7" t="s">
        <v>199</v>
      </c>
      <c r="AU231" s="197" t="s">
        <v>84</v>
      </c>
      <c r="AV231" s="14" t="s">
        <v>84</v>
      </c>
      <c r="AW231" s="14" t="s">
        <v>35</v>
      </c>
      <c r="AX231" s="14" t="s">
        <v>74</v>
      </c>
      <c r="AY231" s="197" t="s">
        <v>138</v>
      </c>
    </row>
    <row r="232" s="13" customFormat="1">
      <c r="A232" s="13"/>
      <c r="B232" s="189"/>
      <c r="C232" s="13"/>
      <c r="D232" s="179" t="s">
        <v>199</v>
      </c>
      <c r="E232" s="190" t="s">
        <v>3</v>
      </c>
      <c r="F232" s="191" t="s">
        <v>1680</v>
      </c>
      <c r="G232" s="13"/>
      <c r="H232" s="190" t="s">
        <v>3</v>
      </c>
      <c r="I232" s="192"/>
      <c r="J232" s="13"/>
      <c r="K232" s="13"/>
      <c r="L232" s="189"/>
      <c r="M232" s="193"/>
      <c r="N232" s="194"/>
      <c r="O232" s="194"/>
      <c r="P232" s="194"/>
      <c r="Q232" s="194"/>
      <c r="R232" s="194"/>
      <c r="S232" s="194"/>
      <c r="T232" s="19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0" t="s">
        <v>199</v>
      </c>
      <c r="AU232" s="190" t="s">
        <v>84</v>
      </c>
      <c r="AV232" s="13" t="s">
        <v>82</v>
      </c>
      <c r="AW232" s="13" t="s">
        <v>35</v>
      </c>
      <c r="AX232" s="13" t="s">
        <v>74</v>
      </c>
      <c r="AY232" s="190" t="s">
        <v>138</v>
      </c>
    </row>
    <row r="233" s="14" customFormat="1">
      <c r="A233" s="14"/>
      <c r="B233" s="196"/>
      <c r="C233" s="14"/>
      <c r="D233" s="179" t="s">
        <v>199</v>
      </c>
      <c r="E233" s="197" t="s">
        <v>3</v>
      </c>
      <c r="F233" s="198" t="s">
        <v>1699</v>
      </c>
      <c r="G233" s="14"/>
      <c r="H233" s="199">
        <v>34.984000000000002</v>
      </c>
      <c r="I233" s="200"/>
      <c r="J233" s="14"/>
      <c r="K233" s="14"/>
      <c r="L233" s="196"/>
      <c r="M233" s="201"/>
      <c r="N233" s="202"/>
      <c r="O233" s="202"/>
      <c r="P233" s="202"/>
      <c r="Q233" s="202"/>
      <c r="R233" s="202"/>
      <c r="S233" s="202"/>
      <c r="T233" s="20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7" t="s">
        <v>199</v>
      </c>
      <c r="AU233" s="197" t="s">
        <v>84</v>
      </c>
      <c r="AV233" s="14" t="s">
        <v>84</v>
      </c>
      <c r="AW233" s="14" t="s">
        <v>35</v>
      </c>
      <c r="AX233" s="14" t="s">
        <v>74</v>
      </c>
      <c r="AY233" s="197" t="s">
        <v>138</v>
      </c>
    </row>
    <row r="234" s="14" customFormat="1">
      <c r="A234" s="14"/>
      <c r="B234" s="196"/>
      <c r="C234" s="14"/>
      <c r="D234" s="179" t="s">
        <v>199</v>
      </c>
      <c r="E234" s="197" t="s">
        <v>3</v>
      </c>
      <c r="F234" s="198" t="s">
        <v>461</v>
      </c>
      <c r="G234" s="14"/>
      <c r="H234" s="199">
        <v>2.036</v>
      </c>
      <c r="I234" s="200"/>
      <c r="J234" s="14"/>
      <c r="K234" s="14"/>
      <c r="L234" s="196"/>
      <c r="M234" s="201"/>
      <c r="N234" s="202"/>
      <c r="O234" s="202"/>
      <c r="P234" s="202"/>
      <c r="Q234" s="202"/>
      <c r="R234" s="202"/>
      <c r="S234" s="202"/>
      <c r="T234" s="20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7" t="s">
        <v>199</v>
      </c>
      <c r="AU234" s="197" t="s">
        <v>84</v>
      </c>
      <c r="AV234" s="14" t="s">
        <v>84</v>
      </c>
      <c r="AW234" s="14" t="s">
        <v>35</v>
      </c>
      <c r="AX234" s="14" t="s">
        <v>74</v>
      </c>
      <c r="AY234" s="197" t="s">
        <v>138</v>
      </c>
    </row>
    <row r="235" s="15" customFormat="1">
      <c r="A235" s="15"/>
      <c r="B235" s="204"/>
      <c r="C235" s="15"/>
      <c r="D235" s="179" t="s">
        <v>199</v>
      </c>
      <c r="E235" s="205" t="s">
        <v>3</v>
      </c>
      <c r="F235" s="206" t="s">
        <v>208</v>
      </c>
      <c r="G235" s="15"/>
      <c r="H235" s="207">
        <v>109.464</v>
      </c>
      <c r="I235" s="208"/>
      <c r="J235" s="15"/>
      <c r="K235" s="15"/>
      <c r="L235" s="204"/>
      <c r="M235" s="209"/>
      <c r="N235" s="210"/>
      <c r="O235" s="210"/>
      <c r="P235" s="210"/>
      <c r="Q235" s="210"/>
      <c r="R235" s="210"/>
      <c r="S235" s="210"/>
      <c r="T235" s="21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05" t="s">
        <v>199</v>
      </c>
      <c r="AU235" s="205" t="s">
        <v>84</v>
      </c>
      <c r="AV235" s="15" t="s">
        <v>162</v>
      </c>
      <c r="AW235" s="15" t="s">
        <v>35</v>
      </c>
      <c r="AX235" s="15" t="s">
        <v>82</v>
      </c>
      <c r="AY235" s="205" t="s">
        <v>138</v>
      </c>
    </row>
    <row r="236" s="2" customFormat="1">
      <c r="A236" s="39"/>
      <c r="B236" s="165"/>
      <c r="C236" s="166" t="s">
        <v>265</v>
      </c>
      <c r="D236" s="166" t="s">
        <v>141</v>
      </c>
      <c r="E236" s="167" t="s">
        <v>1736</v>
      </c>
      <c r="F236" s="168" t="s">
        <v>1737</v>
      </c>
      <c r="G236" s="169" t="s">
        <v>168</v>
      </c>
      <c r="H236" s="170">
        <v>70.451999999999998</v>
      </c>
      <c r="I236" s="171"/>
      <c r="J236" s="172">
        <f>ROUND(I236*H236,2)</f>
        <v>0</v>
      </c>
      <c r="K236" s="168" t="s">
        <v>144</v>
      </c>
      <c r="L236" s="40"/>
      <c r="M236" s="173" t="s">
        <v>3</v>
      </c>
      <c r="N236" s="174" t="s">
        <v>45</v>
      </c>
      <c r="O236" s="73"/>
      <c r="P236" s="175">
        <f>O236*H236</f>
        <v>0</v>
      </c>
      <c r="Q236" s="175">
        <v>0.0047800000000000004</v>
      </c>
      <c r="R236" s="175">
        <f>Q236*H236</f>
        <v>0.33676056000000004</v>
      </c>
      <c r="S236" s="175">
        <v>0</v>
      </c>
      <c r="T236" s="17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77" t="s">
        <v>162</v>
      </c>
      <c r="AT236" s="177" t="s">
        <v>141</v>
      </c>
      <c r="AU236" s="177" t="s">
        <v>84</v>
      </c>
      <c r="AY236" s="20" t="s">
        <v>138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20" t="s">
        <v>82</v>
      </c>
      <c r="BK236" s="178">
        <f>ROUND(I236*H236,2)</f>
        <v>0</v>
      </c>
      <c r="BL236" s="20" t="s">
        <v>162</v>
      </c>
      <c r="BM236" s="177" t="s">
        <v>1738</v>
      </c>
    </row>
    <row r="237" s="2" customFormat="1">
      <c r="A237" s="39"/>
      <c r="B237" s="40"/>
      <c r="C237" s="39"/>
      <c r="D237" s="179" t="s">
        <v>147</v>
      </c>
      <c r="E237" s="39"/>
      <c r="F237" s="180" t="s">
        <v>1739</v>
      </c>
      <c r="G237" s="39"/>
      <c r="H237" s="39"/>
      <c r="I237" s="181"/>
      <c r="J237" s="39"/>
      <c r="K237" s="39"/>
      <c r="L237" s="40"/>
      <c r="M237" s="182"/>
      <c r="N237" s="183"/>
      <c r="O237" s="73"/>
      <c r="P237" s="73"/>
      <c r="Q237" s="73"/>
      <c r="R237" s="73"/>
      <c r="S237" s="73"/>
      <c r="T237" s="74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20" t="s">
        <v>147</v>
      </c>
      <c r="AU237" s="20" t="s">
        <v>84</v>
      </c>
    </row>
    <row r="238" s="13" customFormat="1">
      <c r="A238" s="13"/>
      <c r="B238" s="189"/>
      <c r="C238" s="13"/>
      <c r="D238" s="179" t="s">
        <v>199</v>
      </c>
      <c r="E238" s="190" t="s">
        <v>3</v>
      </c>
      <c r="F238" s="191" t="s">
        <v>1740</v>
      </c>
      <c r="G238" s="13"/>
      <c r="H238" s="190" t="s">
        <v>3</v>
      </c>
      <c r="I238" s="192"/>
      <c r="J238" s="13"/>
      <c r="K238" s="13"/>
      <c r="L238" s="189"/>
      <c r="M238" s="193"/>
      <c r="N238" s="194"/>
      <c r="O238" s="194"/>
      <c r="P238" s="194"/>
      <c r="Q238" s="194"/>
      <c r="R238" s="194"/>
      <c r="S238" s="194"/>
      <c r="T238" s="19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0" t="s">
        <v>199</v>
      </c>
      <c r="AU238" s="190" t="s">
        <v>84</v>
      </c>
      <c r="AV238" s="13" t="s">
        <v>82</v>
      </c>
      <c r="AW238" s="13" t="s">
        <v>35</v>
      </c>
      <c r="AX238" s="13" t="s">
        <v>74</v>
      </c>
      <c r="AY238" s="190" t="s">
        <v>138</v>
      </c>
    </row>
    <row r="239" s="13" customFormat="1">
      <c r="A239" s="13"/>
      <c r="B239" s="189"/>
      <c r="C239" s="13"/>
      <c r="D239" s="179" t="s">
        <v>199</v>
      </c>
      <c r="E239" s="190" t="s">
        <v>3</v>
      </c>
      <c r="F239" s="191" t="s">
        <v>1669</v>
      </c>
      <c r="G239" s="13"/>
      <c r="H239" s="190" t="s">
        <v>3</v>
      </c>
      <c r="I239" s="192"/>
      <c r="J239" s="13"/>
      <c r="K239" s="13"/>
      <c r="L239" s="189"/>
      <c r="M239" s="193"/>
      <c r="N239" s="194"/>
      <c r="O239" s="194"/>
      <c r="P239" s="194"/>
      <c r="Q239" s="194"/>
      <c r="R239" s="194"/>
      <c r="S239" s="194"/>
      <c r="T239" s="19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0" t="s">
        <v>199</v>
      </c>
      <c r="AU239" s="190" t="s">
        <v>84</v>
      </c>
      <c r="AV239" s="13" t="s">
        <v>82</v>
      </c>
      <c r="AW239" s="13" t="s">
        <v>35</v>
      </c>
      <c r="AX239" s="13" t="s">
        <v>74</v>
      </c>
      <c r="AY239" s="190" t="s">
        <v>138</v>
      </c>
    </row>
    <row r="240" s="14" customFormat="1">
      <c r="A240" s="14"/>
      <c r="B240" s="196"/>
      <c r="C240" s="14"/>
      <c r="D240" s="179" t="s">
        <v>199</v>
      </c>
      <c r="E240" s="197" t="s">
        <v>3</v>
      </c>
      <c r="F240" s="198" t="s">
        <v>1741</v>
      </c>
      <c r="G240" s="14"/>
      <c r="H240" s="199">
        <v>16.861999999999998</v>
      </c>
      <c r="I240" s="200"/>
      <c r="J240" s="14"/>
      <c r="K240" s="14"/>
      <c r="L240" s="196"/>
      <c r="M240" s="201"/>
      <c r="N240" s="202"/>
      <c r="O240" s="202"/>
      <c r="P240" s="202"/>
      <c r="Q240" s="202"/>
      <c r="R240" s="202"/>
      <c r="S240" s="202"/>
      <c r="T240" s="20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7" t="s">
        <v>199</v>
      </c>
      <c r="AU240" s="197" t="s">
        <v>84</v>
      </c>
      <c r="AV240" s="14" t="s">
        <v>84</v>
      </c>
      <c r="AW240" s="14" t="s">
        <v>35</v>
      </c>
      <c r="AX240" s="14" t="s">
        <v>74</v>
      </c>
      <c r="AY240" s="197" t="s">
        <v>138</v>
      </c>
    </row>
    <row r="241" s="13" customFormat="1">
      <c r="A241" s="13"/>
      <c r="B241" s="189"/>
      <c r="C241" s="13"/>
      <c r="D241" s="179" t="s">
        <v>199</v>
      </c>
      <c r="E241" s="190" t="s">
        <v>3</v>
      </c>
      <c r="F241" s="191" t="s">
        <v>1680</v>
      </c>
      <c r="G241" s="13"/>
      <c r="H241" s="190" t="s">
        <v>3</v>
      </c>
      <c r="I241" s="192"/>
      <c r="J241" s="13"/>
      <c r="K241" s="13"/>
      <c r="L241" s="189"/>
      <c r="M241" s="193"/>
      <c r="N241" s="194"/>
      <c r="O241" s="194"/>
      <c r="P241" s="194"/>
      <c r="Q241" s="194"/>
      <c r="R241" s="194"/>
      <c r="S241" s="194"/>
      <c r="T241" s="19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0" t="s">
        <v>199</v>
      </c>
      <c r="AU241" s="190" t="s">
        <v>84</v>
      </c>
      <c r="AV241" s="13" t="s">
        <v>82</v>
      </c>
      <c r="AW241" s="13" t="s">
        <v>35</v>
      </c>
      <c r="AX241" s="13" t="s">
        <v>74</v>
      </c>
      <c r="AY241" s="190" t="s">
        <v>138</v>
      </c>
    </row>
    <row r="242" s="14" customFormat="1">
      <c r="A242" s="14"/>
      <c r="B242" s="196"/>
      <c r="C242" s="14"/>
      <c r="D242" s="179" t="s">
        <v>199</v>
      </c>
      <c r="E242" s="197" t="s">
        <v>3</v>
      </c>
      <c r="F242" s="198" t="s">
        <v>1742</v>
      </c>
      <c r="G242" s="14"/>
      <c r="H242" s="199">
        <v>25.917999999999999</v>
      </c>
      <c r="I242" s="200"/>
      <c r="J242" s="14"/>
      <c r="K242" s="14"/>
      <c r="L242" s="196"/>
      <c r="M242" s="201"/>
      <c r="N242" s="202"/>
      <c r="O242" s="202"/>
      <c r="P242" s="202"/>
      <c r="Q242" s="202"/>
      <c r="R242" s="202"/>
      <c r="S242" s="202"/>
      <c r="T242" s="20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7" t="s">
        <v>199</v>
      </c>
      <c r="AU242" s="197" t="s">
        <v>84</v>
      </c>
      <c r="AV242" s="14" t="s">
        <v>84</v>
      </c>
      <c r="AW242" s="14" t="s">
        <v>35</v>
      </c>
      <c r="AX242" s="14" t="s">
        <v>74</v>
      </c>
      <c r="AY242" s="197" t="s">
        <v>138</v>
      </c>
    </row>
    <row r="243" s="13" customFormat="1">
      <c r="A243" s="13"/>
      <c r="B243" s="189"/>
      <c r="C243" s="13"/>
      <c r="D243" s="179" t="s">
        <v>199</v>
      </c>
      <c r="E243" s="190" t="s">
        <v>3</v>
      </c>
      <c r="F243" s="191" t="s">
        <v>1676</v>
      </c>
      <c r="G243" s="13"/>
      <c r="H243" s="190" t="s">
        <v>3</v>
      </c>
      <c r="I243" s="192"/>
      <c r="J243" s="13"/>
      <c r="K243" s="13"/>
      <c r="L243" s="189"/>
      <c r="M243" s="193"/>
      <c r="N243" s="194"/>
      <c r="O243" s="194"/>
      <c r="P243" s="194"/>
      <c r="Q243" s="194"/>
      <c r="R243" s="194"/>
      <c r="S243" s="194"/>
      <c r="T243" s="19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0" t="s">
        <v>199</v>
      </c>
      <c r="AU243" s="190" t="s">
        <v>84</v>
      </c>
      <c r="AV243" s="13" t="s">
        <v>82</v>
      </c>
      <c r="AW243" s="13" t="s">
        <v>35</v>
      </c>
      <c r="AX243" s="13" t="s">
        <v>74</v>
      </c>
      <c r="AY243" s="190" t="s">
        <v>138</v>
      </c>
    </row>
    <row r="244" s="14" customFormat="1">
      <c r="A244" s="14"/>
      <c r="B244" s="196"/>
      <c r="C244" s="14"/>
      <c r="D244" s="179" t="s">
        <v>199</v>
      </c>
      <c r="E244" s="197" t="s">
        <v>3</v>
      </c>
      <c r="F244" s="198" t="s">
        <v>1743</v>
      </c>
      <c r="G244" s="14"/>
      <c r="H244" s="199">
        <v>6.3259999999999996</v>
      </c>
      <c r="I244" s="200"/>
      <c r="J244" s="14"/>
      <c r="K244" s="14"/>
      <c r="L244" s="196"/>
      <c r="M244" s="201"/>
      <c r="N244" s="202"/>
      <c r="O244" s="202"/>
      <c r="P244" s="202"/>
      <c r="Q244" s="202"/>
      <c r="R244" s="202"/>
      <c r="S244" s="202"/>
      <c r="T244" s="20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7" t="s">
        <v>199</v>
      </c>
      <c r="AU244" s="197" t="s">
        <v>84</v>
      </c>
      <c r="AV244" s="14" t="s">
        <v>84</v>
      </c>
      <c r="AW244" s="14" t="s">
        <v>35</v>
      </c>
      <c r="AX244" s="14" t="s">
        <v>74</v>
      </c>
      <c r="AY244" s="197" t="s">
        <v>138</v>
      </c>
    </row>
    <row r="245" s="14" customFormat="1">
      <c r="A245" s="14"/>
      <c r="B245" s="196"/>
      <c r="C245" s="14"/>
      <c r="D245" s="179" t="s">
        <v>199</v>
      </c>
      <c r="E245" s="197" t="s">
        <v>3</v>
      </c>
      <c r="F245" s="198" t="s">
        <v>1744</v>
      </c>
      <c r="G245" s="14"/>
      <c r="H245" s="199">
        <v>3.2799999999999998</v>
      </c>
      <c r="I245" s="200"/>
      <c r="J245" s="14"/>
      <c r="K245" s="14"/>
      <c r="L245" s="196"/>
      <c r="M245" s="201"/>
      <c r="N245" s="202"/>
      <c r="O245" s="202"/>
      <c r="P245" s="202"/>
      <c r="Q245" s="202"/>
      <c r="R245" s="202"/>
      <c r="S245" s="202"/>
      <c r="T245" s="20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7" t="s">
        <v>199</v>
      </c>
      <c r="AU245" s="197" t="s">
        <v>84</v>
      </c>
      <c r="AV245" s="14" t="s">
        <v>84</v>
      </c>
      <c r="AW245" s="14" t="s">
        <v>35</v>
      </c>
      <c r="AX245" s="14" t="s">
        <v>74</v>
      </c>
      <c r="AY245" s="197" t="s">
        <v>138</v>
      </c>
    </row>
    <row r="246" s="13" customFormat="1">
      <c r="A246" s="13"/>
      <c r="B246" s="189"/>
      <c r="C246" s="13"/>
      <c r="D246" s="179" t="s">
        <v>199</v>
      </c>
      <c r="E246" s="190" t="s">
        <v>3</v>
      </c>
      <c r="F246" s="191" t="s">
        <v>1673</v>
      </c>
      <c r="G246" s="13"/>
      <c r="H246" s="190" t="s">
        <v>3</v>
      </c>
      <c r="I246" s="192"/>
      <c r="J246" s="13"/>
      <c r="K246" s="13"/>
      <c r="L246" s="189"/>
      <c r="M246" s="193"/>
      <c r="N246" s="194"/>
      <c r="O246" s="194"/>
      <c r="P246" s="194"/>
      <c r="Q246" s="194"/>
      <c r="R246" s="194"/>
      <c r="S246" s="194"/>
      <c r="T246" s="19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0" t="s">
        <v>199</v>
      </c>
      <c r="AU246" s="190" t="s">
        <v>84</v>
      </c>
      <c r="AV246" s="13" t="s">
        <v>82</v>
      </c>
      <c r="AW246" s="13" t="s">
        <v>35</v>
      </c>
      <c r="AX246" s="13" t="s">
        <v>74</v>
      </c>
      <c r="AY246" s="190" t="s">
        <v>138</v>
      </c>
    </row>
    <row r="247" s="14" customFormat="1">
      <c r="A247" s="14"/>
      <c r="B247" s="196"/>
      <c r="C247" s="14"/>
      <c r="D247" s="179" t="s">
        <v>199</v>
      </c>
      <c r="E247" s="197" t="s">
        <v>3</v>
      </c>
      <c r="F247" s="198" t="s">
        <v>1745</v>
      </c>
      <c r="G247" s="14"/>
      <c r="H247" s="199">
        <v>18.065999999999999</v>
      </c>
      <c r="I247" s="200"/>
      <c r="J247" s="14"/>
      <c r="K247" s="14"/>
      <c r="L247" s="196"/>
      <c r="M247" s="201"/>
      <c r="N247" s="202"/>
      <c r="O247" s="202"/>
      <c r="P247" s="202"/>
      <c r="Q247" s="202"/>
      <c r="R247" s="202"/>
      <c r="S247" s="202"/>
      <c r="T247" s="20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7" t="s">
        <v>199</v>
      </c>
      <c r="AU247" s="197" t="s">
        <v>84</v>
      </c>
      <c r="AV247" s="14" t="s">
        <v>84</v>
      </c>
      <c r="AW247" s="14" t="s">
        <v>35</v>
      </c>
      <c r="AX247" s="14" t="s">
        <v>74</v>
      </c>
      <c r="AY247" s="197" t="s">
        <v>138</v>
      </c>
    </row>
    <row r="248" s="15" customFormat="1">
      <c r="A248" s="15"/>
      <c r="B248" s="204"/>
      <c r="C248" s="15"/>
      <c r="D248" s="179" t="s">
        <v>199</v>
      </c>
      <c r="E248" s="205" t="s">
        <v>3</v>
      </c>
      <c r="F248" s="206" t="s">
        <v>208</v>
      </c>
      <c r="G248" s="15"/>
      <c r="H248" s="207">
        <v>70.451999999999998</v>
      </c>
      <c r="I248" s="208"/>
      <c r="J248" s="15"/>
      <c r="K248" s="15"/>
      <c r="L248" s="204"/>
      <c r="M248" s="209"/>
      <c r="N248" s="210"/>
      <c r="O248" s="210"/>
      <c r="P248" s="210"/>
      <c r="Q248" s="210"/>
      <c r="R248" s="210"/>
      <c r="S248" s="210"/>
      <c r="T248" s="21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5" t="s">
        <v>199</v>
      </c>
      <c r="AU248" s="205" t="s">
        <v>84</v>
      </c>
      <c r="AV248" s="15" t="s">
        <v>162</v>
      </c>
      <c r="AW248" s="15" t="s">
        <v>35</v>
      </c>
      <c r="AX248" s="15" t="s">
        <v>82</v>
      </c>
      <c r="AY248" s="205" t="s">
        <v>138</v>
      </c>
    </row>
    <row r="249" s="2" customFormat="1" ht="16.5" customHeight="1">
      <c r="A249" s="39"/>
      <c r="B249" s="165"/>
      <c r="C249" s="166" t="s">
        <v>273</v>
      </c>
      <c r="D249" s="166" t="s">
        <v>141</v>
      </c>
      <c r="E249" s="167" t="s">
        <v>1746</v>
      </c>
      <c r="F249" s="168" t="s">
        <v>1747</v>
      </c>
      <c r="G249" s="169" t="s">
        <v>168</v>
      </c>
      <c r="H249" s="170">
        <v>29.719999999999999</v>
      </c>
      <c r="I249" s="171"/>
      <c r="J249" s="172">
        <f>ROUND(I249*H249,2)</f>
        <v>0</v>
      </c>
      <c r="K249" s="168" t="s">
        <v>144</v>
      </c>
      <c r="L249" s="40"/>
      <c r="M249" s="173" t="s">
        <v>3</v>
      </c>
      <c r="N249" s="174" t="s">
        <v>45</v>
      </c>
      <c r="O249" s="73"/>
      <c r="P249" s="175">
        <f>O249*H249</f>
        <v>0</v>
      </c>
      <c r="Q249" s="175">
        <v>0.0027000000000000001</v>
      </c>
      <c r="R249" s="175">
        <f>Q249*H249</f>
        <v>0.080243999999999996</v>
      </c>
      <c r="S249" s="175">
        <v>0</v>
      </c>
      <c r="T249" s="17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7" t="s">
        <v>162</v>
      </c>
      <c r="AT249" s="177" t="s">
        <v>141</v>
      </c>
      <c r="AU249" s="177" t="s">
        <v>84</v>
      </c>
      <c r="AY249" s="20" t="s">
        <v>138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20" t="s">
        <v>82</v>
      </c>
      <c r="BK249" s="178">
        <f>ROUND(I249*H249,2)</f>
        <v>0</v>
      </c>
      <c r="BL249" s="20" t="s">
        <v>162</v>
      </c>
      <c r="BM249" s="177" t="s">
        <v>1748</v>
      </c>
    </row>
    <row r="250" s="13" customFormat="1">
      <c r="A250" s="13"/>
      <c r="B250" s="189"/>
      <c r="C250" s="13"/>
      <c r="D250" s="179" t="s">
        <v>199</v>
      </c>
      <c r="E250" s="190" t="s">
        <v>3</v>
      </c>
      <c r="F250" s="191" t="s">
        <v>1688</v>
      </c>
      <c r="G250" s="13"/>
      <c r="H250" s="190" t="s">
        <v>3</v>
      </c>
      <c r="I250" s="192"/>
      <c r="J250" s="13"/>
      <c r="K250" s="13"/>
      <c r="L250" s="189"/>
      <c r="M250" s="193"/>
      <c r="N250" s="194"/>
      <c r="O250" s="194"/>
      <c r="P250" s="194"/>
      <c r="Q250" s="194"/>
      <c r="R250" s="194"/>
      <c r="S250" s="194"/>
      <c r="T250" s="19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0" t="s">
        <v>199</v>
      </c>
      <c r="AU250" s="190" t="s">
        <v>84</v>
      </c>
      <c r="AV250" s="13" t="s">
        <v>82</v>
      </c>
      <c r="AW250" s="13" t="s">
        <v>35</v>
      </c>
      <c r="AX250" s="13" t="s">
        <v>74</v>
      </c>
      <c r="AY250" s="190" t="s">
        <v>138</v>
      </c>
    </row>
    <row r="251" s="13" customFormat="1">
      <c r="A251" s="13"/>
      <c r="B251" s="189"/>
      <c r="C251" s="13"/>
      <c r="D251" s="179" t="s">
        <v>199</v>
      </c>
      <c r="E251" s="190" t="s">
        <v>3</v>
      </c>
      <c r="F251" s="191" t="s">
        <v>1669</v>
      </c>
      <c r="G251" s="13"/>
      <c r="H251" s="190" t="s">
        <v>3</v>
      </c>
      <c r="I251" s="192"/>
      <c r="J251" s="13"/>
      <c r="K251" s="13"/>
      <c r="L251" s="189"/>
      <c r="M251" s="193"/>
      <c r="N251" s="194"/>
      <c r="O251" s="194"/>
      <c r="P251" s="194"/>
      <c r="Q251" s="194"/>
      <c r="R251" s="194"/>
      <c r="S251" s="194"/>
      <c r="T251" s="19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0" t="s">
        <v>199</v>
      </c>
      <c r="AU251" s="190" t="s">
        <v>84</v>
      </c>
      <c r="AV251" s="13" t="s">
        <v>82</v>
      </c>
      <c r="AW251" s="13" t="s">
        <v>35</v>
      </c>
      <c r="AX251" s="13" t="s">
        <v>74</v>
      </c>
      <c r="AY251" s="190" t="s">
        <v>138</v>
      </c>
    </row>
    <row r="252" s="14" customFormat="1">
      <c r="A252" s="14"/>
      <c r="B252" s="196"/>
      <c r="C252" s="14"/>
      <c r="D252" s="179" t="s">
        <v>199</v>
      </c>
      <c r="E252" s="197" t="s">
        <v>3</v>
      </c>
      <c r="F252" s="198" t="s">
        <v>1670</v>
      </c>
      <c r="G252" s="14"/>
      <c r="H252" s="199">
        <v>3.2160000000000002</v>
      </c>
      <c r="I252" s="200"/>
      <c r="J252" s="14"/>
      <c r="K252" s="14"/>
      <c r="L252" s="196"/>
      <c r="M252" s="201"/>
      <c r="N252" s="202"/>
      <c r="O252" s="202"/>
      <c r="P252" s="202"/>
      <c r="Q252" s="202"/>
      <c r="R252" s="202"/>
      <c r="S252" s="202"/>
      <c r="T252" s="20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7" t="s">
        <v>199</v>
      </c>
      <c r="AU252" s="197" t="s">
        <v>84</v>
      </c>
      <c r="AV252" s="14" t="s">
        <v>84</v>
      </c>
      <c r="AW252" s="14" t="s">
        <v>35</v>
      </c>
      <c r="AX252" s="14" t="s">
        <v>74</v>
      </c>
      <c r="AY252" s="197" t="s">
        <v>138</v>
      </c>
    </row>
    <row r="253" s="14" customFormat="1">
      <c r="A253" s="14"/>
      <c r="B253" s="196"/>
      <c r="C253" s="14"/>
      <c r="D253" s="179" t="s">
        <v>199</v>
      </c>
      <c r="E253" s="197" t="s">
        <v>3</v>
      </c>
      <c r="F253" s="198" t="s">
        <v>1671</v>
      </c>
      <c r="G253" s="14"/>
      <c r="H253" s="199">
        <v>2.649</v>
      </c>
      <c r="I253" s="200"/>
      <c r="J253" s="14"/>
      <c r="K253" s="14"/>
      <c r="L253" s="196"/>
      <c r="M253" s="201"/>
      <c r="N253" s="202"/>
      <c r="O253" s="202"/>
      <c r="P253" s="202"/>
      <c r="Q253" s="202"/>
      <c r="R253" s="202"/>
      <c r="S253" s="202"/>
      <c r="T253" s="20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7" t="s">
        <v>199</v>
      </c>
      <c r="AU253" s="197" t="s">
        <v>84</v>
      </c>
      <c r="AV253" s="14" t="s">
        <v>84</v>
      </c>
      <c r="AW253" s="14" t="s">
        <v>35</v>
      </c>
      <c r="AX253" s="14" t="s">
        <v>74</v>
      </c>
      <c r="AY253" s="197" t="s">
        <v>138</v>
      </c>
    </row>
    <row r="254" s="14" customFormat="1">
      <c r="A254" s="14"/>
      <c r="B254" s="196"/>
      <c r="C254" s="14"/>
      <c r="D254" s="179" t="s">
        <v>199</v>
      </c>
      <c r="E254" s="197" t="s">
        <v>3</v>
      </c>
      <c r="F254" s="198" t="s">
        <v>1672</v>
      </c>
      <c r="G254" s="14"/>
      <c r="H254" s="199">
        <v>3.3820000000000001</v>
      </c>
      <c r="I254" s="200"/>
      <c r="J254" s="14"/>
      <c r="K254" s="14"/>
      <c r="L254" s="196"/>
      <c r="M254" s="201"/>
      <c r="N254" s="202"/>
      <c r="O254" s="202"/>
      <c r="P254" s="202"/>
      <c r="Q254" s="202"/>
      <c r="R254" s="202"/>
      <c r="S254" s="202"/>
      <c r="T254" s="20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7" t="s">
        <v>199</v>
      </c>
      <c r="AU254" s="197" t="s">
        <v>84</v>
      </c>
      <c r="AV254" s="14" t="s">
        <v>84</v>
      </c>
      <c r="AW254" s="14" t="s">
        <v>35</v>
      </c>
      <c r="AX254" s="14" t="s">
        <v>74</v>
      </c>
      <c r="AY254" s="197" t="s">
        <v>138</v>
      </c>
    </row>
    <row r="255" s="13" customFormat="1">
      <c r="A255" s="13"/>
      <c r="B255" s="189"/>
      <c r="C255" s="13"/>
      <c r="D255" s="179" t="s">
        <v>199</v>
      </c>
      <c r="E255" s="190" t="s">
        <v>3</v>
      </c>
      <c r="F255" s="191" t="s">
        <v>1673</v>
      </c>
      <c r="G255" s="13"/>
      <c r="H255" s="190" t="s">
        <v>3</v>
      </c>
      <c r="I255" s="192"/>
      <c r="J255" s="13"/>
      <c r="K255" s="13"/>
      <c r="L255" s="189"/>
      <c r="M255" s="193"/>
      <c r="N255" s="194"/>
      <c r="O255" s="194"/>
      <c r="P255" s="194"/>
      <c r="Q255" s="194"/>
      <c r="R255" s="194"/>
      <c r="S255" s="194"/>
      <c r="T255" s="19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0" t="s">
        <v>199</v>
      </c>
      <c r="AU255" s="190" t="s">
        <v>84</v>
      </c>
      <c r="AV255" s="13" t="s">
        <v>82</v>
      </c>
      <c r="AW255" s="13" t="s">
        <v>35</v>
      </c>
      <c r="AX255" s="13" t="s">
        <v>74</v>
      </c>
      <c r="AY255" s="190" t="s">
        <v>138</v>
      </c>
    </row>
    <row r="256" s="14" customFormat="1">
      <c r="A256" s="14"/>
      <c r="B256" s="196"/>
      <c r="C256" s="14"/>
      <c r="D256" s="179" t="s">
        <v>199</v>
      </c>
      <c r="E256" s="197" t="s">
        <v>3</v>
      </c>
      <c r="F256" s="198" t="s">
        <v>1674</v>
      </c>
      <c r="G256" s="14"/>
      <c r="H256" s="199">
        <v>1.6499999999999999</v>
      </c>
      <c r="I256" s="200"/>
      <c r="J256" s="14"/>
      <c r="K256" s="14"/>
      <c r="L256" s="196"/>
      <c r="M256" s="201"/>
      <c r="N256" s="202"/>
      <c r="O256" s="202"/>
      <c r="P256" s="202"/>
      <c r="Q256" s="202"/>
      <c r="R256" s="202"/>
      <c r="S256" s="202"/>
      <c r="T256" s="20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7" t="s">
        <v>199</v>
      </c>
      <c r="AU256" s="197" t="s">
        <v>84</v>
      </c>
      <c r="AV256" s="14" t="s">
        <v>84</v>
      </c>
      <c r="AW256" s="14" t="s">
        <v>35</v>
      </c>
      <c r="AX256" s="14" t="s">
        <v>74</v>
      </c>
      <c r="AY256" s="197" t="s">
        <v>138</v>
      </c>
    </row>
    <row r="257" s="14" customFormat="1">
      <c r="A257" s="14"/>
      <c r="B257" s="196"/>
      <c r="C257" s="14"/>
      <c r="D257" s="179" t="s">
        <v>199</v>
      </c>
      <c r="E257" s="197" t="s">
        <v>3</v>
      </c>
      <c r="F257" s="198" t="s">
        <v>1675</v>
      </c>
      <c r="G257" s="14"/>
      <c r="H257" s="199">
        <v>5.5229999999999997</v>
      </c>
      <c r="I257" s="200"/>
      <c r="J257" s="14"/>
      <c r="K257" s="14"/>
      <c r="L257" s="196"/>
      <c r="M257" s="201"/>
      <c r="N257" s="202"/>
      <c r="O257" s="202"/>
      <c r="P257" s="202"/>
      <c r="Q257" s="202"/>
      <c r="R257" s="202"/>
      <c r="S257" s="202"/>
      <c r="T257" s="20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7" t="s">
        <v>199</v>
      </c>
      <c r="AU257" s="197" t="s">
        <v>84</v>
      </c>
      <c r="AV257" s="14" t="s">
        <v>84</v>
      </c>
      <c r="AW257" s="14" t="s">
        <v>35</v>
      </c>
      <c r="AX257" s="14" t="s">
        <v>74</v>
      </c>
      <c r="AY257" s="197" t="s">
        <v>138</v>
      </c>
    </row>
    <row r="258" s="13" customFormat="1">
      <c r="A258" s="13"/>
      <c r="B258" s="189"/>
      <c r="C258" s="13"/>
      <c r="D258" s="179" t="s">
        <v>199</v>
      </c>
      <c r="E258" s="190" t="s">
        <v>3</v>
      </c>
      <c r="F258" s="191" t="s">
        <v>1676</v>
      </c>
      <c r="G258" s="13"/>
      <c r="H258" s="190" t="s">
        <v>3</v>
      </c>
      <c r="I258" s="192"/>
      <c r="J258" s="13"/>
      <c r="K258" s="13"/>
      <c r="L258" s="189"/>
      <c r="M258" s="193"/>
      <c r="N258" s="194"/>
      <c r="O258" s="194"/>
      <c r="P258" s="194"/>
      <c r="Q258" s="194"/>
      <c r="R258" s="194"/>
      <c r="S258" s="194"/>
      <c r="T258" s="19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0" t="s">
        <v>199</v>
      </c>
      <c r="AU258" s="190" t="s">
        <v>84</v>
      </c>
      <c r="AV258" s="13" t="s">
        <v>82</v>
      </c>
      <c r="AW258" s="13" t="s">
        <v>35</v>
      </c>
      <c r="AX258" s="13" t="s">
        <v>74</v>
      </c>
      <c r="AY258" s="190" t="s">
        <v>138</v>
      </c>
    </row>
    <row r="259" s="14" customFormat="1">
      <c r="A259" s="14"/>
      <c r="B259" s="196"/>
      <c r="C259" s="14"/>
      <c r="D259" s="179" t="s">
        <v>199</v>
      </c>
      <c r="E259" s="197" t="s">
        <v>3</v>
      </c>
      <c r="F259" s="198" t="s">
        <v>1677</v>
      </c>
      <c r="G259" s="14"/>
      <c r="H259" s="199">
        <v>6.7080000000000002</v>
      </c>
      <c r="I259" s="200"/>
      <c r="J259" s="14"/>
      <c r="K259" s="14"/>
      <c r="L259" s="196"/>
      <c r="M259" s="201"/>
      <c r="N259" s="202"/>
      <c r="O259" s="202"/>
      <c r="P259" s="202"/>
      <c r="Q259" s="202"/>
      <c r="R259" s="202"/>
      <c r="S259" s="202"/>
      <c r="T259" s="20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7" t="s">
        <v>199</v>
      </c>
      <c r="AU259" s="197" t="s">
        <v>84</v>
      </c>
      <c r="AV259" s="14" t="s">
        <v>84</v>
      </c>
      <c r="AW259" s="14" t="s">
        <v>35</v>
      </c>
      <c r="AX259" s="14" t="s">
        <v>74</v>
      </c>
      <c r="AY259" s="197" t="s">
        <v>138</v>
      </c>
    </row>
    <row r="260" s="14" customFormat="1">
      <c r="A260" s="14"/>
      <c r="B260" s="196"/>
      <c r="C260" s="14"/>
      <c r="D260" s="179" t="s">
        <v>199</v>
      </c>
      <c r="E260" s="197" t="s">
        <v>3</v>
      </c>
      <c r="F260" s="198" t="s">
        <v>1678</v>
      </c>
      <c r="G260" s="14"/>
      <c r="H260" s="199">
        <v>3.5059999999999998</v>
      </c>
      <c r="I260" s="200"/>
      <c r="J260" s="14"/>
      <c r="K260" s="14"/>
      <c r="L260" s="196"/>
      <c r="M260" s="201"/>
      <c r="N260" s="202"/>
      <c r="O260" s="202"/>
      <c r="P260" s="202"/>
      <c r="Q260" s="202"/>
      <c r="R260" s="202"/>
      <c r="S260" s="202"/>
      <c r="T260" s="20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7" t="s">
        <v>199</v>
      </c>
      <c r="AU260" s="197" t="s">
        <v>84</v>
      </c>
      <c r="AV260" s="14" t="s">
        <v>84</v>
      </c>
      <c r="AW260" s="14" t="s">
        <v>35</v>
      </c>
      <c r="AX260" s="14" t="s">
        <v>74</v>
      </c>
      <c r="AY260" s="197" t="s">
        <v>138</v>
      </c>
    </row>
    <row r="261" s="14" customFormat="1">
      <c r="A261" s="14"/>
      <c r="B261" s="196"/>
      <c r="C261" s="14"/>
      <c r="D261" s="179" t="s">
        <v>199</v>
      </c>
      <c r="E261" s="197" t="s">
        <v>3</v>
      </c>
      <c r="F261" s="198" t="s">
        <v>1679</v>
      </c>
      <c r="G261" s="14"/>
      <c r="H261" s="199">
        <v>1.5469999999999999</v>
      </c>
      <c r="I261" s="200"/>
      <c r="J261" s="14"/>
      <c r="K261" s="14"/>
      <c r="L261" s="196"/>
      <c r="M261" s="201"/>
      <c r="N261" s="202"/>
      <c r="O261" s="202"/>
      <c r="P261" s="202"/>
      <c r="Q261" s="202"/>
      <c r="R261" s="202"/>
      <c r="S261" s="202"/>
      <c r="T261" s="20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7" t="s">
        <v>199</v>
      </c>
      <c r="AU261" s="197" t="s">
        <v>84</v>
      </c>
      <c r="AV261" s="14" t="s">
        <v>84</v>
      </c>
      <c r="AW261" s="14" t="s">
        <v>35</v>
      </c>
      <c r="AX261" s="14" t="s">
        <v>74</v>
      </c>
      <c r="AY261" s="197" t="s">
        <v>138</v>
      </c>
    </row>
    <row r="262" s="13" customFormat="1">
      <c r="A262" s="13"/>
      <c r="B262" s="189"/>
      <c r="C262" s="13"/>
      <c r="D262" s="179" t="s">
        <v>199</v>
      </c>
      <c r="E262" s="190" t="s">
        <v>3</v>
      </c>
      <c r="F262" s="191" t="s">
        <v>1680</v>
      </c>
      <c r="G262" s="13"/>
      <c r="H262" s="190" t="s">
        <v>3</v>
      </c>
      <c r="I262" s="192"/>
      <c r="J262" s="13"/>
      <c r="K262" s="13"/>
      <c r="L262" s="189"/>
      <c r="M262" s="193"/>
      <c r="N262" s="194"/>
      <c r="O262" s="194"/>
      <c r="P262" s="194"/>
      <c r="Q262" s="194"/>
      <c r="R262" s="194"/>
      <c r="S262" s="194"/>
      <c r="T262" s="19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0" t="s">
        <v>199</v>
      </c>
      <c r="AU262" s="190" t="s">
        <v>84</v>
      </c>
      <c r="AV262" s="13" t="s">
        <v>82</v>
      </c>
      <c r="AW262" s="13" t="s">
        <v>35</v>
      </c>
      <c r="AX262" s="13" t="s">
        <v>74</v>
      </c>
      <c r="AY262" s="190" t="s">
        <v>138</v>
      </c>
    </row>
    <row r="263" s="14" customFormat="1">
      <c r="A263" s="14"/>
      <c r="B263" s="196"/>
      <c r="C263" s="14"/>
      <c r="D263" s="179" t="s">
        <v>199</v>
      </c>
      <c r="E263" s="197" t="s">
        <v>3</v>
      </c>
      <c r="F263" s="198" t="s">
        <v>1681</v>
      </c>
      <c r="G263" s="14"/>
      <c r="H263" s="199">
        <v>1.5389999999999999</v>
      </c>
      <c r="I263" s="200"/>
      <c r="J263" s="14"/>
      <c r="K263" s="14"/>
      <c r="L263" s="196"/>
      <c r="M263" s="201"/>
      <c r="N263" s="202"/>
      <c r="O263" s="202"/>
      <c r="P263" s="202"/>
      <c r="Q263" s="202"/>
      <c r="R263" s="202"/>
      <c r="S263" s="202"/>
      <c r="T263" s="20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7" t="s">
        <v>199</v>
      </c>
      <c r="AU263" s="197" t="s">
        <v>84</v>
      </c>
      <c r="AV263" s="14" t="s">
        <v>84</v>
      </c>
      <c r="AW263" s="14" t="s">
        <v>35</v>
      </c>
      <c r="AX263" s="14" t="s">
        <v>74</v>
      </c>
      <c r="AY263" s="197" t="s">
        <v>138</v>
      </c>
    </row>
    <row r="264" s="15" customFormat="1">
      <c r="A264" s="15"/>
      <c r="B264" s="204"/>
      <c r="C264" s="15"/>
      <c r="D264" s="179" t="s">
        <v>199</v>
      </c>
      <c r="E264" s="205" t="s">
        <v>3</v>
      </c>
      <c r="F264" s="206" t="s">
        <v>208</v>
      </c>
      <c r="G264" s="15"/>
      <c r="H264" s="207">
        <v>29.720000000000002</v>
      </c>
      <c r="I264" s="208"/>
      <c r="J264" s="15"/>
      <c r="K264" s="15"/>
      <c r="L264" s="204"/>
      <c r="M264" s="209"/>
      <c r="N264" s="210"/>
      <c r="O264" s="210"/>
      <c r="P264" s="210"/>
      <c r="Q264" s="210"/>
      <c r="R264" s="210"/>
      <c r="S264" s="210"/>
      <c r="T264" s="21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05" t="s">
        <v>199</v>
      </c>
      <c r="AU264" s="205" t="s">
        <v>84</v>
      </c>
      <c r="AV264" s="15" t="s">
        <v>162</v>
      </c>
      <c r="AW264" s="15" t="s">
        <v>35</v>
      </c>
      <c r="AX264" s="15" t="s">
        <v>82</v>
      </c>
      <c r="AY264" s="205" t="s">
        <v>138</v>
      </c>
    </row>
    <row r="265" s="2" customFormat="1" ht="16.5" customHeight="1">
      <c r="A265" s="39"/>
      <c r="B265" s="165"/>
      <c r="C265" s="166" t="s">
        <v>278</v>
      </c>
      <c r="D265" s="166" t="s">
        <v>141</v>
      </c>
      <c r="E265" s="167" t="s">
        <v>1749</v>
      </c>
      <c r="F265" s="168" t="s">
        <v>1750</v>
      </c>
      <c r="G265" s="169" t="s">
        <v>168</v>
      </c>
      <c r="H265" s="170">
        <v>104.595</v>
      </c>
      <c r="I265" s="171"/>
      <c r="J265" s="172">
        <f>ROUND(I265*H265,2)</f>
        <v>0</v>
      </c>
      <c r="K265" s="168" t="s">
        <v>144</v>
      </c>
      <c r="L265" s="40"/>
      <c r="M265" s="173" t="s">
        <v>3</v>
      </c>
      <c r="N265" s="174" t="s">
        <v>45</v>
      </c>
      <c r="O265" s="73"/>
      <c r="P265" s="175">
        <f>O265*H265</f>
        <v>0</v>
      </c>
      <c r="Q265" s="175">
        <v>0.0037000000000000002</v>
      </c>
      <c r="R265" s="175">
        <f>Q265*H265</f>
        <v>0.3870015</v>
      </c>
      <c r="S265" s="175">
        <v>0</v>
      </c>
      <c r="T265" s="17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77" t="s">
        <v>162</v>
      </c>
      <c r="AT265" s="177" t="s">
        <v>141</v>
      </c>
      <c r="AU265" s="177" t="s">
        <v>84</v>
      </c>
      <c r="AY265" s="20" t="s">
        <v>138</v>
      </c>
      <c r="BE265" s="178">
        <f>IF(N265="základní",J265,0)</f>
        <v>0</v>
      </c>
      <c r="BF265" s="178">
        <f>IF(N265="snížená",J265,0)</f>
        <v>0</v>
      </c>
      <c r="BG265" s="178">
        <f>IF(N265="zákl. přenesená",J265,0)</f>
        <v>0</v>
      </c>
      <c r="BH265" s="178">
        <f>IF(N265="sníž. přenesená",J265,0)</f>
        <v>0</v>
      </c>
      <c r="BI265" s="178">
        <f>IF(N265="nulová",J265,0)</f>
        <v>0</v>
      </c>
      <c r="BJ265" s="20" t="s">
        <v>82</v>
      </c>
      <c r="BK265" s="178">
        <f>ROUND(I265*H265,2)</f>
        <v>0</v>
      </c>
      <c r="BL265" s="20" t="s">
        <v>162</v>
      </c>
      <c r="BM265" s="177" t="s">
        <v>1751</v>
      </c>
    </row>
    <row r="266" s="2" customFormat="1">
      <c r="A266" s="39"/>
      <c r="B266" s="40"/>
      <c r="C266" s="39"/>
      <c r="D266" s="179" t="s">
        <v>147</v>
      </c>
      <c r="E266" s="39"/>
      <c r="F266" s="180" t="s">
        <v>1687</v>
      </c>
      <c r="G266" s="39"/>
      <c r="H266" s="39"/>
      <c r="I266" s="181"/>
      <c r="J266" s="39"/>
      <c r="K266" s="39"/>
      <c r="L266" s="40"/>
      <c r="M266" s="182"/>
      <c r="N266" s="183"/>
      <c r="O266" s="73"/>
      <c r="P266" s="73"/>
      <c r="Q266" s="73"/>
      <c r="R266" s="73"/>
      <c r="S266" s="73"/>
      <c r="T266" s="74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20" t="s">
        <v>147</v>
      </c>
      <c r="AU266" s="20" t="s">
        <v>84</v>
      </c>
    </row>
    <row r="267" s="13" customFormat="1">
      <c r="A267" s="13"/>
      <c r="B267" s="189"/>
      <c r="C267" s="13"/>
      <c r="D267" s="179" t="s">
        <v>199</v>
      </c>
      <c r="E267" s="190" t="s">
        <v>3</v>
      </c>
      <c r="F267" s="191" t="s">
        <v>1688</v>
      </c>
      <c r="G267" s="13"/>
      <c r="H267" s="190" t="s">
        <v>3</v>
      </c>
      <c r="I267" s="192"/>
      <c r="J267" s="13"/>
      <c r="K267" s="13"/>
      <c r="L267" s="189"/>
      <c r="M267" s="193"/>
      <c r="N267" s="194"/>
      <c r="O267" s="194"/>
      <c r="P267" s="194"/>
      <c r="Q267" s="194"/>
      <c r="R267" s="194"/>
      <c r="S267" s="194"/>
      <c r="T267" s="19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0" t="s">
        <v>199</v>
      </c>
      <c r="AU267" s="190" t="s">
        <v>84</v>
      </c>
      <c r="AV267" s="13" t="s">
        <v>82</v>
      </c>
      <c r="AW267" s="13" t="s">
        <v>35</v>
      </c>
      <c r="AX267" s="13" t="s">
        <v>74</v>
      </c>
      <c r="AY267" s="190" t="s">
        <v>138</v>
      </c>
    </row>
    <row r="268" s="13" customFormat="1">
      <c r="A268" s="13"/>
      <c r="B268" s="189"/>
      <c r="C268" s="13"/>
      <c r="D268" s="179" t="s">
        <v>199</v>
      </c>
      <c r="E268" s="190" t="s">
        <v>3</v>
      </c>
      <c r="F268" s="191" t="s">
        <v>1669</v>
      </c>
      <c r="G268" s="13"/>
      <c r="H268" s="190" t="s">
        <v>3</v>
      </c>
      <c r="I268" s="192"/>
      <c r="J268" s="13"/>
      <c r="K268" s="13"/>
      <c r="L268" s="189"/>
      <c r="M268" s="193"/>
      <c r="N268" s="194"/>
      <c r="O268" s="194"/>
      <c r="P268" s="194"/>
      <c r="Q268" s="194"/>
      <c r="R268" s="194"/>
      <c r="S268" s="194"/>
      <c r="T268" s="19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0" t="s">
        <v>199</v>
      </c>
      <c r="AU268" s="190" t="s">
        <v>84</v>
      </c>
      <c r="AV268" s="13" t="s">
        <v>82</v>
      </c>
      <c r="AW268" s="13" t="s">
        <v>35</v>
      </c>
      <c r="AX268" s="13" t="s">
        <v>74</v>
      </c>
      <c r="AY268" s="190" t="s">
        <v>138</v>
      </c>
    </row>
    <row r="269" s="14" customFormat="1">
      <c r="A269" s="14"/>
      <c r="B269" s="196"/>
      <c r="C269" s="14"/>
      <c r="D269" s="179" t="s">
        <v>199</v>
      </c>
      <c r="E269" s="197" t="s">
        <v>3</v>
      </c>
      <c r="F269" s="198" t="s">
        <v>1752</v>
      </c>
      <c r="G269" s="14"/>
      <c r="H269" s="199">
        <v>23.890000000000001</v>
      </c>
      <c r="I269" s="200"/>
      <c r="J269" s="14"/>
      <c r="K269" s="14"/>
      <c r="L269" s="196"/>
      <c r="M269" s="201"/>
      <c r="N269" s="202"/>
      <c r="O269" s="202"/>
      <c r="P269" s="202"/>
      <c r="Q269" s="202"/>
      <c r="R269" s="202"/>
      <c r="S269" s="202"/>
      <c r="T269" s="20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7" t="s">
        <v>199</v>
      </c>
      <c r="AU269" s="197" t="s">
        <v>84</v>
      </c>
      <c r="AV269" s="14" t="s">
        <v>84</v>
      </c>
      <c r="AW269" s="14" t="s">
        <v>35</v>
      </c>
      <c r="AX269" s="14" t="s">
        <v>74</v>
      </c>
      <c r="AY269" s="197" t="s">
        <v>138</v>
      </c>
    </row>
    <row r="270" s="14" customFormat="1">
      <c r="A270" s="14"/>
      <c r="B270" s="196"/>
      <c r="C270" s="14"/>
      <c r="D270" s="179" t="s">
        <v>199</v>
      </c>
      <c r="E270" s="197" t="s">
        <v>3</v>
      </c>
      <c r="F270" s="198" t="s">
        <v>1753</v>
      </c>
      <c r="G270" s="14"/>
      <c r="H270" s="199">
        <v>11.975</v>
      </c>
      <c r="I270" s="200"/>
      <c r="J270" s="14"/>
      <c r="K270" s="14"/>
      <c r="L270" s="196"/>
      <c r="M270" s="201"/>
      <c r="N270" s="202"/>
      <c r="O270" s="202"/>
      <c r="P270" s="202"/>
      <c r="Q270" s="202"/>
      <c r="R270" s="202"/>
      <c r="S270" s="202"/>
      <c r="T270" s="20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7" t="s">
        <v>199</v>
      </c>
      <c r="AU270" s="197" t="s">
        <v>84</v>
      </c>
      <c r="AV270" s="14" t="s">
        <v>84</v>
      </c>
      <c r="AW270" s="14" t="s">
        <v>35</v>
      </c>
      <c r="AX270" s="14" t="s">
        <v>74</v>
      </c>
      <c r="AY270" s="197" t="s">
        <v>138</v>
      </c>
    </row>
    <row r="271" s="13" customFormat="1">
      <c r="A271" s="13"/>
      <c r="B271" s="189"/>
      <c r="C271" s="13"/>
      <c r="D271" s="179" t="s">
        <v>199</v>
      </c>
      <c r="E271" s="190" t="s">
        <v>3</v>
      </c>
      <c r="F271" s="191" t="s">
        <v>1673</v>
      </c>
      <c r="G271" s="13"/>
      <c r="H271" s="190" t="s">
        <v>3</v>
      </c>
      <c r="I271" s="192"/>
      <c r="J271" s="13"/>
      <c r="K271" s="13"/>
      <c r="L271" s="189"/>
      <c r="M271" s="193"/>
      <c r="N271" s="194"/>
      <c r="O271" s="194"/>
      <c r="P271" s="194"/>
      <c r="Q271" s="194"/>
      <c r="R271" s="194"/>
      <c r="S271" s="194"/>
      <c r="T271" s="19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0" t="s">
        <v>199</v>
      </c>
      <c r="AU271" s="190" t="s">
        <v>84</v>
      </c>
      <c r="AV271" s="13" t="s">
        <v>82</v>
      </c>
      <c r="AW271" s="13" t="s">
        <v>35</v>
      </c>
      <c r="AX271" s="13" t="s">
        <v>74</v>
      </c>
      <c r="AY271" s="190" t="s">
        <v>138</v>
      </c>
    </row>
    <row r="272" s="14" customFormat="1">
      <c r="A272" s="14"/>
      <c r="B272" s="196"/>
      <c r="C272" s="14"/>
      <c r="D272" s="179" t="s">
        <v>199</v>
      </c>
      <c r="E272" s="197" t="s">
        <v>3</v>
      </c>
      <c r="F272" s="198" t="s">
        <v>1754</v>
      </c>
      <c r="G272" s="14"/>
      <c r="H272" s="199">
        <v>37.009999999999998</v>
      </c>
      <c r="I272" s="200"/>
      <c r="J272" s="14"/>
      <c r="K272" s="14"/>
      <c r="L272" s="196"/>
      <c r="M272" s="201"/>
      <c r="N272" s="202"/>
      <c r="O272" s="202"/>
      <c r="P272" s="202"/>
      <c r="Q272" s="202"/>
      <c r="R272" s="202"/>
      <c r="S272" s="202"/>
      <c r="T272" s="20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7" t="s">
        <v>199</v>
      </c>
      <c r="AU272" s="197" t="s">
        <v>84</v>
      </c>
      <c r="AV272" s="14" t="s">
        <v>84</v>
      </c>
      <c r="AW272" s="14" t="s">
        <v>35</v>
      </c>
      <c r="AX272" s="14" t="s">
        <v>74</v>
      </c>
      <c r="AY272" s="197" t="s">
        <v>138</v>
      </c>
    </row>
    <row r="273" s="13" customFormat="1">
      <c r="A273" s="13"/>
      <c r="B273" s="189"/>
      <c r="C273" s="13"/>
      <c r="D273" s="179" t="s">
        <v>199</v>
      </c>
      <c r="E273" s="190" t="s">
        <v>3</v>
      </c>
      <c r="F273" s="191" t="s">
        <v>1676</v>
      </c>
      <c r="G273" s="13"/>
      <c r="H273" s="190" t="s">
        <v>3</v>
      </c>
      <c r="I273" s="192"/>
      <c r="J273" s="13"/>
      <c r="K273" s="13"/>
      <c r="L273" s="189"/>
      <c r="M273" s="193"/>
      <c r="N273" s="194"/>
      <c r="O273" s="194"/>
      <c r="P273" s="194"/>
      <c r="Q273" s="194"/>
      <c r="R273" s="194"/>
      <c r="S273" s="194"/>
      <c r="T273" s="19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0" t="s">
        <v>199</v>
      </c>
      <c r="AU273" s="190" t="s">
        <v>84</v>
      </c>
      <c r="AV273" s="13" t="s">
        <v>82</v>
      </c>
      <c r="AW273" s="13" t="s">
        <v>35</v>
      </c>
      <c r="AX273" s="13" t="s">
        <v>74</v>
      </c>
      <c r="AY273" s="190" t="s">
        <v>138</v>
      </c>
    </row>
    <row r="274" s="14" customFormat="1">
      <c r="A274" s="14"/>
      <c r="B274" s="196"/>
      <c r="C274" s="14"/>
      <c r="D274" s="179" t="s">
        <v>199</v>
      </c>
      <c r="E274" s="197" t="s">
        <v>3</v>
      </c>
      <c r="F274" s="198" t="s">
        <v>1755</v>
      </c>
      <c r="G274" s="14"/>
      <c r="H274" s="199">
        <v>26.120000000000001</v>
      </c>
      <c r="I274" s="200"/>
      <c r="J274" s="14"/>
      <c r="K274" s="14"/>
      <c r="L274" s="196"/>
      <c r="M274" s="201"/>
      <c r="N274" s="202"/>
      <c r="O274" s="202"/>
      <c r="P274" s="202"/>
      <c r="Q274" s="202"/>
      <c r="R274" s="202"/>
      <c r="S274" s="202"/>
      <c r="T274" s="20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7" t="s">
        <v>199</v>
      </c>
      <c r="AU274" s="197" t="s">
        <v>84</v>
      </c>
      <c r="AV274" s="14" t="s">
        <v>84</v>
      </c>
      <c r="AW274" s="14" t="s">
        <v>35</v>
      </c>
      <c r="AX274" s="14" t="s">
        <v>74</v>
      </c>
      <c r="AY274" s="197" t="s">
        <v>138</v>
      </c>
    </row>
    <row r="275" s="13" customFormat="1">
      <c r="A275" s="13"/>
      <c r="B275" s="189"/>
      <c r="C275" s="13"/>
      <c r="D275" s="179" t="s">
        <v>199</v>
      </c>
      <c r="E275" s="190" t="s">
        <v>3</v>
      </c>
      <c r="F275" s="191" t="s">
        <v>1680</v>
      </c>
      <c r="G275" s="13"/>
      <c r="H275" s="190" t="s">
        <v>3</v>
      </c>
      <c r="I275" s="192"/>
      <c r="J275" s="13"/>
      <c r="K275" s="13"/>
      <c r="L275" s="189"/>
      <c r="M275" s="193"/>
      <c r="N275" s="194"/>
      <c r="O275" s="194"/>
      <c r="P275" s="194"/>
      <c r="Q275" s="194"/>
      <c r="R275" s="194"/>
      <c r="S275" s="194"/>
      <c r="T275" s="19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0" t="s">
        <v>199</v>
      </c>
      <c r="AU275" s="190" t="s">
        <v>84</v>
      </c>
      <c r="AV275" s="13" t="s">
        <v>82</v>
      </c>
      <c r="AW275" s="13" t="s">
        <v>35</v>
      </c>
      <c r="AX275" s="13" t="s">
        <v>74</v>
      </c>
      <c r="AY275" s="190" t="s">
        <v>138</v>
      </c>
    </row>
    <row r="276" s="14" customFormat="1">
      <c r="A276" s="14"/>
      <c r="B276" s="196"/>
      <c r="C276" s="14"/>
      <c r="D276" s="179" t="s">
        <v>199</v>
      </c>
      <c r="E276" s="197" t="s">
        <v>3</v>
      </c>
      <c r="F276" s="198" t="s">
        <v>1756</v>
      </c>
      <c r="G276" s="14"/>
      <c r="H276" s="199">
        <v>5.5999999999999996</v>
      </c>
      <c r="I276" s="200"/>
      <c r="J276" s="14"/>
      <c r="K276" s="14"/>
      <c r="L276" s="196"/>
      <c r="M276" s="201"/>
      <c r="N276" s="202"/>
      <c r="O276" s="202"/>
      <c r="P276" s="202"/>
      <c r="Q276" s="202"/>
      <c r="R276" s="202"/>
      <c r="S276" s="202"/>
      <c r="T276" s="20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7" t="s">
        <v>199</v>
      </c>
      <c r="AU276" s="197" t="s">
        <v>84</v>
      </c>
      <c r="AV276" s="14" t="s">
        <v>84</v>
      </c>
      <c r="AW276" s="14" t="s">
        <v>35</v>
      </c>
      <c r="AX276" s="14" t="s">
        <v>74</v>
      </c>
      <c r="AY276" s="197" t="s">
        <v>138</v>
      </c>
    </row>
    <row r="277" s="15" customFormat="1">
      <c r="A277" s="15"/>
      <c r="B277" s="204"/>
      <c r="C277" s="15"/>
      <c r="D277" s="179" t="s">
        <v>199</v>
      </c>
      <c r="E277" s="205" t="s">
        <v>3</v>
      </c>
      <c r="F277" s="206" t="s">
        <v>208</v>
      </c>
      <c r="G277" s="15"/>
      <c r="H277" s="207">
        <v>104.595</v>
      </c>
      <c r="I277" s="208"/>
      <c r="J277" s="15"/>
      <c r="K277" s="15"/>
      <c r="L277" s="204"/>
      <c r="M277" s="209"/>
      <c r="N277" s="210"/>
      <c r="O277" s="210"/>
      <c r="P277" s="210"/>
      <c r="Q277" s="210"/>
      <c r="R277" s="210"/>
      <c r="S277" s="210"/>
      <c r="T277" s="21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5" t="s">
        <v>199</v>
      </c>
      <c r="AU277" s="205" t="s">
        <v>84</v>
      </c>
      <c r="AV277" s="15" t="s">
        <v>162</v>
      </c>
      <c r="AW277" s="15" t="s">
        <v>35</v>
      </c>
      <c r="AX277" s="15" t="s">
        <v>82</v>
      </c>
      <c r="AY277" s="205" t="s">
        <v>138</v>
      </c>
    </row>
    <row r="278" s="2" customFormat="1" ht="16.5" customHeight="1">
      <c r="A278" s="39"/>
      <c r="B278" s="165"/>
      <c r="C278" s="166" t="s">
        <v>285</v>
      </c>
      <c r="D278" s="166" t="s">
        <v>141</v>
      </c>
      <c r="E278" s="167" t="s">
        <v>1757</v>
      </c>
      <c r="F278" s="168" t="s">
        <v>1758</v>
      </c>
      <c r="G278" s="169" t="s">
        <v>168</v>
      </c>
      <c r="H278" s="170">
        <v>104.595</v>
      </c>
      <c r="I278" s="171"/>
      <c r="J278" s="172">
        <f>ROUND(I278*H278,2)</f>
        <v>0</v>
      </c>
      <c r="K278" s="168" t="s">
        <v>144</v>
      </c>
      <c r="L278" s="40"/>
      <c r="M278" s="173" t="s">
        <v>3</v>
      </c>
      <c r="N278" s="174" t="s">
        <v>45</v>
      </c>
      <c r="O278" s="73"/>
      <c r="P278" s="175">
        <f>O278*H278</f>
        <v>0</v>
      </c>
      <c r="Q278" s="175">
        <v>0.0014</v>
      </c>
      <c r="R278" s="175">
        <f>Q278*H278</f>
        <v>0.14643300000000001</v>
      </c>
      <c r="S278" s="175">
        <v>0</v>
      </c>
      <c r="T278" s="17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77" t="s">
        <v>162</v>
      </c>
      <c r="AT278" s="177" t="s">
        <v>141</v>
      </c>
      <c r="AU278" s="177" t="s">
        <v>84</v>
      </c>
      <c r="AY278" s="20" t="s">
        <v>138</v>
      </c>
      <c r="BE278" s="178">
        <f>IF(N278="základní",J278,0)</f>
        <v>0</v>
      </c>
      <c r="BF278" s="178">
        <f>IF(N278="snížená",J278,0)</f>
        <v>0</v>
      </c>
      <c r="BG278" s="178">
        <f>IF(N278="zákl. přenesená",J278,0)</f>
        <v>0</v>
      </c>
      <c r="BH278" s="178">
        <f>IF(N278="sníž. přenesená",J278,0)</f>
        <v>0</v>
      </c>
      <c r="BI278" s="178">
        <f>IF(N278="nulová",J278,0)</f>
        <v>0</v>
      </c>
      <c r="BJ278" s="20" t="s">
        <v>82</v>
      </c>
      <c r="BK278" s="178">
        <f>ROUND(I278*H278,2)</f>
        <v>0</v>
      </c>
      <c r="BL278" s="20" t="s">
        <v>162</v>
      </c>
      <c r="BM278" s="177" t="s">
        <v>1759</v>
      </c>
    </row>
    <row r="279" s="13" customFormat="1">
      <c r="A279" s="13"/>
      <c r="B279" s="189"/>
      <c r="C279" s="13"/>
      <c r="D279" s="179" t="s">
        <v>199</v>
      </c>
      <c r="E279" s="190" t="s">
        <v>3</v>
      </c>
      <c r="F279" s="191" t="s">
        <v>1688</v>
      </c>
      <c r="G279" s="13"/>
      <c r="H279" s="190" t="s">
        <v>3</v>
      </c>
      <c r="I279" s="192"/>
      <c r="J279" s="13"/>
      <c r="K279" s="13"/>
      <c r="L279" s="189"/>
      <c r="M279" s="193"/>
      <c r="N279" s="194"/>
      <c r="O279" s="194"/>
      <c r="P279" s="194"/>
      <c r="Q279" s="194"/>
      <c r="R279" s="194"/>
      <c r="S279" s="194"/>
      <c r="T279" s="19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0" t="s">
        <v>199</v>
      </c>
      <c r="AU279" s="190" t="s">
        <v>84</v>
      </c>
      <c r="AV279" s="13" t="s">
        <v>82</v>
      </c>
      <c r="AW279" s="13" t="s">
        <v>35</v>
      </c>
      <c r="AX279" s="13" t="s">
        <v>74</v>
      </c>
      <c r="AY279" s="190" t="s">
        <v>138</v>
      </c>
    </row>
    <row r="280" s="13" customFormat="1">
      <c r="A280" s="13"/>
      <c r="B280" s="189"/>
      <c r="C280" s="13"/>
      <c r="D280" s="179" t="s">
        <v>199</v>
      </c>
      <c r="E280" s="190" t="s">
        <v>3</v>
      </c>
      <c r="F280" s="191" t="s">
        <v>1669</v>
      </c>
      <c r="G280" s="13"/>
      <c r="H280" s="190" t="s">
        <v>3</v>
      </c>
      <c r="I280" s="192"/>
      <c r="J280" s="13"/>
      <c r="K280" s="13"/>
      <c r="L280" s="189"/>
      <c r="M280" s="193"/>
      <c r="N280" s="194"/>
      <c r="O280" s="194"/>
      <c r="P280" s="194"/>
      <c r="Q280" s="194"/>
      <c r="R280" s="194"/>
      <c r="S280" s="194"/>
      <c r="T280" s="19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0" t="s">
        <v>199</v>
      </c>
      <c r="AU280" s="190" t="s">
        <v>84</v>
      </c>
      <c r="AV280" s="13" t="s">
        <v>82</v>
      </c>
      <c r="AW280" s="13" t="s">
        <v>35</v>
      </c>
      <c r="AX280" s="13" t="s">
        <v>74</v>
      </c>
      <c r="AY280" s="190" t="s">
        <v>138</v>
      </c>
    </row>
    <row r="281" s="14" customFormat="1">
      <c r="A281" s="14"/>
      <c r="B281" s="196"/>
      <c r="C281" s="14"/>
      <c r="D281" s="179" t="s">
        <v>199</v>
      </c>
      <c r="E281" s="197" t="s">
        <v>3</v>
      </c>
      <c r="F281" s="198" t="s">
        <v>1752</v>
      </c>
      <c r="G281" s="14"/>
      <c r="H281" s="199">
        <v>23.890000000000001</v>
      </c>
      <c r="I281" s="200"/>
      <c r="J281" s="14"/>
      <c r="K281" s="14"/>
      <c r="L281" s="196"/>
      <c r="M281" s="201"/>
      <c r="N281" s="202"/>
      <c r="O281" s="202"/>
      <c r="P281" s="202"/>
      <c r="Q281" s="202"/>
      <c r="R281" s="202"/>
      <c r="S281" s="202"/>
      <c r="T281" s="20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7" t="s">
        <v>199</v>
      </c>
      <c r="AU281" s="197" t="s">
        <v>84</v>
      </c>
      <c r="AV281" s="14" t="s">
        <v>84</v>
      </c>
      <c r="AW281" s="14" t="s">
        <v>35</v>
      </c>
      <c r="AX281" s="14" t="s">
        <v>74</v>
      </c>
      <c r="AY281" s="197" t="s">
        <v>138</v>
      </c>
    </row>
    <row r="282" s="14" customFormat="1">
      <c r="A282" s="14"/>
      <c r="B282" s="196"/>
      <c r="C282" s="14"/>
      <c r="D282" s="179" t="s">
        <v>199</v>
      </c>
      <c r="E282" s="197" t="s">
        <v>3</v>
      </c>
      <c r="F282" s="198" t="s">
        <v>1753</v>
      </c>
      <c r="G282" s="14"/>
      <c r="H282" s="199">
        <v>11.975</v>
      </c>
      <c r="I282" s="200"/>
      <c r="J282" s="14"/>
      <c r="K282" s="14"/>
      <c r="L282" s="196"/>
      <c r="M282" s="201"/>
      <c r="N282" s="202"/>
      <c r="O282" s="202"/>
      <c r="P282" s="202"/>
      <c r="Q282" s="202"/>
      <c r="R282" s="202"/>
      <c r="S282" s="202"/>
      <c r="T282" s="20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7" t="s">
        <v>199</v>
      </c>
      <c r="AU282" s="197" t="s">
        <v>84</v>
      </c>
      <c r="AV282" s="14" t="s">
        <v>84</v>
      </c>
      <c r="AW282" s="14" t="s">
        <v>35</v>
      </c>
      <c r="AX282" s="14" t="s">
        <v>74</v>
      </c>
      <c r="AY282" s="197" t="s">
        <v>138</v>
      </c>
    </row>
    <row r="283" s="13" customFormat="1">
      <c r="A283" s="13"/>
      <c r="B283" s="189"/>
      <c r="C283" s="13"/>
      <c r="D283" s="179" t="s">
        <v>199</v>
      </c>
      <c r="E283" s="190" t="s">
        <v>3</v>
      </c>
      <c r="F283" s="191" t="s">
        <v>1673</v>
      </c>
      <c r="G283" s="13"/>
      <c r="H283" s="190" t="s">
        <v>3</v>
      </c>
      <c r="I283" s="192"/>
      <c r="J283" s="13"/>
      <c r="K283" s="13"/>
      <c r="L283" s="189"/>
      <c r="M283" s="193"/>
      <c r="N283" s="194"/>
      <c r="O283" s="194"/>
      <c r="P283" s="194"/>
      <c r="Q283" s="194"/>
      <c r="R283" s="194"/>
      <c r="S283" s="194"/>
      <c r="T283" s="19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0" t="s">
        <v>199</v>
      </c>
      <c r="AU283" s="190" t="s">
        <v>84</v>
      </c>
      <c r="AV283" s="13" t="s">
        <v>82</v>
      </c>
      <c r="AW283" s="13" t="s">
        <v>35</v>
      </c>
      <c r="AX283" s="13" t="s">
        <v>74</v>
      </c>
      <c r="AY283" s="190" t="s">
        <v>138</v>
      </c>
    </row>
    <row r="284" s="14" customFormat="1">
      <c r="A284" s="14"/>
      <c r="B284" s="196"/>
      <c r="C284" s="14"/>
      <c r="D284" s="179" t="s">
        <v>199</v>
      </c>
      <c r="E284" s="197" t="s">
        <v>3</v>
      </c>
      <c r="F284" s="198" t="s">
        <v>1754</v>
      </c>
      <c r="G284" s="14"/>
      <c r="H284" s="199">
        <v>37.009999999999998</v>
      </c>
      <c r="I284" s="200"/>
      <c r="J284" s="14"/>
      <c r="K284" s="14"/>
      <c r="L284" s="196"/>
      <c r="M284" s="201"/>
      <c r="N284" s="202"/>
      <c r="O284" s="202"/>
      <c r="P284" s="202"/>
      <c r="Q284" s="202"/>
      <c r="R284" s="202"/>
      <c r="S284" s="202"/>
      <c r="T284" s="20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7" t="s">
        <v>199</v>
      </c>
      <c r="AU284" s="197" t="s">
        <v>84</v>
      </c>
      <c r="AV284" s="14" t="s">
        <v>84</v>
      </c>
      <c r="AW284" s="14" t="s">
        <v>35</v>
      </c>
      <c r="AX284" s="14" t="s">
        <v>74</v>
      </c>
      <c r="AY284" s="197" t="s">
        <v>138</v>
      </c>
    </row>
    <row r="285" s="13" customFormat="1">
      <c r="A285" s="13"/>
      <c r="B285" s="189"/>
      <c r="C285" s="13"/>
      <c r="D285" s="179" t="s">
        <v>199</v>
      </c>
      <c r="E285" s="190" t="s">
        <v>3</v>
      </c>
      <c r="F285" s="191" t="s">
        <v>1676</v>
      </c>
      <c r="G285" s="13"/>
      <c r="H285" s="190" t="s">
        <v>3</v>
      </c>
      <c r="I285" s="192"/>
      <c r="J285" s="13"/>
      <c r="K285" s="13"/>
      <c r="L285" s="189"/>
      <c r="M285" s="193"/>
      <c r="N285" s="194"/>
      <c r="O285" s="194"/>
      <c r="P285" s="194"/>
      <c r="Q285" s="194"/>
      <c r="R285" s="194"/>
      <c r="S285" s="194"/>
      <c r="T285" s="19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0" t="s">
        <v>199</v>
      </c>
      <c r="AU285" s="190" t="s">
        <v>84</v>
      </c>
      <c r="AV285" s="13" t="s">
        <v>82</v>
      </c>
      <c r="AW285" s="13" t="s">
        <v>35</v>
      </c>
      <c r="AX285" s="13" t="s">
        <v>74</v>
      </c>
      <c r="AY285" s="190" t="s">
        <v>138</v>
      </c>
    </row>
    <row r="286" s="14" customFormat="1">
      <c r="A286" s="14"/>
      <c r="B286" s="196"/>
      <c r="C286" s="14"/>
      <c r="D286" s="179" t="s">
        <v>199</v>
      </c>
      <c r="E286" s="197" t="s">
        <v>3</v>
      </c>
      <c r="F286" s="198" t="s">
        <v>1755</v>
      </c>
      <c r="G286" s="14"/>
      <c r="H286" s="199">
        <v>26.120000000000001</v>
      </c>
      <c r="I286" s="200"/>
      <c r="J286" s="14"/>
      <c r="K286" s="14"/>
      <c r="L286" s="196"/>
      <c r="M286" s="201"/>
      <c r="N286" s="202"/>
      <c r="O286" s="202"/>
      <c r="P286" s="202"/>
      <c r="Q286" s="202"/>
      <c r="R286" s="202"/>
      <c r="S286" s="202"/>
      <c r="T286" s="20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7" t="s">
        <v>199</v>
      </c>
      <c r="AU286" s="197" t="s">
        <v>84</v>
      </c>
      <c r="AV286" s="14" t="s">
        <v>84</v>
      </c>
      <c r="AW286" s="14" t="s">
        <v>35</v>
      </c>
      <c r="AX286" s="14" t="s">
        <v>74</v>
      </c>
      <c r="AY286" s="197" t="s">
        <v>138</v>
      </c>
    </row>
    <row r="287" s="13" customFormat="1">
      <c r="A287" s="13"/>
      <c r="B287" s="189"/>
      <c r="C287" s="13"/>
      <c r="D287" s="179" t="s">
        <v>199</v>
      </c>
      <c r="E287" s="190" t="s">
        <v>3</v>
      </c>
      <c r="F287" s="191" t="s">
        <v>1680</v>
      </c>
      <c r="G287" s="13"/>
      <c r="H287" s="190" t="s">
        <v>3</v>
      </c>
      <c r="I287" s="192"/>
      <c r="J287" s="13"/>
      <c r="K287" s="13"/>
      <c r="L287" s="189"/>
      <c r="M287" s="193"/>
      <c r="N287" s="194"/>
      <c r="O287" s="194"/>
      <c r="P287" s="194"/>
      <c r="Q287" s="194"/>
      <c r="R287" s="194"/>
      <c r="S287" s="194"/>
      <c r="T287" s="19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0" t="s">
        <v>199</v>
      </c>
      <c r="AU287" s="190" t="s">
        <v>84</v>
      </c>
      <c r="AV287" s="13" t="s">
        <v>82</v>
      </c>
      <c r="AW287" s="13" t="s">
        <v>35</v>
      </c>
      <c r="AX287" s="13" t="s">
        <v>74</v>
      </c>
      <c r="AY287" s="190" t="s">
        <v>138</v>
      </c>
    </row>
    <row r="288" s="14" customFormat="1">
      <c r="A288" s="14"/>
      <c r="B288" s="196"/>
      <c r="C288" s="14"/>
      <c r="D288" s="179" t="s">
        <v>199</v>
      </c>
      <c r="E288" s="197" t="s">
        <v>3</v>
      </c>
      <c r="F288" s="198" t="s">
        <v>1756</v>
      </c>
      <c r="G288" s="14"/>
      <c r="H288" s="199">
        <v>5.5999999999999996</v>
      </c>
      <c r="I288" s="200"/>
      <c r="J288" s="14"/>
      <c r="K288" s="14"/>
      <c r="L288" s="196"/>
      <c r="M288" s="201"/>
      <c r="N288" s="202"/>
      <c r="O288" s="202"/>
      <c r="P288" s="202"/>
      <c r="Q288" s="202"/>
      <c r="R288" s="202"/>
      <c r="S288" s="202"/>
      <c r="T288" s="20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7" t="s">
        <v>199</v>
      </c>
      <c r="AU288" s="197" t="s">
        <v>84</v>
      </c>
      <c r="AV288" s="14" t="s">
        <v>84</v>
      </c>
      <c r="AW288" s="14" t="s">
        <v>35</v>
      </c>
      <c r="AX288" s="14" t="s">
        <v>74</v>
      </c>
      <c r="AY288" s="197" t="s">
        <v>138</v>
      </c>
    </row>
    <row r="289" s="15" customFormat="1">
      <c r="A289" s="15"/>
      <c r="B289" s="204"/>
      <c r="C289" s="15"/>
      <c r="D289" s="179" t="s">
        <v>199</v>
      </c>
      <c r="E289" s="205" t="s">
        <v>3</v>
      </c>
      <c r="F289" s="206" t="s">
        <v>208</v>
      </c>
      <c r="G289" s="15"/>
      <c r="H289" s="207">
        <v>104.595</v>
      </c>
      <c r="I289" s="208"/>
      <c r="J289" s="15"/>
      <c r="K289" s="15"/>
      <c r="L289" s="204"/>
      <c r="M289" s="209"/>
      <c r="N289" s="210"/>
      <c r="O289" s="210"/>
      <c r="P289" s="210"/>
      <c r="Q289" s="210"/>
      <c r="R289" s="210"/>
      <c r="S289" s="210"/>
      <c r="T289" s="21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05" t="s">
        <v>199</v>
      </c>
      <c r="AU289" s="205" t="s">
        <v>84</v>
      </c>
      <c r="AV289" s="15" t="s">
        <v>162</v>
      </c>
      <c r="AW289" s="15" t="s">
        <v>35</v>
      </c>
      <c r="AX289" s="15" t="s">
        <v>82</v>
      </c>
      <c r="AY289" s="205" t="s">
        <v>138</v>
      </c>
    </row>
    <row r="290" s="12" customFormat="1" ht="22.8" customHeight="1">
      <c r="A290" s="12"/>
      <c r="B290" s="152"/>
      <c r="C290" s="12"/>
      <c r="D290" s="153" t="s">
        <v>73</v>
      </c>
      <c r="E290" s="163" t="s">
        <v>241</v>
      </c>
      <c r="F290" s="163" t="s">
        <v>301</v>
      </c>
      <c r="G290" s="12"/>
      <c r="H290" s="12"/>
      <c r="I290" s="155"/>
      <c r="J290" s="164">
        <f>BK290</f>
        <v>0</v>
      </c>
      <c r="K290" s="12"/>
      <c r="L290" s="152"/>
      <c r="M290" s="157"/>
      <c r="N290" s="158"/>
      <c r="O290" s="158"/>
      <c r="P290" s="159">
        <f>SUM(P291:P369)</f>
        <v>0</v>
      </c>
      <c r="Q290" s="158"/>
      <c r="R290" s="159">
        <f>SUM(R291:R369)</f>
        <v>0</v>
      </c>
      <c r="S290" s="158"/>
      <c r="T290" s="160">
        <f>SUM(T291:T369)</f>
        <v>9.124727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53" t="s">
        <v>82</v>
      </c>
      <c r="AT290" s="161" t="s">
        <v>73</v>
      </c>
      <c r="AU290" s="161" t="s">
        <v>82</v>
      </c>
      <c r="AY290" s="153" t="s">
        <v>138</v>
      </c>
      <c r="BK290" s="162">
        <f>SUM(BK291:BK369)</f>
        <v>0</v>
      </c>
    </row>
    <row r="291" s="2" customFormat="1">
      <c r="A291" s="39"/>
      <c r="B291" s="165"/>
      <c r="C291" s="166" t="s">
        <v>9</v>
      </c>
      <c r="D291" s="166" t="s">
        <v>141</v>
      </c>
      <c r="E291" s="167" t="s">
        <v>1760</v>
      </c>
      <c r="F291" s="168" t="s">
        <v>1761</v>
      </c>
      <c r="G291" s="169" t="s">
        <v>168</v>
      </c>
      <c r="H291" s="170">
        <v>228.017</v>
      </c>
      <c r="I291" s="171"/>
      <c r="J291" s="172">
        <f>ROUND(I291*H291,2)</f>
        <v>0</v>
      </c>
      <c r="K291" s="168" t="s">
        <v>144</v>
      </c>
      <c r="L291" s="40"/>
      <c r="M291" s="173" t="s">
        <v>3</v>
      </c>
      <c r="N291" s="174" t="s">
        <v>45</v>
      </c>
      <c r="O291" s="73"/>
      <c r="P291" s="175">
        <f>O291*H291</f>
        <v>0</v>
      </c>
      <c r="Q291" s="175">
        <v>0</v>
      </c>
      <c r="R291" s="175">
        <f>Q291*H291</f>
        <v>0</v>
      </c>
      <c r="S291" s="175">
        <v>0</v>
      </c>
      <c r="T291" s="17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77" t="s">
        <v>162</v>
      </c>
      <c r="AT291" s="177" t="s">
        <v>141</v>
      </c>
      <c r="AU291" s="177" t="s">
        <v>84</v>
      </c>
      <c r="AY291" s="20" t="s">
        <v>138</v>
      </c>
      <c r="BE291" s="178">
        <f>IF(N291="základní",J291,0)</f>
        <v>0</v>
      </c>
      <c r="BF291" s="178">
        <f>IF(N291="snížená",J291,0)</f>
        <v>0</v>
      </c>
      <c r="BG291" s="178">
        <f>IF(N291="zákl. přenesená",J291,0)</f>
        <v>0</v>
      </c>
      <c r="BH291" s="178">
        <f>IF(N291="sníž. přenesená",J291,0)</f>
        <v>0</v>
      </c>
      <c r="BI291" s="178">
        <f>IF(N291="nulová",J291,0)</f>
        <v>0</v>
      </c>
      <c r="BJ291" s="20" t="s">
        <v>82</v>
      </c>
      <c r="BK291" s="178">
        <f>ROUND(I291*H291,2)</f>
        <v>0</v>
      </c>
      <c r="BL291" s="20" t="s">
        <v>162</v>
      </c>
      <c r="BM291" s="177" t="s">
        <v>1762</v>
      </c>
    </row>
    <row r="292" s="13" customFormat="1">
      <c r="A292" s="13"/>
      <c r="B292" s="189"/>
      <c r="C292" s="13"/>
      <c r="D292" s="179" t="s">
        <v>199</v>
      </c>
      <c r="E292" s="190" t="s">
        <v>3</v>
      </c>
      <c r="F292" s="191" t="s">
        <v>1763</v>
      </c>
      <c r="G292" s="13"/>
      <c r="H292" s="190" t="s">
        <v>3</v>
      </c>
      <c r="I292" s="192"/>
      <c r="J292" s="13"/>
      <c r="K292" s="13"/>
      <c r="L292" s="189"/>
      <c r="M292" s="193"/>
      <c r="N292" s="194"/>
      <c r="O292" s="194"/>
      <c r="P292" s="194"/>
      <c r="Q292" s="194"/>
      <c r="R292" s="194"/>
      <c r="S292" s="194"/>
      <c r="T292" s="19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0" t="s">
        <v>199</v>
      </c>
      <c r="AU292" s="190" t="s">
        <v>84</v>
      </c>
      <c r="AV292" s="13" t="s">
        <v>82</v>
      </c>
      <c r="AW292" s="13" t="s">
        <v>35</v>
      </c>
      <c r="AX292" s="13" t="s">
        <v>74</v>
      </c>
      <c r="AY292" s="190" t="s">
        <v>138</v>
      </c>
    </row>
    <row r="293" s="13" customFormat="1">
      <c r="A293" s="13"/>
      <c r="B293" s="189"/>
      <c r="C293" s="13"/>
      <c r="D293" s="179" t="s">
        <v>199</v>
      </c>
      <c r="E293" s="190" t="s">
        <v>3</v>
      </c>
      <c r="F293" s="191" t="s">
        <v>1669</v>
      </c>
      <c r="G293" s="13"/>
      <c r="H293" s="190" t="s">
        <v>3</v>
      </c>
      <c r="I293" s="192"/>
      <c r="J293" s="13"/>
      <c r="K293" s="13"/>
      <c r="L293" s="189"/>
      <c r="M293" s="193"/>
      <c r="N293" s="194"/>
      <c r="O293" s="194"/>
      <c r="P293" s="194"/>
      <c r="Q293" s="194"/>
      <c r="R293" s="194"/>
      <c r="S293" s="194"/>
      <c r="T293" s="19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0" t="s">
        <v>199</v>
      </c>
      <c r="AU293" s="190" t="s">
        <v>84</v>
      </c>
      <c r="AV293" s="13" t="s">
        <v>82</v>
      </c>
      <c r="AW293" s="13" t="s">
        <v>35</v>
      </c>
      <c r="AX293" s="13" t="s">
        <v>74</v>
      </c>
      <c r="AY293" s="190" t="s">
        <v>138</v>
      </c>
    </row>
    <row r="294" s="14" customFormat="1">
      <c r="A294" s="14"/>
      <c r="B294" s="196"/>
      <c r="C294" s="14"/>
      <c r="D294" s="179" t="s">
        <v>199</v>
      </c>
      <c r="E294" s="197" t="s">
        <v>3</v>
      </c>
      <c r="F294" s="198" t="s">
        <v>1764</v>
      </c>
      <c r="G294" s="14"/>
      <c r="H294" s="199">
        <v>86.768000000000001</v>
      </c>
      <c r="I294" s="200"/>
      <c r="J294" s="14"/>
      <c r="K294" s="14"/>
      <c r="L294" s="196"/>
      <c r="M294" s="201"/>
      <c r="N294" s="202"/>
      <c r="O294" s="202"/>
      <c r="P294" s="202"/>
      <c r="Q294" s="202"/>
      <c r="R294" s="202"/>
      <c r="S294" s="202"/>
      <c r="T294" s="20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7" t="s">
        <v>199</v>
      </c>
      <c r="AU294" s="197" t="s">
        <v>84</v>
      </c>
      <c r="AV294" s="14" t="s">
        <v>84</v>
      </c>
      <c r="AW294" s="14" t="s">
        <v>35</v>
      </c>
      <c r="AX294" s="14" t="s">
        <v>74</v>
      </c>
      <c r="AY294" s="197" t="s">
        <v>138</v>
      </c>
    </row>
    <row r="295" s="13" customFormat="1">
      <c r="A295" s="13"/>
      <c r="B295" s="189"/>
      <c r="C295" s="13"/>
      <c r="D295" s="179" t="s">
        <v>199</v>
      </c>
      <c r="E295" s="190" t="s">
        <v>3</v>
      </c>
      <c r="F295" s="191" t="s">
        <v>1673</v>
      </c>
      <c r="G295" s="13"/>
      <c r="H295" s="190" t="s">
        <v>3</v>
      </c>
      <c r="I295" s="192"/>
      <c r="J295" s="13"/>
      <c r="K295" s="13"/>
      <c r="L295" s="189"/>
      <c r="M295" s="193"/>
      <c r="N295" s="194"/>
      <c r="O295" s="194"/>
      <c r="P295" s="194"/>
      <c r="Q295" s="194"/>
      <c r="R295" s="194"/>
      <c r="S295" s="194"/>
      <c r="T295" s="19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0" t="s">
        <v>199</v>
      </c>
      <c r="AU295" s="190" t="s">
        <v>84</v>
      </c>
      <c r="AV295" s="13" t="s">
        <v>82</v>
      </c>
      <c r="AW295" s="13" t="s">
        <v>35</v>
      </c>
      <c r="AX295" s="13" t="s">
        <v>74</v>
      </c>
      <c r="AY295" s="190" t="s">
        <v>138</v>
      </c>
    </row>
    <row r="296" s="14" customFormat="1">
      <c r="A296" s="14"/>
      <c r="B296" s="196"/>
      <c r="C296" s="14"/>
      <c r="D296" s="179" t="s">
        <v>199</v>
      </c>
      <c r="E296" s="197" t="s">
        <v>3</v>
      </c>
      <c r="F296" s="198" t="s">
        <v>1765</v>
      </c>
      <c r="G296" s="14"/>
      <c r="H296" s="199">
        <v>76.102999999999994</v>
      </c>
      <c r="I296" s="200"/>
      <c r="J296" s="14"/>
      <c r="K296" s="14"/>
      <c r="L296" s="196"/>
      <c r="M296" s="201"/>
      <c r="N296" s="202"/>
      <c r="O296" s="202"/>
      <c r="P296" s="202"/>
      <c r="Q296" s="202"/>
      <c r="R296" s="202"/>
      <c r="S296" s="202"/>
      <c r="T296" s="20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7" t="s">
        <v>199</v>
      </c>
      <c r="AU296" s="197" t="s">
        <v>84</v>
      </c>
      <c r="AV296" s="14" t="s">
        <v>84</v>
      </c>
      <c r="AW296" s="14" t="s">
        <v>35</v>
      </c>
      <c r="AX296" s="14" t="s">
        <v>74</v>
      </c>
      <c r="AY296" s="197" t="s">
        <v>138</v>
      </c>
    </row>
    <row r="297" s="13" customFormat="1">
      <c r="A297" s="13"/>
      <c r="B297" s="189"/>
      <c r="C297" s="13"/>
      <c r="D297" s="179" t="s">
        <v>199</v>
      </c>
      <c r="E297" s="190" t="s">
        <v>3</v>
      </c>
      <c r="F297" s="191" t="s">
        <v>1676</v>
      </c>
      <c r="G297" s="13"/>
      <c r="H297" s="190" t="s">
        <v>3</v>
      </c>
      <c r="I297" s="192"/>
      <c r="J297" s="13"/>
      <c r="K297" s="13"/>
      <c r="L297" s="189"/>
      <c r="M297" s="193"/>
      <c r="N297" s="194"/>
      <c r="O297" s="194"/>
      <c r="P297" s="194"/>
      <c r="Q297" s="194"/>
      <c r="R297" s="194"/>
      <c r="S297" s="194"/>
      <c r="T297" s="19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0" t="s">
        <v>199</v>
      </c>
      <c r="AU297" s="190" t="s">
        <v>84</v>
      </c>
      <c r="AV297" s="13" t="s">
        <v>82</v>
      </c>
      <c r="AW297" s="13" t="s">
        <v>35</v>
      </c>
      <c r="AX297" s="13" t="s">
        <v>74</v>
      </c>
      <c r="AY297" s="190" t="s">
        <v>138</v>
      </c>
    </row>
    <row r="298" s="14" customFormat="1">
      <c r="A298" s="14"/>
      <c r="B298" s="196"/>
      <c r="C298" s="14"/>
      <c r="D298" s="179" t="s">
        <v>199</v>
      </c>
      <c r="E298" s="197" t="s">
        <v>3</v>
      </c>
      <c r="F298" s="198" t="s">
        <v>1766</v>
      </c>
      <c r="G298" s="14"/>
      <c r="H298" s="199">
        <v>35.832000000000001</v>
      </c>
      <c r="I298" s="200"/>
      <c r="J298" s="14"/>
      <c r="K298" s="14"/>
      <c r="L298" s="196"/>
      <c r="M298" s="201"/>
      <c r="N298" s="202"/>
      <c r="O298" s="202"/>
      <c r="P298" s="202"/>
      <c r="Q298" s="202"/>
      <c r="R298" s="202"/>
      <c r="S298" s="202"/>
      <c r="T298" s="20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7" t="s">
        <v>199</v>
      </c>
      <c r="AU298" s="197" t="s">
        <v>84</v>
      </c>
      <c r="AV298" s="14" t="s">
        <v>84</v>
      </c>
      <c r="AW298" s="14" t="s">
        <v>35</v>
      </c>
      <c r="AX298" s="14" t="s">
        <v>74</v>
      </c>
      <c r="AY298" s="197" t="s">
        <v>138</v>
      </c>
    </row>
    <row r="299" s="13" customFormat="1">
      <c r="A299" s="13"/>
      <c r="B299" s="189"/>
      <c r="C299" s="13"/>
      <c r="D299" s="179" t="s">
        <v>199</v>
      </c>
      <c r="E299" s="190" t="s">
        <v>3</v>
      </c>
      <c r="F299" s="191" t="s">
        <v>1680</v>
      </c>
      <c r="G299" s="13"/>
      <c r="H299" s="190" t="s">
        <v>3</v>
      </c>
      <c r="I299" s="192"/>
      <c r="J299" s="13"/>
      <c r="K299" s="13"/>
      <c r="L299" s="189"/>
      <c r="M299" s="193"/>
      <c r="N299" s="194"/>
      <c r="O299" s="194"/>
      <c r="P299" s="194"/>
      <c r="Q299" s="194"/>
      <c r="R299" s="194"/>
      <c r="S299" s="194"/>
      <c r="T299" s="19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0" t="s">
        <v>199</v>
      </c>
      <c r="AU299" s="190" t="s">
        <v>84</v>
      </c>
      <c r="AV299" s="13" t="s">
        <v>82</v>
      </c>
      <c r="AW299" s="13" t="s">
        <v>35</v>
      </c>
      <c r="AX299" s="13" t="s">
        <v>74</v>
      </c>
      <c r="AY299" s="190" t="s">
        <v>138</v>
      </c>
    </row>
    <row r="300" s="14" customFormat="1">
      <c r="A300" s="14"/>
      <c r="B300" s="196"/>
      <c r="C300" s="14"/>
      <c r="D300" s="179" t="s">
        <v>199</v>
      </c>
      <c r="E300" s="197" t="s">
        <v>3</v>
      </c>
      <c r="F300" s="198" t="s">
        <v>1767</v>
      </c>
      <c r="G300" s="14"/>
      <c r="H300" s="199">
        <v>29.314</v>
      </c>
      <c r="I300" s="200"/>
      <c r="J300" s="14"/>
      <c r="K300" s="14"/>
      <c r="L300" s="196"/>
      <c r="M300" s="201"/>
      <c r="N300" s="202"/>
      <c r="O300" s="202"/>
      <c r="P300" s="202"/>
      <c r="Q300" s="202"/>
      <c r="R300" s="202"/>
      <c r="S300" s="202"/>
      <c r="T300" s="20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7" t="s">
        <v>199</v>
      </c>
      <c r="AU300" s="197" t="s">
        <v>84</v>
      </c>
      <c r="AV300" s="14" t="s">
        <v>84</v>
      </c>
      <c r="AW300" s="14" t="s">
        <v>35</v>
      </c>
      <c r="AX300" s="14" t="s">
        <v>74</v>
      </c>
      <c r="AY300" s="197" t="s">
        <v>138</v>
      </c>
    </row>
    <row r="301" s="15" customFormat="1">
      <c r="A301" s="15"/>
      <c r="B301" s="204"/>
      <c r="C301" s="15"/>
      <c r="D301" s="179" t="s">
        <v>199</v>
      </c>
      <c r="E301" s="205" t="s">
        <v>3</v>
      </c>
      <c r="F301" s="206" t="s">
        <v>208</v>
      </c>
      <c r="G301" s="15"/>
      <c r="H301" s="207">
        <v>228.01699999999997</v>
      </c>
      <c r="I301" s="208"/>
      <c r="J301" s="15"/>
      <c r="K301" s="15"/>
      <c r="L301" s="204"/>
      <c r="M301" s="209"/>
      <c r="N301" s="210"/>
      <c r="O301" s="210"/>
      <c r="P301" s="210"/>
      <c r="Q301" s="210"/>
      <c r="R301" s="210"/>
      <c r="S301" s="210"/>
      <c r="T301" s="21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05" t="s">
        <v>199</v>
      </c>
      <c r="AU301" s="205" t="s">
        <v>84</v>
      </c>
      <c r="AV301" s="15" t="s">
        <v>162</v>
      </c>
      <c r="AW301" s="15" t="s">
        <v>35</v>
      </c>
      <c r="AX301" s="15" t="s">
        <v>82</v>
      </c>
      <c r="AY301" s="205" t="s">
        <v>138</v>
      </c>
    </row>
    <row r="302" s="2" customFormat="1">
      <c r="A302" s="39"/>
      <c r="B302" s="165"/>
      <c r="C302" s="166" t="s">
        <v>302</v>
      </c>
      <c r="D302" s="166" t="s">
        <v>141</v>
      </c>
      <c r="E302" s="167" t="s">
        <v>1768</v>
      </c>
      <c r="F302" s="168" t="s">
        <v>1769</v>
      </c>
      <c r="G302" s="169" t="s">
        <v>168</v>
      </c>
      <c r="H302" s="170">
        <v>9120.6800000000003</v>
      </c>
      <c r="I302" s="171"/>
      <c r="J302" s="172">
        <f>ROUND(I302*H302,2)</f>
        <v>0</v>
      </c>
      <c r="K302" s="168" t="s">
        <v>144</v>
      </c>
      <c r="L302" s="40"/>
      <c r="M302" s="173" t="s">
        <v>3</v>
      </c>
      <c r="N302" s="174" t="s">
        <v>45</v>
      </c>
      <c r="O302" s="73"/>
      <c r="P302" s="175">
        <f>O302*H302</f>
        <v>0</v>
      </c>
      <c r="Q302" s="175">
        <v>0</v>
      </c>
      <c r="R302" s="175">
        <f>Q302*H302</f>
        <v>0</v>
      </c>
      <c r="S302" s="175">
        <v>0</v>
      </c>
      <c r="T302" s="17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177" t="s">
        <v>162</v>
      </c>
      <c r="AT302" s="177" t="s">
        <v>141</v>
      </c>
      <c r="AU302" s="177" t="s">
        <v>84</v>
      </c>
      <c r="AY302" s="20" t="s">
        <v>138</v>
      </c>
      <c r="BE302" s="178">
        <f>IF(N302="základní",J302,0)</f>
        <v>0</v>
      </c>
      <c r="BF302" s="178">
        <f>IF(N302="snížená",J302,0)</f>
        <v>0</v>
      </c>
      <c r="BG302" s="178">
        <f>IF(N302="zákl. přenesená",J302,0)</f>
        <v>0</v>
      </c>
      <c r="BH302" s="178">
        <f>IF(N302="sníž. přenesená",J302,0)</f>
        <v>0</v>
      </c>
      <c r="BI302" s="178">
        <f>IF(N302="nulová",J302,0)</f>
        <v>0</v>
      </c>
      <c r="BJ302" s="20" t="s">
        <v>82</v>
      </c>
      <c r="BK302" s="178">
        <f>ROUND(I302*H302,2)</f>
        <v>0</v>
      </c>
      <c r="BL302" s="20" t="s">
        <v>162</v>
      </c>
      <c r="BM302" s="177" t="s">
        <v>1770</v>
      </c>
    </row>
    <row r="303" s="2" customFormat="1">
      <c r="A303" s="39"/>
      <c r="B303" s="40"/>
      <c r="C303" s="39"/>
      <c r="D303" s="179" t="s">
        <v>147</v>
      </c>
      <c r="E303" s="39"/>
      <c r="F303" s="180" t="s">
        <v>1771</v>
      </c>
      <c r="G303" s="39"/>
      <c r="H303" s="39"/>
      <c r="I303" s="181"/>
      <c r="J303" s="39"/>
      <c r="K303" s="39"/>
      <c r="L303" s="40"/>
      <c r="M303" s="182"/>
      <c r="N303" s="183"/>
      <c r="O303" s="73"/>
      <c r="P303" s="73"/>
      <c r="Q303" s="73"/>
      <c r="R303" s="73"/>
      <c r="S303" s="73"/>
      <c r="T303" s="74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20" t="s">
        <v>147</v>
      </c>
      <c r="AU303" s="20" t="s">
        <v>84</v>
      </c>
    </row>
    <row r="304" s="14" customFormat="1">
      <c r="A304" s="14"/>
      <c r="B304" s="196"/>
      <c r="C304" s="14"/>
      <c r="D304" s="179" t="s">
        <v>199</v>
      </c>
      <c r="E304" s="14"/>
      <c r="F304" s="198" t="s">
        <v>1772</v>
      </c>
      <c r="G304" s="14"/>
      <c r="H304" s="199">
        <v>9120.6800000000003</v>
      </c>
      <c r="I304" s="200"/>
      <c r="J304" s="14"/>
      <c r="K304" s="14"/>
      <c r="L304" s="196"/>
      <c r="M304" s="201"/>
      <c r="N304" s="202"/>
      <c r="O304" s="202"/>
      <c r="P304" s="202"/>
      <c r="Q304" s="202"/>
      <c r="R304" s="202"/>
      <c r="S304" s="202"/>
      <c r="T304" s="20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7" t="s">
        <v>199</v>
      </c>
      <c r="AU304" s="197" t="s">
        <v>84</v>
      </c>
      <c r="AV304" s="14" t="s">
        <v>84</v>
      </c>
      <c r="AW304" s="14" t="s">
        <v>4</v>
      </c>
      <c r="AX304" s="14" t="s">
        <v>82</v>
      </c>
      <c r="AY304" s="197" t="s">
        <v>138</v>
      </c>
    </row>
    <row r="305" s="2" customFormat="1">
      <c r="A305" s="39"/>
      <c r="B305" s="165"/>
      <c r="C305" s="166" t="s">
        <v>310</v>
      </c>
      <c r="D305" s="166" t="s">
        <v>141</v>
      </c>
      <c r="E305" s="167" t="s">
        <v>1773</v>
      </c>
      <c r="F305" s="168" t="s">
        <v>1774</v>
      </c>
      <c r="G305" s="169" t="s">
        <v>168</v>
      </c>
      <c r="H305" s="170">
        <v>228.017</v>
      </c>
      <c r="I305" s="171"/>
      <c r="J305" s="172">
        <f>ROUND(I305*H305,2)</f>
        <v>0</v>
      </c>
      <c r="K305" s="168" t="s">
        <v>144</v>
      </c>
      <c r="L305" s="40"/>
      <c r="M305" s="173" t="s">
        <v>3</v>
      </c>
      <c r="N305" s="174" t="s">
        <v>45</v>
      </c>
      <c r="O305" s="73"/>
      <c r="P305" s="175">
        <f>O305*H305</f>
        <v>0</v>
      </c>
      <c r="Q305" s="175">
        <v>0</v>
      </c>
      <c r="R305" s="175">
        <f>Q305*H305</f>
        <v>0</v>
      </c>
      <c r="S305" s="175">
        <v>0</v>
      </c>
      <c r="T305" s="17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177" t="s">
        <v>162</v>
      </c>
      <c r="AT305" s="177" t="s">
        <v>141</v>
      </c>
      <c r="AU305" s="177" t="s">
        <v>84</v>
      </c>
      <c r="AY305" s="20" t="s">
        <v>138</v>
      </c>
      <c r="BE305" s="178">
        <f>IF(N305="základní",J305,0)</f>
        <v>0</v>
      </c>
      <c r="BF305" s="178">
        <f>IF(N305="snížená",J305,0)</f>
        <v>0</v>
      </c>
      <c r="BG305" s="178">
        <f>IF(N305="zákl. přenesená",J305,0)</f>
        <v>0</v>
      </c>
      <c r="BH305" s="178">
        <f>IF(N305="sníž. přenesená",J305,0)</f>
        <v>0</v>
      </c>
      <c r="BI305" s="178">
        <f>IF(N305="nulová",J305,0)</f>
        <v>0</v>
      </c>
      <c r="BJ305" s="20" t="s">
        <v>82</v>
      </c>
      <c r="BK305" s="178">
        <f>ROUND(I305*H305,2)</f>
        <v>0</v>
      </c>
      <c r="BL305" s="20" t="s">
        <v>162</v>
      </c>
      <c r="BM305" s="177" t="s">
        <v>1775</v>
      </c>
    </row>
    <row r="306" s="2" customFormat="1">
      <c r="A306" s="39"/>
      <c r="B306" s="165"/>
      <c r="C306" s="166" t="s">
        <v>326</v>
      </c>
      <c r="D306" s="166" t="s">
        <v>141</v>
      </c>
      <c r="E306" s="167" t="s">
        <v>1776</v>
      </c>
      <c r="F306" s="168" t="s">
        <v>1777</v>
      </c>
      <c r="G306" s="169" t="s">
        <v>172</v>
      </c>
      <c r="H306" s="170">
        <v>0.59399999999999997</v>
      </c>
      <c r="I306" s="171"/>
      <c r="J306" s="172">
        <f>ROUND(I306*H306,2)</f>
        <v>0</v>
      </c>
      <c r="K306" s="168" t="s">
        <v>144</v>
      </c>
      <c r="L306" s="40"/>
      <c r="M306" s="173" t="s">
        <v>3</v>
      </c>
      <c r="N306" s="174" t="s">
        <v>45</v>
      </c>
      <c r="O306" s="73"/>
      <c r="P306" s="175">
        <f>O306*H306</f>
        <v>0</v>
      </c>
      <c r="Q306" s="175">
        <v>0</v>
      </c>
      <c r="R306" s="175">
        <f>Q306*H306</f>
        <v>0</v>
      </c>
      <c r="S306" s="175">
        <v>1.8</v>
      </c>
      <c r="T306" s="176">
        <f>S306*H306</f>
        <v>1.0691999999999999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77" t="s">
        <v>162</v>
      </c>
      <c r="AT306" s="177" t="s">
        <v>141</v>
      </c>
      <c r="AU306" s="177" t="s">
        <v>84</v>
      </c>
      <c r="AY306" s="20" t="s">
        <v>138</v>
      </c>
      <c r="BE306" s="178">
        <f>IF(N306="základní",J306,0)</f>
        <v>0</v>
      </c>
      <c r="BF306" s="178">
        <f>IF(N306="snížená",J306,0)</f>
        <v>0</v>
      </c>
      <c r="BG306" s="178">
        <f>IF(N306="zákl. přenesená",J306,0)</f>
        <v>0</v>
      </c>
      <c r="BH306" s="178">
        <f>IF(N306="sníž. přenesená",J306,0)</f>
        <v>0</v>
      </c>
      <c r="BI306" s="178">
        <f>IF(N306="nulová",J306,0)</f>
        <v>0</v>
      </c>
      <c r="BJ306" s="20" t="s">
        <v>82</v>
      </c>
      <c r="BK306" s="178">
        <f>ROUND(I306*H306,2)</f>
        <v>0</v>
      </c>
      <c r="BL306" s="20" t="s">
        <v>162</v>
      </c>
      <c r="BM306" s="177" t="s">
        <v>1778</v>
      </c>
    </row>
    <row r="307" s="13" customFormat="1">
      <c r="A307" s="13"/>
      <c r="B307" s="189"/>
      <c r="C307" s="13"/>
      <c r="D307" s="179" t="s">
        <v>199</v>
      </c>
      <c r="E307" s="190" t="s">
        <v>3</v>
      </c>
      <c r="F307" s="191" t="s">
        <v>1779</v>
      </c>
      <c r="G307" s="13"/>
      <c r="H307" s="190" t="s">
        <v>3</v>
      </c>
      <c r="I307" s="192"/>
      <c r="J307" s="13"/>
      <c r="K307" s="13"/>
      <c r="L307" s="189"/>
      <c r="M307" s="193"/>
      <c r="N307" s="194"/>
      <c r="O307" s="194"/>
      <c r="P307" s="194"/>
      <c r="Q307" s="194"/>
      <c r="R307" s="194"/>
      <c r="S307" s="194"/>
      <c r="T307" s="19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0" t="s">
        <v>199</v>
      </c>
      <c r="AU307" s="190" t="s">
        <v>84</v>
      </c>
      <c r="AV307" s="13" t="s">
        <v>82</v>
      </c>
      <c r="AW307" s="13" t="s">
        <v>35</v>
      </c>
      <c r="AX307" s="13" t="s">
        <v>74</v>
      </c>
      <c r="AY307" s="190" t="s">
        <v>138</v>
      </c>
    </row>
    <row r="308" s="13" customFormat="1">
      <c r="A308" s="13"/>
      <c r="B308" s="189"/>
      <c r="C308" s="13"/>
      <c r="D308" s="179" t="s">
        <v>199</v>
      </c>
      <c r="E308" s="190" t="s">
        <v>3</v>
      </c>
      <c r="F308" s="191" t="s">
        <v>1668</v>
      </c>
      <c r="G308" s="13"/>
      <c r="H308" s="190" t="s">
        <v>3</v>
      </c>
      <c r="I308" s="192"/>
      <c r="J308" s="13"/>
      <c r="K308" s="13"/>
      <c r="L308" s="189"/>
      <c r="M308" s="193"/>
      <c r="N308" s="194"/>
      <c r="O308" s="194"/>
      <c r="P308" s="194"/>
      <c r="Q308" s="194"/>
      <c r="R308" s="194"/>
      <c r="S308" s="194"/>
      <c r="T308" s="19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0" t="s">
        <v>199</v>
      </c>
      <c r="AU308" s="190" t="s">
        <v>84</v>
      </c>
      <c r="AV308" s="13" t="s">
        <v>82</v>
      </c>
      <c r="AW308" s="13" t="s">
        <v>35</v>
      </c>
      <c r="AX308" s="13" t="s">
        <v>74</v>
      </c>
      <c r="AY308" s="190" t="s">
        <v>138</v>
      </c>
    </row>
    <row r="309" s="13" customFormat="1">
      <c r="A309" s="13"/>
      <c r="B309" s="189"/>
      <c r="C309" s="13"/>
      <c r="D309" s="179" t="s">
        <v>199</v>
      </c>
      <c r="E309" s="190" t="s">
        <v>3</v>
      </c>
      <c r="F309" s="191" t="s">
        <v>1669</v>
      </c>
      <c r="G309" s="13"/>
      <c r="H309" s="190" t="s">
        <v>3</v>
      </c>
      <c r="I309" s="192"/>
      <c r="J309" s="13"/>
      <c r="K309" s="13"/>
      <c r="L309" s="189"/>
      <c r="M309" s="193"/>
      <c r="N309" s="194"/>
      <c r="O309" s="194"/>
      <c r="P309" s="194"/>
      <c r="Q309" s="194"/>
      <c r="R309" s="194"/>
      <c r="S309" s="194"/>
      <c r="T309" s="19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0" t="s">
        <v>199</v>
      </c>
      <c r="AU309" s="190" t="s">
        <v>84</v>
      </c>
      <c r="AV309" s="13" t="s">
        <v>82</v>
      </c>
      <c r="AW309" s="13" t="s">
        <v>35</v>
      </c>
      <c r="AX309" s="13" t="s">
        <v>74</v>
      </c>
      <c r="AY309" s="190" t="s">
        <v>138</v>
      </c>
    </row>
    <row r="310" s="14" customFormat="1">
      <c r="A310" s="14"/>
      <c r="B310" s="196"/>
      <c r="C310" s="14"/>
      <c r="D310" s="179" t="s">
        <v>199</v>
      </c>
      <c r="E310" s="197" t="s">
        <v>3</v>
      </c>
      <c r="F310" s="198" t="s">
        <v>1670</v>
      </c>
      <c r="G310" s="14"/>
      <c r="H310" s="199">
        <v>3.2160000000000002</v>
      </c>
      <c r="I310" s="200"/>
      <c r="J310" s="14"/>
      <c r="K310" s="14"/>
      <c r="L310" s="196"/>
      <c r="M310" s="201"/>
      <c r="N310" s="202"/>
      <c r="O310" s="202"/>
      <c r="P310" s="202"/>
      <c r="Q310" s="202"/>
      <c r="R310" s="202"/>
      <c r="S310" s="202"/>
      <c r="T310" s="20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7" t="s">
        <v>199</v>
      </c>
      <c r="AU310" s="197" t="s">
        <v>84</v>
      </c>
      <c r="AV310" s="14" t="s">
        <v>84</v>
      </c>
      <c r="AW310" s="14" t="s">
        <v>35</v>
      </c>
      <c r="AX310" s="14" t="s">
        <v>74</v>
      </c>
      <c r="AY310" s="197" t="s">
        <v>138</v>
      </c>
    </row>
    <row r="311" s="14" customFormat="1">
      <c r="A311" s="14"/>
      <c r="B311" s="196"/>
      <c r="C311" s="14"/>
      <c r="D311" s="179" t="s">
        <v>199</v>
      </c>
      <c r="E311" s="197" t="s">
        <v>3</v>
      </c>
      <c r="F311" s="198" t="s">
        <v>1671</v>
      </c>
      <c r="G311" s="14"/>
      <c r="H311" s="199">
        <v>2.649</v>
      </c>
      <c r="I311" s="200"/>
      <c r="J311" s="14"/>
      <c r="K311" s="14"/>
      <c r="L311" s="196"/>
      <c r="M311" s="201"/>
      <c r="N311" s="202"/>
      <c r="O311" s="202"/>
      <c r="P311" s="202"/>
      <c r="Q311" s="202"/>
      <c r="R311" s="202"/>
      <c r="S311" s="202"/>
      <c r="T311" s="20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7" t="s">
        <v>199</v>
      </c>
      <c r="AU311" s="197" t="s">
        <v>84</v>
      </c>
      <c r="AV311" s="14" t="s">
        <v>84</v>
      </c>
      <c r="AW311" s="14" t="s">
        <v>35</v>
      </c>
      <c r="AX311" s="14" t="s">
        <v>74</v>
      </c>
      <c r="AY311" s="197" t="s">
        <v>138</v>
      </c>
    </row>
    <row r="312" s="14" customFormat="1">
      <c r="A312" s="14"/>
      <c r="B312" s="196"/>
      <c r="C312" s="14"/>
      <c r="D312" s="179" t="s">
        <v>199</v>
      </c>
      <c r="E312" s="197" t="s">
        <v>3</v>
      </c>
      <c r="F312" s="198" t="s">
        <v>1672</v>
      </c>
      <c r="G312" s="14"/>
      <c r="H312" s="199">
        <v>3.3820000000000001</v>
      </c>
      <c r="I312" s="200"/>
      <c r="J312" s="14"/>
      <c r="K312" s="14"/>
      <c r="L312" s="196"/>
      <c r="M312" s="201"/>
      <c r="N312" s="202"/>
      <c r="O312" s="202"/>
      <c r="P312" s="202"/>
      <c r="Q312" s="202"/>
      <c r="R312" s="202"/>
      <c r="S312" s="202"/>
      <c r="T312" s="20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7" t="s">
        <v>199</v>
      </c>
      <c r="AU312" s="197" t="s">
        <v>84</v>
      </c>
      <c r="AV312" s="14" t="s">
        <v>84</v>
      </c>
      <c r="AW312" s="14" t="s">
        <v>35</v>
      </c>
      <c r="AX312" s="14" t="s">
        <v>74</v>
      </c>
      <c r="AY312" s="197" t="s">
        <v>138</v>
      </c>
    </row>
    <row r="313" s="13" customFormat="1">
      <c r="A313" s="13"/>
      <c r="B313" s="189"/>
      <c r="C313" s="13"/>
      <c r="D313" s="179" t="s">
        <v>199</v>
      </c>
      <c r="E313" s="190" t="s">
        <v>3</v>
      </c>
      <c r="F313" s="191" t="s">
        <v>1673</v>
      </c>
      <c r="G313" s="13"/>
      <c r="H313" s="190" t="s">
        <v>3</v>
      </c>
      <c r="I313" s="192"/>
      <c r="J313" s="13"/>
      <c r="K313" s="13"/>
      <c r="L313" s="189"/>
      <c r="M313" s="193"/>
      <c r="N313" s="194"/>
      <c r="O313" s="194"/>
      <c r="P313" s="194"/>
      <c r="Q313" s="194"/>
      <c r="R313" s="194"/>
      <c r="S313" s="194"/>
      <c r="T313" s="19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0" t="s">
        <v>199</v>
      </c>
      <c r="AU313" s="190" t="s">
        <v>84</v>
      </c>
      <c r="AV313" s="13" t="s">
        <v>82</v>
      </c>
      <c r="AW313" s="13" t="s">
        <v>35</v>
      </c>
      <c r="AX313" s="13" t="s">
        <v>74</v>
      </c>
      <c r="AY313" s="190" t="s">
        <v>138</v>
      </c>
    </row>
    <row r="314" s="14" customFormat="1">
      <c r="A314" s="14"/>
      <c r="B314" s="196"/>
      <c r="C314" s="14"/>
      <c r="D314" s="179" t="s">
        <v>199</v>
      </c>
      <c r="E314" s="197" t="s">
        <v>3</v>
      </c>
      <c r="F314" s="198" t="s">
        <v>1674</v>
      </c>
      <c r="G314" s="14"/>
      <c r="H314" s="199">
        <v>1.6499999999999999</v>
      </c>
      <c r="I314" s="200"/>
      <c r="J314" s="14"/>
      <c r="K314" s="14"/>
      <c r="L314" s="196"/>
      <c r="M314" s="201"/>
      <c r="N314" s="202"/>
      <c r="O314" s="202"/>
      <c r="P314" s="202"/>
      <c r="Q314" s="202"/>
      <c r="R314" s="202"/>
      <c r="S314" s="202"/>
      <c r="T314" s="20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7" t="s">
        <v>199</v>
      </c>
      <c r="AU314" s="197" t="s">
        <v>84</v>
      </c>
      <c r="AV314" s="14" t="s">
        <v>84</v>
      </c>
      <c r="AW314" s="14" t="s">
        <v>35</v>
      </c>
      <c r="AX314" s="14" t="s">
        <v>74</v>
      </c>
      <c r="AY314" s="197" t="s">
        <v>138</v>
      </c>
    </row>
    <row r="315" s="14" customFormat="1">
      <c r="A315" s="14"/>
      <c r="B315" s="196"/>
      <c r="C315" s="14"/>
      <c r="D315" s="179" t="s">
        <v>199</v>
      </c>
      <c r="E315" s="197" t="s">
        <v>3</v>
      </c>
      <c r="F315" s="198" t="s">
        <v>1675</v>
      </c>
      <c r="G315" s="14"/>
      <c r="H315" s="199">
        <v>5.5229999999999997</v>
      </c>
      <c r="I315" s="200"/>
      <c r="J315" s="14"/>
      <c r="K315" s="14"/>
      <c r="L315" s="196"/>
      <c r="M315" s="201"/>
      <c r="N315" s="202"/>
      <c r="O315" s="202"/>
      <c r="P315" s="202"/>
      <c r="Q315" s="202"/>
      <c r="R315" s="202"/>
      <c r="S315" s="202"/>
      <c r="T315" s="20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7" t="s">
        <v>199</v>
      </c>
      <c r="AU315" s="197" t="s">
        <v>84</v>
      </c>
      <c r="AV315" s="14" t="s">
        <v>84</v>
      </c>
      <c r="AW315" s="14" t="s">
        <v>35</v>
      </c>
      <c r="AX315" s="14" t="s">
        <v>74</v>
      </c>
      <c r="AY315" s="197" t="s">
        <v>138</v>
      </c>
    </row>
    <row r="316" s="13" customFormat="1">
      <c r="A316" s="13"/>
      <c r="B316" s="189"/>
      <c r="C316" s="13"/>
      <c r="D316" s="179" t="s">
        <v>199</v>
      </c>
      <c r="E316" s="190" t="s">
        <v>3</v>
      </c>
      <c r="F316" s="191" t="s">
        <v>1676</v>
      </c>
      <c r="G316" s="13"/>
      <c r="H316" s="190" t="s">
        <v>3</v>
      </c>
      <c r="I316" s="192"/>
      <c r="J316" s="13"/>
      <c r="K316" s="13"/>
      <c r="L316" s="189"/>
      <c r="M316" s="193"/>
      <c r="N316" s="194"/>
      <c r="O316" s="194"/>
      <c r="P316" s="194"/>
      <c r="Q316" s="194"/>
      <c r="R316" s="194"/>
      <c r="S316" s="194"/>
      <c r="T316" s="19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0" t="s">
        <v>199</v>
      </c>
      <c r="AU316" s="190" t="s">
        <v>84</v>
      </c>
      <c r="AV316" s="13" t="s">
        <v>82</v>
      </c>
      <c r="AW316" s="13" t="s">
        <v>35</v>
      </c>
      <c r="AX316" s="13" t="s">
        <v>74</v>
      </c>
      <c r="AY316" s="190" t="s">
        <v>138</v>
      </c>
    </row>
    <row r="317" s="14" customFormat="1">
      <c r="A317" s="14"/>
      <c r="B317" s="196"/>
      <c r="C317" s="14"/>
      <c r="D317" s="179" t="s">
        <v>199</v>
      </c>
      <c r="E317" s="197" t="s">
        <v>3</v>
      </c>
      <c r="F317" s="198" t="s">
        <v>1677</v>
      </c>
      <c r="G317" s="14"/>
      <c r="H317" s="199">
        <v>6.7080000000000002</v>
      </c>
      <c r="I317" s="200"/>
      <c r="J317" s="14"/>
      <c r="K317" s="14"/>
      <c r="L317" s="196"/>
      <c r="M317" s="201"/>
      <c r="N317" s="202"/>
      <c r="O317" s="202"/>
      <c r="P317" s="202"/>
      <c r="Q317" s="202"/>
      <c r="R317" s="202"/>
      <c r="S317" s="202"/>
      <c r="T317" s="20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7" t="s">
        <v>199</v>
      </c>
      <c r="AU317" s="197" t="s">
        <v>84</v>
      </c>
      <c r="AV317" s="14" t="s">
        <v>84</v>
      </c>
      <c r="AW317" s="14" t="s">
        <v>35</v>
      </c>
      <c r="AX317" s="14" t="s">
        <v>74</v>
      </c>
      <c r="AY317" s="197" t="s">
        <v>138</v>
      </c>
    </row>
    <row r="318" s="14" customFormat="1">
      <c r="A318" s="14"/>
      <c r="B318" s="196"/>
      <c r="C318" s="14"/>
      <c r="D318" s="179" t="s">
        <v>199</v>
      </c>
      <c r="E318" s="197" t="s">
        <v>3</v>
      </c>
      <c r="F318" s="198" t="s">
        <v>1678</v>
      </c>
      <c r="G318" s="14"/>
      <c r="H318" s="199">
        <v>3.5059999999999998</v>
      </c>
      <c r="I318" s="200"/>
      <c r="J318" s="14"/>
      <c r="K318" s="14"/>
      <c r="L318" s="196"/>
      <c r="M318" s="201"/>
      <c r="N318" s="202"/>
      <c r="O318" s="202"/>
      <c r="P318" s="202"/>
      <c r="Q318" s="202"/>
      <c r="R318" s="202"/>
      <c r="S318" s="202"/>
      <c r="T318" s="20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7" t="s">
        <v>199</v>
      </c>
      <c r="AU318" s="197" t="s">
        <v>84</v>
      </c>
      <c r="AV318" s="14" t="s">
        <v>84</v>
      </c>
      <c r="AW318" s="14" t="s">
        <v>35</v>
      </c>
      <c r="AX318" s="14" t="s">
        <v>74</v>
      </c>
      <c r="AY318" s="197" t="s">
        <v>138</v>
      </c>
    </row>
    <row r="319" s="14" customFormat="1">
      <c r="A319" s="14"/>
      <c r="B319" s="196"/>
      <c r="C319" s="14"/>
      <c r="D319" s="179" t="s">
        <v>199</v>
      </c>
      <c r="E319" s="197" t="s">
        <v>3</v>
      </c>
      <c r="F319" s="198" t="s">
        <v>1679</v>
      </c>
      <c r="G319" s="14"/>
      <c r="H319" s="199">
        <v>1.5469999999999999</v>
      </c>
      <c r="I319" s="200"/>
      <c r="J319" s="14"/>
      <c r="K319" s="14"/>
      <c r="L319" s="196"/>
      <c r="M319" s="201"/>
      <c r="N319" s="202"/>
      <c r="O319" s="202"/>
      <c r="P319" s="202"/>
      <c r="Q319" s="202"/>
      <c r="R319" s="202"/>
      <c r="S319" s="202"/>
      <c r="T319" s="20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7" t="s">
        <v>199</v>
      </c>
      <c r="AU319" s="197" t="s">
        <v>84</v>
      </c>
      <c r="AV319" s="14" t="s">
        <v>84</v>
      </c>
      <c r="AW319" s="14" t="s">
        <v>35</v>
      </c>
      <c r="AX319" s="14" t="s">
        <v>74</v>
      </c>
      <c r="AY319" s="197" t="s">
        <v>138</v>
      </c>
    </row>
    <row r="320" s="13" customFormat="1">
      <c r="A320" s="13"/>
      <c r="B320" s="189"/>
      <c r="C320" s="13"/>
      <c r="D320" s="179" t="s">
        <v>199</v>
      </c>
      <c r="E320" s="190" t="s">
        <v>3</v>
      </c>
      <c r="F320" s="191" t="s">
        <v>1680</v>
      </c>
      <c r="G320" s="13"/>
      <c r="H320" s="190" t="s">
        <v>3</v>
      </c>
      <c r="I320" s="192"/>
      <c r="J320" s="13"/>
      <c r="K320" s="13"/>
      <c r="L320" s="189"/>
      <c r="M320" s="193"/>
      <c r="N320" s="194"/>
      <c r="O320" s="194"/>
      <c r="P320" s="194"/>
      <c r="Q320" s="194"/>
      <c r="R320" s="194"/>
      <c r="S320" s="194"/>
      <c r="T320" s="19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0" t="s">
        <v>199</v>
      </c>
      <c r="AU320" s="190" t="s">
        <v>84</v>
      </c>
      <c r="AV320" s="13" t="s">
        <v>82</v>
      </c>
      <c r="AW320" s="13" t="s">
        <v>35</v>
      </c>
      <c r="AX320" s="13" t="s">
        <v>74</v>
      </c>
      <c r="AY320" s="190" t="s">
        <v>138</v>
      </c>
    </row>
    <row r="321" s="14" customFormat="1">
      <c r="A321" s="14"/>
      <c r="B321" s="196"/>
      <c r="C321" s="14"/>
      <c r="D321" s="179" t="s">
        <v>199</v>
      </c>
      <c r="E321" s="197" t="s">
        <v>3</v>
      </c>
      <c r="F321" s="198" t="s">
        <v>1681</v>
      </c>
      <c r="G321" s="14"/>
      <c r="H321" s="199">
        <v>1.5389999999999999</v>
      </c>
      <c r="I321" s="200"/>
      <c r="J321" s="14"/>
      <c r="K321" s="14"/>
      <c r="L321" s="196"/>
      <c r="M321" s="201"/>
      <c r="N321" s="202"/>
      <c r="O321" s="202"/>
      <c r="P321" s="202"/>
      <c r="Q321" s="202"/>
      <c r="R321" s="202"/>
      <c r="S321" s="202"/>
      <c r="T321" s="20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7" t="s">
        <v>199</v>
      </c>
      <c r="AU321" s="197" t="s">
        <v>84</v>
      </c>
      <c r="AV321" s="14" t="s">
        <v>84</v>
      </c>
      <c r="AW321" s="14" t="s">
        <v>35</v>
      </c>
      <c r="AX321" s="14" t="s">
        <v>74</v>
      </c>
      <c r="AY321" s="197" t="s">
        <v>138</v>
      </c>
    </row>
    <row r="322" s="16" customFormat="1">
      <c r="A322" s="16"/>
      <c r="B322" s="212"/>
      <c r="C322" s="16"/>
      <c r="D322" s="179" t="s">
        <v>199</v>
      </c>
      <c r="E322" s="213" t="s">
        <v>3</v>
      </c>
      <c r="F322" s="214" t="s">
        <v>248</v>
      </c>
      <c r="G322" s="16"/>
      <c r="H322" s="215">
        <v>29.720000000000002</v>
      </c>
      <c r="I322" s="216"/>
      <c r="J322" s="16"/>
      <c r="K322" s="16"/>
      <c r="L322" s="212"/>
      <c r="M322" s="217"/>
      <c r="N322" s="218"/>
      <c r="O322" s="218"/>
      <c r="P322" s="218"/>
      <c r="Q322" s="218"/>
      <c r="R322" s="218"/>
      <c r="S322" s="218"/>
      <c r="T322" s="219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13" t="s">
        <v>199</v>
      </c>
      <c r="AU322" s="213" t="s">
        <v>84</v>
      </c>
      <c r="AV322" s="16" t="s">
        <v>156</v>
      </c>
      <c r="AW322" s="16" t="s">
        <v>35</v>
      </c>
      <c r="AX322" s="16" t="s">
        <v>74</v>
      </c>
      <c r="AY322" s="213" t="s">
        <v>138</v>
      </c>
    </row>
    <row r="323" s="13" customFormat="1">
      <c r="A323" s="13"/>
      <c r="B323" s="189"/>
      <c r="C323" s="13"/>
      <c r="D323" s="179" t="s">
        <v>199</v>
      </c>
      <c r="E323" s="190" t="s">
        <v>3</v>
      </c>
      <c r="F323" s="191" t="s">
        <v>1682</v>
      </c>
      <c r="G323" s="13"/>
      <c r="H323" s="190" t="s">
        <v>3</v>
      </c>
      <c r="I323" s="192"/>
      <c r="J323" s="13"/>
      <c r="K323" s="13"/>
      <c r="L323" s="189"/>
      <c r="M323" s="193"/>
      <c r="N323" s="194"/>
      <c r="O323" s="194"/>
      <c r="P323" s="194"/>
      <c r="Q323" s="194"/>
      <c r="R323" s="194"/>
      <c r="S323" s="194"/>
      <c r="T323" s="19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0" t="s">
        <v>199</v>
      </c>
      <c r="AU323" s="190" t="s">
        <v>84</v>
      </c>
      <c r="AV323" s="13" t="s">
        <v>82</v>
      </c>
      <c r="AW323" s="13" t="s">
        <v>35</v>
      </c>
      <c r="AX323" s="13" t="s">
        <v>74</v>
      </c>
      <c r="AY323" s="190" t="s">
        <v>138</v>
      </c>
    </row>
    <row r="324" s="14" customFormat="1">
      <c r="A324" s="14"/>
      <c r="B324" s="196"/>
      <c r="C324" s="14"/>
      <c r="D324" s="179" t="s">
        <v>199</v>
      </c>
      <c r="E324" s="197" t="s">
        <v>3</v>
      </c>
      <c r="F324" s="198" t="s">
        <v>1683</v>
      </c>
      <c r="G324" s="14"/>
      <c r="H324" s="199">
        <v>0.59399999999999997</v>
      </c>
      <c r="I324" s="200"/>
      <c r="J324" s="14"/>
      <c r="K324" s="14"/>
      <c r="L324" s="196"/>
      <c r="M324" s="201"/>
      <c r="N324" s="202"/>
      <c r="O324" s="202"/>
      <c r="P324" s="202"/>
      <c r="Q324" s="202"/>
      <c r="R324" s="202"/>
      <c r="S324" s="202"/>
      <c r="T324" s="20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7" t="s">
        <v>199</v>
      </c>
      <c r="AU324" s="197" t="s">
        <v>84</v>
      </c>
      <c r="AV324" s="14" t="s">
        <v>84</v>
      </c>
      <c r="AW324" s="14" t="s">
        <v>35</v>
      </c>
      <c r="AX324" s="14" t="s">
        <v>82</v>
      </c>
      <c r="AY324" s="197" t="s">
        <v>138</v>
      </c>
    </row>
    <row r="325" s="2" customFormat="1">
      <c r="A325" s="39"/>
      <c r="B325" s="165"/>
      <c r="C325" s="166" t="s">
        <v>332</v>
      </c>
      <c r="D325" s="166" t="s">
        <v>141</v>
      </c>
      <c r="E325" s="167" t="s">
        <v>1780</v>
      </c>
      <c r="F325" s="168" t="s">
        <v>1781</v>
      </c>
      <c r="G325" s="169" t="s">
        <v>168</v>
      </c>
      <c r="H325" s="170">
        <v>104.663</v>
      </c>
      <c r="I325" s="171"/>
      <c r="J325" s="172">
        <f>ROUND(I325*H325,2)</f>
        <v>0</v>
      </c>
      <c r="K325" s="168" t="s">
        <v>144</v>
      </c>
      <c r="L325" s="40"/>
      <c r="M325" s="173" t="s">
        <v>3</v>
      </c>
      <c r="N325" s="174" t="s">
        <v>45</v>
      </c>
      <c r="O325" s="73"/>
      <c r="P325" s="175">
        <f>O325*H325</f>
        <v>0</v>
      </c>
      <c r="Q325" s="175">
        <v>0</v>
      </c>
      <c r="R325" s="175">
        <f>Q325*H325</f>
        <v>0</v>
      </c>
      <c r="S325" s="175">
        <v>0.058999999999999997</v>
      </c>
      <c r="T325" s="176">
        <f>S325*H325</f>
        <v>6.1751169999999993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177" t="s">
        <v>162</v>
      </c>
      <c r="AT325" s="177" t="s">
        <v>141</v>
      </c>
      <c r="AU325" s="177" t="s">
        <v>84</v>
      </c>
      <c r="AY325" s="20" t="s">
        <v>138</v>
      </c>
      <c r="BE325" s="178">
        <f>IF(N325="základní",J325,0)</f>
        <v>0</v>
      </c>
      <c r="BF325" s="178">
        <f>IF(N325="snížená",J325,0)</f>
        <v>0</v>
      </c>
      <c r="BG325" s="178">
        <f>IF(N325="zákl. přenesená",J325,0)</f>
        <v>0</v>
      </c>
      <c r="BH325" s="178">
        <f>IF(N325="sníž. přenesená",J325,0)</f>
        <v>0</v>
      </c>
      <c r="BI325" s="178">
        <f>IF(N325="nulová",J325,0)</f>
        <v>0</v>
      </c>
      <c r="BJ325" s="20" t="s">
        <v>82</v>
      </c>
      <c r="BK325" s="178">
        <f>ROUND(I325*H325,2)</f>
        <v>0</v>
      </c>
      <c r="BL325" s="20" t="s">
        <v>162</v>
      </c>
      <c r="BM325" s="177" t="s">
        <v>1782</v>
      </c>
    </row>
    <row r="326" s="13" customFormat="1">
      <c r="A326" s="13"/>
      <c r="B326" s="189"/>
      <c r="C326" s="13"/>
      <c r="D326" s="179" t="s">
        <v>199</v>
      </c>
      <c r="E326" s="190" t="s">
        <v>3</v>
      </c>
      <c r="F326" s="191" t="s">
        <v>1693</v>
      </c>
      <c r="G326" s="13"/>
      <c r="H326" s="190" t="s">
        <v>3</v>
      </c>
      <c r="I326" s="192"/>
      <c r="J326" s="13"/>
      <c r="K326" s="13"/>
      <c r="L326" s="189"/>
      <c r="M326" s="193"/>
      <c r="N326" s="194"/>
      <c r="O326" s="194"/>
      <c r="P326" s="194"/>
      <c r="Q326" s="194"/>
      <c r="R326" s="194"/>
      <c r="S326" s="194"/>
      <c r="T326" s="19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0" t="s">
        <v>199</v>
      </c>
      <c r="AU326" s="190" t="s">
        <v>84</v>
      </c>
      <c r="AV326" s="13" t="s">
        <v>82</v>
      </c>
      <c r="AW326" s="13" t="s">
        <v>35</v>
      </c>
      <c r="AX326" s="13" t="s">
        <v>74</v>
      </c>
      <c r="AY326" s="190" t="s">
        <v>138</v>
      </c>
    </row>
    <row r="327" s="13" customFormat="1">
      <c r="A327" s="13"/>
      <c r="B327" s="189"/>
      <c r="C327" s="13"/>
      <c r="D327" s="179" t="s">
        <v>199</v>
      </c>
      <c r="E327" s="190" t="s">
        <v>3</v>
      </c>
      <c r="F327" s="191" t="s">
        <v>1669</v>
      </c>
      <c r="G327" s="13"/>
      <c r="H327" s="190" t="s">
        <v>3</v>
      </c>
      <c r="I327" s="192"/>
      <c r="J327" s="13"/>
      <c r="K327" s="13"/>
      <c r="L327" s="189"/>
      <c r="M327" s="193"/>
      <c r="N327" s="194"/>
      <c r="O327" s="194"/>
      <c r="P327" s="194"/>
      <c r="Q327" s="194"/>
      <c r="R327" s="194"/>
      <c r="S327" s="194"/>
      <c r="T327" s="19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0" t="s">
        <v>199</v>
      </c>
      <c r="AU327" s="190" t="s">
        <v>84</v>
      </c>
      <c r="AV327" s="13" t="s">
        <v>82</v>
      </c>
      <c r="AW327" s="13" t="s">
        <v>35</v>
      </c>
      <c r="AX327" s="13" t="s">
        <v>74</v>
      </c>
      <c r="AY327" s="190" t="s">
        <v>138</v>
      </c>
    </row>
    <row r="328" s="14" customFormat="1">
      <c r="A328" s="14"/>
      <c r="B328" s="196"/>
      <c r="C328" s="14"/>
      <c r="D328" s="179" t="s">
        <v>199</v>
      </c>
      <c r="E328" s="197" t="s">
        <v>3</v>
      </c>
      <c r="F328" s="198" t="s">
        <v>1694</v>
      </c>
      <c r="G328" s="14"/>
      <c r="H328" s="199">
        <v>25.873000000000001</v>
      </c>
      <c r="I328" s="200"/>
      <c r="J328" s="14"/>
      <c r="K328" s="14"/>
      <c r="L328" s="196"/>
      <c r="M328" s="201"/>
      <c r="N328" s="202"/>
      <c r="O328" s="202"/>
      <c r="P328" s="202"/>
      <c r="Q328" s="202"/>
      <c r="R328" s="202"/>
      <c r="S328" s="202"/>
      <c r="T328" s="20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7" t="s">
        <v>199</v>
      </c>
      <c r="AU328" s="197" t="s">
        <v>84</v>
      </c>
      <c r="AV328" s="14" t="s">
        <v>84</v>
      </c>
      <c r="AW328" s="14" t="s">
        <v>35</v>
      </c>
      <c r="AX328" s="14" t="s">
        <v>74</v>
      </c>
      <c r="AY328" s="197" t="s">
        <v>138</v>
      </c>
    </row>
    <row r="329" s="14" customFormat="1">
      <c r="A329" s="14"/>
      <c r="B329" s="196"/>
      <c r="C329" s="14"/>
      <c r="D329" s="179" t="s">
        <v>199</v>
      </c>
      <c r="E329" s="197" t="s">
        <v>3</v>
      </c>
      <c r="F329" s="198" t="s">
        <v>1783</v>
      </c>
      <c r="G329" s="14"/>
      <c r="H329" s="199">
        <v>0</v>
      </c>
      <c r="I329" s="200"/>
      <c r="J329" s="14"/>
      <c r="K329" s="14"/>
      <c r="L329" s="196"/>
      <c r="M329" s="201"/>
      <c r="N329" s="202"/>
      <c r="O329" s="202"/>
      <c r="P329" s="202"/>
      <c r="Q329" s="202"/>
      <c r="R329" s="202"/>
      <c r="S329" s="202"/>
      <c r="T329" s="20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7" t="s">
        <v>199</v>
      </c>
      <c r="AU329" s="197" t="s">
        <v>84</v>
      </c>
      <c r="AV329" s="14" t="s">
        <v>84</v>
      </c>
      <c r="AW329" s="14" t="s">
        <v>35</v>
      </c>
      <c r="AX329" s="14" t="s">
        <v>74</v>
      </c>
      <c r="AY329" s="197" t="s">
        <v>138</v>
      </c>
    </row>
    <row r="330" s="13" customFormat="1">
      <c r="A330" s="13"/>
      <c r="B330" s="189"/>
      <c r="C330" s="13"/>
      <c r="D330" s="179" t="s">
        <v>199</v>
      </c>
      <c r="E330" s="190" t="s">
        <v>3</v>
      </c>
      <c r="F330" s="191" t="s">
        <v>1673</v>
      </c>
      <c r="G330" s="13"/>
      <c r="H330" s="190" t="s">
        <v>3</v>
      </c>
      <c r="I330" s="192"/>
      <c r="J330" s="13"/>
      <c r="K330" s="13"/>
      <c r="L330" s="189"/>
      <c r="M330" s="193"/>
      <c r="N330" s="194"/>
      <c r="O330" s="194"/>
      <c r="P330" s="194"/>
      <c r="Q330" s="194"/>
      <c r="R330" s="194"/>
      <c r="S330" s="194"/>
      <c r="T330" s="19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0" t="s">
        <v>199</v>
      </c>
      <c r="AU330" s="190" t="s">
        <v>84</v>
      </c>
      <c r="AV330" s="13" t="s">
        <v>82</v>
      </c>
      <c r="AW330" s="13" t="s">
        <v>35</v>
      </c>
      <c r="AX330" s="13" t="s">
        <v>74</v>
      </c>
      <c r="AY330" s="190" t="s">
        <v>138</v>
      </c>
    </row>
    <row r="331" s="14" customFormat="1">
      <c r="A331" s="14"/>
      <c r="B331" s="196"/>
      <c r="C331" s="14"/>
      <c r="D331" s="179" t="s">
        <v>199</v>
      </c>
      <c r="E331" s="197" t="s">
        <v>3</v>
      </c>
      <c r="F331" s="198" t="s">
        <v>1695</v>
      </c>
      <c r="G331" s="14"/>
      <c r="H331" s="199">
        <v>27.605</v>
      </c>
      <c r="I331" s="200"/>
      <c r="J331" s="14"/>
      <c r="K331" s="14"/>
      <c r="L331" s="196"/>
      <c r="M331" s="201"/>
      <c r="N331" s="202"/>
      <c r="O331" s="202"/>
      <c r="P331" s="202"/>
      <c r="Q331" s="202"/>
      <c r="R331" s="202"/>
      <c r="S331" s="202"/>
      <c r="T331" s="20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7" t="s">
        <v>199</v>
      </c>
      <c r="AU331" s="197" t="s">
        <v>84</v>
      </c>
      <c r="AV331" s="14" t="s">
        <v>84</v>
      </c>
      <c r="AW331" s="14" t="s">
        <v>35</v>
      </c>
      <c r="AX331" s="14" t="s">
        <v>74</v>
      </c>
      <c r="AY331" s="197" t="s">
        <v>138</v>
      </c>
    </row>
    <row r="332" s="13" customFormat="1">
      <c r="A332" s="13"/>
      <c r="B332" s="189"/>
      <c r="C332" s="13"/>
      <c r="D332" s="179" t="s">
        <v>199</v>
      </c>
      <c r="E332" s="190" t="s">
        <v>3</v>
      </c>
      <c r="F332" s="191" t="s">
        <v>1676</v>
      </c>
      <c r="G332" s="13"/>
      <c r="H332" s="190" t="s">
        <v>3</v>
      </c>
      <c r="I332" s="192"/>
      <c r="J332" s="13"/>
      <c r="K332" s="13"/>
      <c r="L332" s="189"/>
      <c r="M332" s="193"/>
      <c r="N332" s="194"/>
      <c r="O332" s="194"/>
      <c r="P332" s="194"/>
      <c r="Q332" s="194"/>
      <c r="R332" s="194"/>
      <c r="S332" s="194"/>
      <c r="T332" s="19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0" t="s">
        <v>199</v>
      </c>
      <c r="AU332" s="190" t="s">
        <v>84</v>
      </c>
      <c r="AV332" s="13" t="s">
        <v>82</v>
      </c>
      <c r="AW332" s="13" t="s">
        <v>35</v>
      </c>
      <c r="AX332" s="13" t="s">
        <v>74</v>
      </c>
      <c r="AY332" s="190" t="s">
        <v>138</v>
      </c>
    </row>
    <row r="333" s="14" customFormat="1">
      <c r="A333" s="14"/>
      <c r="B333" s="196"/>
      <c r="C333" s="14"/>
      <c r="D333" s="179" t="s">
        <v>199</v>
      </c>
      <c r="E333" s="197" t="s">
        <v>3</v>
      </c>
      <c r="F333" s="198" t="s">
        <v>1696</v>
      </c>
      <c r="G333" s="14"/>
      <c r="H333" s="199">
        <v>9.5500000000000007</v>
      </c>
      <c r="I333" s="200"/>
      <c r="J333" s="14"/>
      <c r="K333" s="14"/>
      <c r="L333" s="196"/>
      <c r="M333" s="201"/>
      <c r="N333" s="202"/>
      <c r="O333" s="202"/>
      <c r="P333" s="202"/>
      <c r="Q333" s="202"/>
      <c r="R333" s="202"/>
      <c r="S333" s="202"/>
      <c r="T333" s="20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7" t="s">
        <v>199</v>
      </c>
      <c r="AU333" s="197" t="s">
        <v>84</v>
      </c>
      <c r="AV333" s="14" t="s">
        <v>84</v>
      </c>
      <c r="AW333" s="14" t="s">
        <v>35</v>
      </c>
      <c r="AX333" s="14" t="s">
        <v>74</v>
      </c>
      <c r="AY333" s="197" t="s">
        <v>138</v>
      </c>
    </row>
    <row r="334" s="14" customFormat="1">
      <c r="A334" s="14"/>
      <c r="B334" s="196"/>
      <c r="C334" s="14"/>
      <c r="D334" s="179" t="s">
        <v>199</v>
      </c>
      <c r="E334" s="197" t="s">
        <v>3</v>
      </c>
      <c r="F334" s="198" t="s">
        <v>1697</v>
      </c>
      <c r="G334" s="14"/>
      <c r="H334" s="199">
        <v>6.4850000000000003</v>
      </c>
      <c r="I334" s="200"/>
      <c r="J334" s="14"/>
      <c r="K334" s="14"/>
      <c r="L334" s="196"/>
      <c r="M334" s="201"/>
      <c r="N334" s="202"/>
      <c r="O334" s="202"/>
      <c r="P334" s="202"/>
      <c r="Q334" s="202"/>
      <c r="R334" s="202"/>
      <c r="S334" s="202"/>
      <c r="T334" s="20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7" t="s">
        <v>199</v>
      </c>
      <c r="AU334" s="197" t="s">
        <v>84</v>
      </c>
      <c r="AV334" s="14" t="s">
        <v>84</v>
      </c>
      <c r="AW334" s="14" t="s">
        <v>35</v>
      </c>
      <c r="AX334" s="14" t="s">
        <v>74</v>
      </c>
      <c r="AY334" s="197" t="s">
        <v>138</v>
      </c>
    </row>
    <row r="335" s="14" customFormat="1">
      <c r="A335" s="14"/>
      <c r="B335" s="196"/>
      <c r="C335" s="14"/>
      <c r="D335" s="179" t="s">
        <v>199</v>
      </c>
      <c r="E335" s="197" t="s">
        <v>3</v>
      </c>
      <c r="F335" s="198" t="s">
        <v>1698</v>
      </c>
      <c r="G335" s="14"/>
      <c r="H335" s="199">
        <v>2.202</v>
      </c>
      <c r="I335" s="200"/>
      <c r="J335" s="14"/>
      <c r="K335" s="14"/>
      <c r="L335" s="196"/>
      <c r="M335" s="201"/>
      <c r="N335" s="202"/>
      <c r="O335" s="202"/>
      <c r="P335" s="202"/>
      <c r="Q335" s="202"/>
      <c r="R335" s="202"/>
      <c r="S335" s="202"/>
      <c r="T335" s="20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7" t="s">
        <v>199</v>
      </c>
      <c r="AU335" s="197" t="s">
        <v>84</v>
      </c>
      <c r="AV335" s="14" t="s">
        <v>84</v>
      </c>
      <c r="AW335" s="14" t="s">
        <v>35</v>
      </c>
      <c r="AX335" s="14" t="s">
        <v>74</v>
      </c>
      <c r="AY335" s="197" t="s">
        <v>138</v>
      </c>
    </row>
    <row r="336" s="13" customFormat="1">
      <c r="A336" s="13"/>
      <c r="B336" s="189"/>
      <c r="C336" s="13"/>
      <c r="D336" s="179" t="s">
        <v>199</v>
      </c>
      <c r="E336" s="190" t="s">
        <v>3</v>
      </c>
      <c r="F336" s="191" t="s">
        <v>1680</v>
      </c>
      <c r="G336" s="13"/>
      <c r="H336" s="190" t="s">
        <v>3</v>
      </c>
      <c r="I336" s="192"/>
      <c r="J336" s="13"/>
      <c r="K336" s="13"/>
      <c r="L336" s="189"/>
      <c r="M336" s="193"/>
      <c r="N336" s="194"/>
      <c r="O336" s="194"/>
      <c r="P336" s="194"/>
      <c r="Q336" s="194"/>
      <c r="R336" s="194"/>
      <c r="S336" s="194"/>
      <c r="T336" s="19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0" t="s">
        <v>199</v>
      </c>
      <c r="AU336" s="190" t="s">
        <v>84</v>
      </c>
      <c r="AV336" s="13" t="s">
        <v>82</v>
      </c>
      <c r="AW336" s="13" t="s">
        <v>35</v>
      </c>
      <c r="AX336" s="13" t="s">
        <v>74</v>
      </c>
      <c r="AY336" s="190" t="s">
        <v>138</v>
      </c>
    </row>
    <row r="337" s="14" customFormat="1">
      <c r="A337" s="14"/>
      <c r="B337" s="196"/>
      <c r="C337" s="14"/>
      <c r="D337" s="179" t="s">
        <v>199</v>
      </c>
      <c r="E337" s="197" t="s">
        <v>3</v>
      </c>
      <c r="F337" s="198" t="s">
        <v>1699</v>
      </c>
      <c r="G337" s="14"/>
      <c r="H337" s="199">
        <v>34.984000000000002</v>
      </c>
      <c r="I337" s="200"/>
      <c r="J337" s="14"/>
      <c r="K337" s="14"/>
      <c r="L337" s="196"/>
      <c r="M337" s="201"/>
      <c r="N337" s="202"/>
      <c r="O337" s="202"/>
      <c r="P337" s="202"/>
      <c r="Q337" s="202"/>
      <c r="R337" s="202"/>
      <c r="S337" s="202"/>
      <c r="T337" s="20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7" t="s">
        <v>199</v>
      </c>
      <c r="AU337" s="197" t="s">
        <v>84</v>
      </c>
      <c r="AV337" s="14" t="s">
        <v>84</v>
      </c>
      <c r="AW337" s="14" t="s">
        <v>35</v>
      </c>
      <c r="AX337" s="14" t="s">
        <v>74</v>
      </c>
      <c r="AY337" s="197" t="s">
        <v>138</v>
      </c>
    </row>
    <row r="338" s="14" customFormat="1">
      <c r="A338" s="14"/>
      <c r="B338" s="196"/>
      <c r="C338" s="14"/>
      <c r="D338" s="179" t="s">
        <v>199</v>
      </c>
      <c r="E338" s="197" t="s">
        <v>3</v>
      </c>
      <c r="F338" s="198" t="s">
        <v>1784</v>
      </c>
      <c r="G338" s="14"/>
      <c r="H338" s="199">
        <v>-2.036</v>
      </c>
      <c r="I338" s="200"/>
      <c r="J338" s="14"/>
      <c r="K338" s="14"/>
      <c r="L338" s="196"/>
      <c r="M338" s="201"/>
      <c r="N338" s="202"/>
      <c r="O338" s="202"/>
      <c r="P338" s="202"/>
      <c r="Q338" s="202"/>
      <c r="R338" s="202"/>
      <c r="S338" s="202"/>
      <c r="T338" s="20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7" t="s">
        <v>199</v>
      </c>
      <c r="AU338" s="197" t="s">
        <v>84</v>
      </c>
      <c r="AV338" s="14" t="s">
        <v>84</v>
      </c>
      <c r="AW338" s="14" t="s">
        <v>35</v>
      </c>
      <c r="AX338" s="14" t="s">
        <v>74</v>
      </c>
      <c r="AY338" s="197" t="s">
        <v>138</v>
      </c>
    </row>
    <row r="339" s="15" customFormat="1">
      <c r="A339" s="15"/>
      <c r="B339" s="204"/>
      <c r="C339" s="15"/>
      <c r="D339" s="179" t="s">
        <v>199</v>
      </c>
      <c r="E339" s="205" t="s">
        <v>3</v>
      </c>
      <c r="F339" s="206" t="s">
        <v>208</v>
      </c>
      <c r="G339" s="15"/>
      <c r="H339" s="207">
        <v>104.66300000000001</v>
      </c>
      <c r="I339" s="208"/>
      <c r="J339" s="15"/>
      <c r="K339" s="15"/>
      <c r="L339" s="204"/>
      <c r="M339" s="209"/>
      <c r="N339" s="210"/>
      <c r="O339" s="210"/>
      <c r="P339" s="210"/>
      <c r="Q339" s="210"/>
      <c r="R339" s="210"/>
      <c r="S339" s="210"/>
      <c r="T339" s="21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05" t="s">
        <v>199</v>
      </c>
      <c r="AU339" s="205" t="s">
        <v>84</v>
      </c>
      <c r="AV339" s="15" t="s">
        <v>162</v>
      </c>
      <c r="AW339" s="15" t="s">
        <v>35</v>
      </c>
      <c r="AX339" s="15" t="s">
        <v>82</v>
      </c>
      <c r="AY339" s="205" t="s">
        <v>138</v>
      </c>
    </row>
    <row r="340" s="2" customFormat="1" ht="16.5" customHeight="1">
      <c r="A340" s="39"/>
      <c r="B340" s="165"/>
      <c r="C340" s="166" t="s">
        <v>344</v>
      </c>
      <c r="D340" s="166" t="s">
        <v>141</v>
      </c>
      <c r="E340" s="167" t="s">
        <v>1785</v>
      </c>
      <c r="F340" s="168" t="s">
        <v>1786</v>
      </c>
      <c r="G340" s="169" t="s">
        <v>168</v>
      </c>
      <c r="H340" s="170">
        <v>104.595</v>
      </c>
      <c r="I340" s="171"/>
      <c r="J340" s="172">
        <f>ROUND(I340*H340,2)</f>
        <v>0</v>
      </c>
      <c r="K340" s="168" t="s">
        <v>144</v>
      </c>
      <c r="L340" s="40"/>
      <c r="M340" s="173" t="s">
        <v>3</v>
      </c>
      <c r="N340" s="174" t="s">
        <v>45</v>
      </c>
      <c r="O340" s="73"/>
      <c r="P340" s="175">
        <f>O340*H340</f>
        <v>0</v>
      </c>
      <c r="Q340" s="175">
        <v>0</v>
      </c>
      <c r="R340" s="175">
        <f>Q340*H340</f>
        <v>0</v>
      </c>
      <c r="S340" s="175">
        <v>0.014</v>
      </c>
      <c r="T340" s="176">
        <f>S340*H340</f>
        <v>1.4643299999999999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177" t="s">
        <v>162</v>
      </c>
      <c r="AT340" s="177" t="s">
        <v>141</v>
      </c>
      <c r="AU340" s="177" t="s">
        <v>84</v>
      </c>
      <c r="AY340" s="20" t="s">
        <v>138</v>
      </c>
      <c r="BE340" s="178">
        <f>IF(N340="základní",J340,0)</f>
        <v>0</v>
      </c>
      <c r="BF340" s="178">
        <f>IF(N340="snížená",J340,0)</f>
        <v>0</v>
      </c>
      <c r="BG340" s="178">
        <f>IF(N340="zákl. přenesená",J340,0)</f>
        <v>0</v>
      </c>
      <c r="BH340" s="178">
        <f>IF(N340="sníž. přenesená",J340,0)</f>
        <v>0</v>
      </c>
      <c r="BI340" s="178">
        <f>IF(N340="nulová",J340,0)</f>
        <v>0</v>
      </c>
      <c r="BJ340" s="20" t="s">
        <v>82</v>
      </c>
      <c r="BK340" s="178">
        <f>ROUND(I340*H340,2)</f>
        <v>0</v>
      </c>
      <c r="BL340" s="20" t="s">
        <v>162</v>
      </c>
      <c r="BM340" s="177" t="s">
        <v>1787</v>
      </c>
    </row>
    <row r="341" s="2" customFormat="1">
      <c r="A341" s="39"/>
      <c r="B341" s="40"/>
      <c r="C341" s="39"/>
      <c r="D341" s="179" t="s">
        <v>147</v>
      </c>
      <c r="E341" s="39"/>
      <c r="F341" s="180" t="s">
        <v>1788</v>
      </c>
      <c r="G341" s="39"/>
      <c r="H341" s="39"/>
      <c r="I341" s="181"/>
      <c r="J341" s="39"/>
      <c r="K341" s="39"/>
      <c r="L341" s="40"/>
      <c r="M341" s="182"/>
      <c r="N341" s="183"/>
      <c r="O341" s="73"/>
      <c r="P341" s="73"/>
      <c r="Q341" s="73"/>
      <c r="R341" s="73"/>
      <c r="S341" s="73"/>
      <c r="T341" s="74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20" t="s">
        <v>147</v>
      </c>
      <c r="AU341" s="20" t="s">
        <v>84</v>
      </c>
    </row>
    <row r="342" s="13" customFormat="1">
      <c r="A342" s="13"/>
      <c r="B342" s="189"/>
      <c r="C342" s="13"/>
      <c r="D342" s="179" t="s">
        <v>199</v>
      </c>
      <c r="E342" s="190" t="s">
        <v>3</v>
      </c>
      <c r="F342" s="191" t="s">
        <v>1688</v>
      </c>
      <c r="G342" s="13"/>
      <c r="H342" s="190" t="s">
        <v>3</v>
      </c>
      <c r="I342" s="192"/>
      <c r="J342" s="13"/>
      <c r="K342" s="13"/>
      <c r="L342" s="189"/>
      <c r="M342" s="193"/>
      <c r="N342" s="194"/>
      <c r="O342" s="194"/>
      <c r="P342" s="194"/>
      <c r="Q342" s="194"/>
      <c r="R342" s="194"/>
      <c r="S342" s="194"/>
      <c r="T342" s="19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0" t="s">
        <v>199</v>
      </c>
      <c r="AU342" s="190" t="s">
        <v>84</v>
      </c>
      <c r="AV342" s="13" t="s">
        <v>82</v>
      </c>
      <c r="AW342" s="13" t="s">
        <v>35</v>
      </c>
      <c r="AX342" s="13" t="s">
        <v>74</v>
      </c>
      <c r="AY342" s="190" t="s">
        <v>138</v>
      </c>
    </row>
    <row r="343" s="13" customFormat="1">
      <c r="A343" s="13"/>
      <c r="B343" s="189"/>
      <c r="C343" s="13"/>
      <c r="D343" s="179" t="s">
        <v>199</v>
      </c>
      <c r="E343" s="190" t="s">
        <v>3</v>
      </c>
      <c r="F343" s="191" t="s">
        <v>1669</v>
      </c>
      <c r="G343" s="13"/>
      <c r="H343" s="190" t="s">
        <v>3</v>
      </c>
      <c r="I343" s="192"/>
      <c r="J343" s="13"/>
      <c r="K343" s="13"/>
      <c r="L343" s="189"/>
      <c r="M343" s="193"/>
      <c r="N343" s="194"/>
      <c r="O343" s="194"/>
      <c r="P343" s="194"/>
      <c r="Q343" s="194"/>
      <c r="R343" s="194"/>
      <c r="S343" s="194"/>
      <c r="T343" s="19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0" t="s">
        <v>199</v>
      </c>
      <c r="AU343" s="190" t="s">
        <v>84</v>
      </c>
      <c r="AV343" s="13" t="s">
        <v>82</v>
      </c>
      <c r="AW343" s="13" t="s">
        <v>35</v>
      </c>
      <c r="AX343" s="13" t="s">
        <v>74</v>
      </c>
      <c r="AY343" s="190" t="s">
        <v>138</v>
      </c>
    </row>
    <row r="344" s="14" customFormat="1">
      <c r="A344" s="14"/>
      <c r="B344" s="196"/>
      <c r="C344" s="14"/>
      <c r="D344" s="179" t="s">
        <v>199</v>
      </c>
      <c r="E344" s="197" t="s">
        <v>3</v>
      </c>
      <c r="F344" s="198" t="s">
        <v>1752</v>
      </c>
      <c r="G344" s="14"/>
      <c r="H344" s="199">
        <v>23.890000000000001</v>
      </c>
      <c r="I344" s="200"/>
      <c r="J344" s="14"/>
      <c r="K344" s="14"/>
      <c r="L344" s="196"/>
      <c r="M344" s="201"/>
      <c r="N344" s="202"/>
      <c r="O344" s="202"/>
      <c r="P344" s="202"/>
      <c r="Q344" s="202"/>
      <c r="R344" s="202"/>
      <c r="S344" s="202"/>
      <c r="T344" s="20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97" t="s">
        <v>199</v>
      </c>
      <c r="AU344" s="197" t="s">
        <v>84</v>
      </c>
      <c r="AV344" s="14" t="s">
        <v>84</v>
      </c>
      <c r="AW344" s="14" t="s">
        <v>35</v>
      </c>
      <c r="AX344" s="14" t="s">
        <v>74</v>
      </c>
      <c r="AY344" s="197" t="s">
        <v>138</v>
      </c>
    </row>
    <row r="345" s="14" customFormat="1">
      <c r="A345" s="14"/>
      <c r="B345" s="196"/>
      <c r="C345" s="14"/>
      <c r="D345" s="179" t="s">
        <v>199</v>
      </c>
      <c r="E345" s="197" t="s">
        <v>3</v>
      </c>
      <c r="F345" s="198" t="s">
        <v>1753</v>
      </c>
      <c r="G345" s="14"/>
      <c r="H345" s="199">
        <v>11.975</v>
      </c>
      <c r="I345" s="200"/>
      <c r="J345" s="14"/>
      <c r="K345" s="14"/>
      <c r="L345" s="196"/>
      <c r="M345" s="201"/>
      <c r="N345" s="202"/>
      <c r="O345" s="202"/>
      <c r="P345" s="202"/>
      <c r="Q345" s="202"/>
      <c r="R345" s="202"/>
      <c r="S345" s="202"/>
      <c r="T345" s="20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7" t="s">
        <v>199</v>
      </c>
      <c r="AU345" s="197" t="s">
        <v>84</v>
      </c>
      <c r="AV345" s="14" t="s">
        <v>84</v>
      </c>
      <c r="AW345" s="14" t="s">
        <v>35</v>
      </c>
      <c r="AX345" s="14" t="s">
        <v>74</v>
      </c>
      <c r="AY345" s="197" t="s">
        <v>138</v>
      </c>
    </row>
    <row r="346" s="13" customFormat="1">
      <c r="A346" s="13"/>
      <c r="B346" s="189"/>
      <c r="C346" s="13"/>
      <c r="D346" s="179" t="s">
        <v>199</v>
      </c>
      <c r="E346" s="190" t="s">
        <v>3</v>
      </c>
      <c r="F346" s="191" t="s">
        <v>1673</v>
      </c>
      <c r="G346" s="13"/>
      <c r="H346" s="190" t="s">
        <v>3</v>
      </c>
      <c r="I346" s="192"/>
      <c r="J346" s="13"/>
      <c r="K346" s="13"/>
      <c r="L346" s="189"/>
      <c r="M346" s="193"/>
      <c r="N346" s="194"/>
      <c r="O346" s="194"/>
      <c r="P346" s="194"/>
      <c r="Q346" s="194"/>
      <c r="R346" s="194"/>
      <c r="S346" s="194"/>
      <c r="T346" s="19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0" t="s">
        <v>199</v>
      </c>
      <c r="AU346" s="190" t="s">
        <v>84</v>
      </c>
      <c r="AV346" s="13" t="s">
        <v>82</v>
      </c>
      <c r="AW346" s="13" t="s">
        <v>35</v>
      </c>
      <c r="AX346" s="13" t="s">
        <v>74</v>
      </c>
      <c r="AY346" s="190" t="s">
        <v>138</v>
      </c>
    </row>
    <row r="347" s="14" customFormat="1">
      <c r="A347" s="14"/>
      <c r="B347" s="196"/>
      <c r="C347" s="14"/>
      <c r="D347" s="179" t="s">
        <v>199</v>
      </c>
      <c r="E347" s="197" t="s">
        <v>3</v>
      </c>
      <c r="F347" s="198" t="s">
        <v>1754</v>
      </c>
      <c r="G347" s="14"/>
      <c r="H347" s="199">
        <v>37.009999999999998</v>
      </c>
      <c r="I347" s="200"/>
      <c r="J347" s="14"/>
      <c r="K347" s="14"/>
      <c r="L347" s="196"/>
      <c r="M347" s="201"/>
      <c r="N347" s="202"/>
      <c r="O347" s="202"/>
      <c r="P347" s="202"/>
      <c r="Q347" s="202"/>
      <c r="R347" s="202"/>
      <c r="S347" s="202"/>
      <c r="T347" s="20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7" t="s">
        <v>199</v>
      </c>
      <c r="AU347" s="197" t="s">
        <v>84</v>
      </c>
      <c r="AV347" s="14" t="s">
        <v>84</v>
      </c>
      <c r="AW347" s="14" t="s">
        <v>35</v>
      </c>
      <c r="AX347" s="14" t="s">
        <v>74</v>
      </c>
      <c r="AY347" s="197" t="s">
        <v>138</v>
      </c>
    </row>
    <row r="348" s="13" customFormat="1">
      <c r="A348" s="13"/>
      <c r="B348" s="189"/>
      <c r="C348" s="13"/>
      <c r="D348" s="179" t="s">
        <v>199</v>
      </c>
      <c r="E348" s="190" t="s">
        <v>3</v>
      </c>
      <c r="F348" s="191" t="s">
        <v>1676</v>
      </c>
      <c r="G348" s="13"/>
      <c r="H348" s="190" t="s">
        <v>3</v>
      </c>
      <c r="I348" s="192"/>
      <c r="J348" s="13"/>
      <c r="K348" s="13"/>
      <c r="L348" s="189"/>
      <c r="M348" s="193"/>
      <c r="N348" s="194"/>
      <c r="O348" s="194"/>
      <c r="P348" s="194"/>
      <c r="Q348" s="194"/>
      <c r="R348" s="194"/>
      <c r="S348" s="194"/>
      <c r="T348" s="19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0" t="s">
        <v>199</v>
      </c>
      <c r="AU348" s="190" t="s">
        <v>84</v>
      </c>
      <c r="AV348" s="13" t="s">
        <v>82</v>
      </c>
      <c r="AW348" s="13" t="s">
        <v>35</v>
      </c>
      <c r="AX348" s="13" t="s">
        <v>74</v>
      </c>
      <c r="AY348" s="190" t="s">
        <v>138</v>
      </c>
    </row>
    <row r="349" s="14" customFormat="1">
      <c r="A349" s="14"/>
      <c r="B349" s="196"/>
      <c r="C349" s="14"/>
      <c r="D349" s="179" t="s">
        <v>199</v>
      </c>
      <c r="E349" s="197" t="s">
        <v>3</v>
      </c>
      <c r="F349" s="198" t="s">
        <v>1755</v>
      </c>
      <c r="G349" s="14"/>
      <c r="H349" s="199">
        <v>26.120000000000001</v>
      </c>
      <c r="I349" s="200"/>
      <c r="J349" s="14"/>
      <c r="K349" s="14"/>
      <c r="L349" s="196"/>
      <c r="M349" s="201"/>
      <c r="N349" s="202"/>
      <c r="O349" s="202"/>
      <c r="P349" s="202"/>
      <c r="Q349" s="202"/>
      <c r="R349" s="202"/>
      <c r="S349" s="202"/>
      <c r="T349" s="20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7" t="s">
        <v>199</v>
      </c>
      <c r="AU349" s="197" t="s">
        <v>84</v>
      </c>
      <c r="AV349" s="14" t="s">
        <v>84</v>
      </c>
      <c r="AW349" s="14" t="s">
        <v>35</v>
      </c>
      <c r="AX349" s="14" t="s">
        <v>74</v>
      </c>
      <c r="AY349" s="197" t="s">
        <v>138</v>
      </c>
    </row>
    <row r="350" s="13" customFormat="1">
      <c r="A350" s="13"/>
      <c r="B350" s="189"/>
      <c r="C350" s="13"/>
      <c r="D350" s="179" t="s">
        <v>199</v>
      </c>
      <c r="E350" s="190" t="s">
        <v>3</v>
      </c>
      <c r="F350" s="191" t="s">
        <v>1680</v>
      </c>
      <c r="G350" s="13"/>
      <c r="H350" s="190" t="s">
        <v>3</v>
      </c>
      <c r="I350" s="192"/>
      <c r="J350" s="13"/>
      <c r="K350" s="13"/>
      <c r="L350" s="189"/>
      <c r="M350" s="193"/>
      <c r="N350" s="194"/>
      <c r="O350" s="194"/>
      <c r="P350" s="194"/>
      <c r="Q350" s="194"/>
      <c r="R350" s="194"/>
      <c r="S350" s="194"/>
      <c r="T350" s="19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0" t="s">
        <v>199</v>
      </c>
      <c r="AU350" s="190" t="s">
        <v>84</v>
      </c>
      <c r="AV350" s="13" t="s">
        <v>82</v>
      </c>
      <c r="AW350" s="13" t="s">
        <v>35</v>
      </c>
      <c r="AX350" s="13" t="s">
        <v>74</v>
      </c>
      <c r="AY350" s="190" t="s">
        <v>138</v>
      </c>
    </row>
    <row r="351" s="14" customFormat="1">
      <c r="A351" s="14"/>
      <c r="B351" s="196"/>
      <c r="C351" s="14"/>
      <c r="D351" s="179" t="s">
        <v>199</v>
      </c>
      <c r="E351" s="197" t="s">
        <v>3</v>
      </c>
      <c r="F351" s="198" t="s">
        <v>1756</v>
      </c>
      <c r="G351" s="14"/>
      <c r="H351" s="199">
        <v>5.5999999999999996</v>
      </c>
      <c r="I351" s="200"/>
      <c r="J351" s="14"/>
      <c r="K351" s="14"/>
      <c r="L351" s="196"/>
      <c r="M351" s="201"/>
      <c r="N351" s="202"/>
      <c r="O351" s="202"/>
      <c r="P351" s="202"/>
      <c r="Q351" s="202"/>
      <c r="R351" s="202"/>
      <c r="S351" s="202"/>
      <c r="T351" s="20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7" t="s">
        <v>199</v>
      </c>
      <c r="AU351" s="197" t="s">
        <v>84</v>
      </c>
      <c r="AV351" s="14" t="s">
        <v>84</v>
      </c>
      <c r="AW351" s="14" t="s">
        <v>35</v>
      </c>
      <c r="AX351" s="14" t="s">
        <v>74</v>
      </c>
      <c r="AY351" s="197" t="s">
        <v>138</v>
      </c>
    </row>
    <row r="352" s="15" customFormat="1">
      <c r="A352" s="15"/>
      <c r="B352" s="204"/>
      <c r="C352" s="15"/>
      <c r="D352" s="179" t="s">
        <v>199</v>
      </c>
      <c r="E352" s="205" t="s">
        <v>3</v>
      </c>
      <c r="F352" s="206" t="s">
        <v>208</v>
      </c>
      <c r="G352" s="15"/>
      <c r="H352" s="207">
        <v>104.595</v>
      </c>
      <c r="I352" s="208"/>
      <c r="J352" s="15"/>
      <c r="K352" s="15"/>
      <c r="L352" s="204"/>
      <c r="M352" s="209"/>
      <c r="N352" s="210"/>
      <c r="O352" s="210"/>
      <c r="P352" s="210"/>
      <c r="Q352" s="210"/>
      <c r="R352" s="210"/>
      <c r="S352" s="210"/>
      <c r="T352" s="21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05" t="s">
        <v>199</v>
      </c>
      <c r="AU352" s="205" t="s">
        <v>84</v>
      </c>
      <c r="AV352" s="15" t="s">
        <v>162</v>
      </c>
      <c r="AW352" s="15" t="s">
        <v>35</v>
      </c>
      <c r="AX352" s="15" t="s">
        <v>82</v>
      </c>
      <c r="AY352" s="205" t="s">
        <v>138</v>
      </c>
    </row>
    <row r="353" s="2" customFormat="1" ht="16.5" customHeight="1">
      <c r="A353" s="39"/>
      <c r="B353" s="165"/>
      <c r="C353" s="166" t="s">
        <v>8</v>
      </c>
      <c r="D353" s="166" t="s">
        <v>141</v>
      </c>
      <c r="E353" s="167" t="s">
        <v>1789</v>
      </c>
      <c r="F353" s="168" t="s">
        <v>1790</v>
      </c>
      <c r="G353" s="169" t="s">
        <v>168</v>
      </c>
      <c r="H353" s="170">
        <v>29.719999999999999</v>
      </c>
      <c r="I353" s="171"/>
      <c r="J353" s="172">
        <f>ROUND(I353*H353,2)</f>
        <v>0</v>
      </c>
      <c r="K353" s="168" t="s">
        <v>144</v>
      </c>
      <c r="L353" s="40"/>
      <c r="M353" s="173" t="s">
        <v>3</v>
      </c>
      <c r="N353" s="174" t="s">
        <v>45</v>
      </c>
      <c r="O353" s="73"/>
      <c r="P353" s="175">
        <f>O353*H353</f>
        <v>0</v>
      </c>
      <c r="Q353" s="175">
        <v>0</v>
      </c>
      <c r="R353" s="175">
        <f>Q353*H353</f>
        <v>0</v>
      </c>
      <c r="S353" s="175">
        <v>0.014</v>
      </c>
      <c r="T353" s="176">
        <f>S353*H353</f>
        <v>0.41608000000000001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177" t="s">
        <v>162</v>
      </c>
      <c r="AT353" s="177" t="s">
        <v>141</v>
      </c>
      <c r="AU353" s="177" t="s">
        <v>84</v>
      </c>
      <c r="AY353" s="20" t="s">
        <v>138</v>
      </c>
      <c r="BE353" s="178">
        <f>IF(N353="základní",J353,0)</f>
        <v>0</v>
      </c>
      <c r="BF353" s="178">
        <f>IF(N353="snížená",J353,0)</f>
        <v>0</v>
      </c>
      <c r="BG353" s="178">
        <f>IF(N353="zákl. přenesená",J353,0)</f>
        <v>0</v>
      </c>
      <c r="BH353" s="178">
        <f>IF(N353="sníž. přenesená",J353,0)</f>
        <v>0</v>
      </c>
      <c r="BI353" s="178">
        <f>IF(N353="nulová",J353,0)</f>
        <v>0</v>
      </c>
      <c r="BJ353" s="20" t="s">
        <v>82</v>
      </c>
      <c r="BK353" s="178">
        <f>ROUND(I353*H353,2)</f>
        <v>0</v>
      </c>
      <c r="BL353" s="20" t="s">
        <v>162</v>
      </c>
      <c r="BM353" s="177" t="s">
        <v>1791</v>
      </c>
    </row>
    <row r="354" s="2" customFormat="1">
      <c r="A354" s="39"/>
      <c r="B354" s="40"/>
      <c r="C354" s="39"/>
      <c r="D354" s="179" t="s">
        <v>147</v>
      </c>
      <c r="E354" s="39"/>
      <c r="F354" s="180" t="s">
        <v>1788</v>
      </c>
      <c r="G354" s="39"/>
      <c r="H354" s="39"/>
      <c r="I354" s="181"/>
      <c r="J354" s="39"/>
      <c r="K354" s="39"/>
      <c r="L354" s="40"/>
      <c r="M354" s="182"/>
      <c r="N354" s="183"/>
      <c r="O354" s="73"/>
      <c r="P354" s="73"/>
      <c r="Q354" s="73"/>
      <c r="R354" s="73"/>
      <c r="S354" s="73"/>
      <c r="T354" s="74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20" t="s">
        <v>147</v>
      </c>
      <c r="AU354" s="20" t="s">
        <v>84</v>
      </c>
    </row>
    <row r="355" s="13" customFormat="1">
      <c r="A355" s="13"/>
      <c r="B355" s="189"/>
      <c r="C355" s="13"/>
      <c r="D355" s="179" t="s">
        <v>199</v>
      </c>
      <c r="E355" s="190" t="s">
        <v>3</v>
      </c>
      <c r="F355" s="191" t="s">
        <v>1688</v>
      </c>
      <c r="G355" s="13"/>
      <c r="H355" s="190" t="s">
        <v>3</v>
      </c>
      <c r="I355" s="192"/>
      <c r="J355" s="13"/>
      <c r="K355" s="13"/>
      <c r="L355" s="189"/>
      <c r="M355" s="193"/>
      <c r="N355" s="194"/>
      <c r="O355" s="194"/>
      <c r="P355" s="194"/>
      <c r="Q355" s="194"/>
      <c r="R355" s="194"/>
      <c r="S355" s="194"/>
      <c r="T355" s="19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0" t="s">
        <v>199</v>
      </c>
      <c r="AU355" s="190" t="s">
        <v>84</v>
      </c>
      <c r="AV355" s="13" t="s">
        <v>82</v>
      </c>
      <c r="AW355" s="13" t="s">
        <v>35</v>
      </c>
      <c r="AX355" s="13" t="s">
        <v>74</v>
      </c>
      <c r="AY355" s="190" t="s">
        <v>138</v>
      </c>
    </row>
    <row r="356" s="13" customFormat="1">
      <c r="A356" s="13"/>
      <c r="B356" s="189"/>
      <c r="C356" s="13"/>
      <c r="D356" s="179" t="s">
        <v>199</v>
      </c>
      <c r="E356" s="190" t="s">
        <v>3</v>
      </c>
      <c r="F356" s="191" t="s">
        <v>1669</v>
      </c>
      <c r="G356" s="13"/>
      <c r="H356" s="190" t="s">
        <v>3</v>
      </c>
      <c r="I356" s="192"/>
      <c r="J356" s="13"/>
      <c r="K356" s="13"/>
      <c r="L356" s="189"/>
      <c r="M356" s="193"/>
      <c r="N356" s="194"/>
      <c r="O356" s="194"/>
      <c r="P356" s="194"/>
      <c r="Q356" s="194"/>
      <c r="R356" s="194"/>
      <c r="S356" s="194"/>
      <c r="T356" s="19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0" t="s">
        <v>199</v>
      </c>
      <c r="AU356" s="190" t="s">
        <v>84</v>
      </c>
      <c r="AV356" s="13" t="s">
        <v>82</v>
      </c>
      <c r="AW356" s="13" t="s">
        <v>35</v>
      </c>
      <c r="AX356" s="13" t="s">
        <v>74</v>
      </c>
      <c r="AY356" s="190" t="s">
        <v>138</v>
      </c>
    </row>
    <row r="357" s="14" customFormat="1">
      <c r="A357" s="14"/>
      <c r="B357" s="196"/>
      <c r="C357" s="14"/>
      <c r="D357" s="179" t="s">
        <v>199</v>
      </c>
      <c r="E357" s="197" t="s">
        <v>3</v>
      </c>
      <c r="F357" s="198" t="s">
        <v>1670</v>
      </c>
      <c r="G357" s="14"/>
      <c r="H357" s="199">
        <v>3.2160000000000002</v>
      </c>
      <c r="I357" s="200"/>
      <c r="J357" s="14"/>
      <c r="K357" s="14"/>
      <c r="L357" s="196"/>
      <c r="M357" s="201"/>
      <c r="N357" s="202"/>
      <c r="O357" s="202"/>
      <c r="P357" s="202"/>
      <c r="Q357" s="202"/>
      <c r="R357" s="202"/>
      <c r="S357" s="202"/>
      <c r="T357" s="20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7" t="s">
        <v>199</v>
      </c>
      <c r="AU357" s="197" t="s">
        <v>84</v>
      </c>
      <c r="AV357" s="14" t="s">
        <v>84</v>
      </c>
      <c r="AW357" s="14" t="s">
        <v>35</v>
      </c>
      <c r="AX357" s="14" t="s">
        <v>74</v>
      </c>
      <c r="AY357" s="197" t="s">
        <v>138</v>
      </c>
    </row>
    <row r="358" s="14" customFormat="1">
      <c r="A358" s="14"/>
      <c r="B358" s="196"/>
      <c r="C358" s="14"/>
      <c r="D358" s="179" t="s">
        <v>199</v>
      </c>
      <c r="E358" s="197" t="s">
        <v>3</v>
      </c>
      <c r="F358" s="198" t="s">
        <v>1671</v>
      </c>
      <c r="G358" s="14"/>
      <c r="H358" s="199">
        <v>2.649</v>
      </c>
      <c r="I358" s="200"/>
      <c r="J358" s="14"/>
      <c r="K358" s="14"/>
      <c r="L358" s="196"/>
      <c r="M358" s="201"/>
      <c r="N358" s="202"/>
      <c r="O358" s="202"/>
      <c r="P358" s="202"/>
      <c r="Q358" s="202"/>
      <c r="R358" s="202"/>
      <c r="S358" s="202"/>
      <c r="T358" s="20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7" t="s">
        <v>199</v>
      </c>
      <c r="AU358" s="197" t="s">
        <v>84</v>
      </c>
      <c r="AV358" s="14" t="s">
        <v>84</v>
      </c>
      <c r="AW358" s="14" t="s">
        <v>35</v>
      </c>
      <c r="AX358" s="14" t="s">
        <v>74</v>
      </c>
      <c r="AY358" s="197" t="s">
        <v>138</v>
      </c>
    </row>
    <row r="359" s="14" customFormat="1">
      <c r="A359" s="14"/>
      <c r="B359" s="196"/>
      <c r="C359" s="14"/>
      <c r="D359" s="179" t="s">
        <v>199</v>
      </c>
      <c r="E359" s="197" t="s">
        <v>3</v>
      </c>
      <c r="F359" s="198" t="s">
        <v>1672</v>
      </c>
      <c r="G359" s="14"/>
      <c r="H359" s="199">
        <v>3.3820000000000001</v>
      </c>
      <c r="I359" s="200"/>
      <c r="J359" s="14"/>
      <c r="K359" s="14"/>
      <c r="L359" s="196"/>
      <c r="M359" s="201"/>
      <c r="N359" s="202"/>
      <c r="O359" s="202"/>
      <c r="P359" s="202"/>
      <c r="Q359" s="202"/>
      <c r="R359" s="202"/>
      <c r="S359" s="202"/>
      <c r="T359" s="20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7" t="s">
        <v>199</v>
      </c>
      <c r="AU359" s="197" t="s">
        <v>84</v>
      </c>
      <c r="AV359" s="14" t="s">
        <v>84</v>
      </c>
      <c r="AW359" s="14" t="s">
        <v>35</v>
      </c>
      <c r="AX359" s="14" t="s">
        <v>74</v>
      </c>
      <c r="AY359" s="197" t="s">
        <v>138</v>
      </c>
    </row>
    <row r="360" s="13" customFormat="1">
      <c r="A360" s="13"/>
      <c r="B360" s="189"/>
      <c r="C360" s="13"/>
      <c r="D360" s="179" t="s">
        <v>199</v>
      </c>
      <c r="E360" s="190" t="s">
        <v>3</v>
      </c>
      <c r="F360" s="191" t="s">
        <v>1673</v>
      </c>
      <c r="G360" s="13"/>
      <c r="H360" s="190" t="s">
        <v>3</v>
      </c>
      <c r="I360" s="192"/>
      <c r="J360" s="13"/>
      <c r="K360" s="13"/>
      <c r="L360" s="189"/>
      <c r="M360" s="193"/>
      <c r="N360" s="194"/>
      <c r="O360" s="194"/>
      <c r="P360" s="194"/>
      <c r="Q360" s="194"/>
      <c r="R360" s="194"/>
      <c r="S360" s="194"/>
      <c r="T360" s="19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0" t="s">
        <v>199</v>
      </c>
      <c r="AU360" s="190" t="s">
        <v>84</v>
      </c>
      <c r="AV360" s="13" t="s">
        <v>82</v>
      </c>
      <c r="AW360" s="13" t="s">
        <v>35</v>
      </c>
      <c r="AX360" s="13" t="s">
        <v>74</v>
      </c>
      <c r="AY360" s="190" t="s">
        <v>138</v>
      </c>
    </row>
    <row r="361" s="14" customFormat="1">
      <c r="A361" s="14"/>
      <c r="B361" s="196"/>
      <c r="C361" s="14"/>
      <c r="D361" s="179" t="s">
        <v>199</v>
      </c>
      <c r="E361" s="197" t="s">
        <v>3</v>
      </c>
      <c r="F361" s="198" t="s">
        <v>1674</v>
      </c>
      <c r="G361" s="14"/>
      <c r="H361" s="199">
        <v>1.6499999999999999</v>
      </c>
      <c r="I361" s="200"/>
      <c r="J361" s="14"/>
      <c r="K361" s="14"/>
      <c r="L361" s="196"/>
      <c r="M361" s="201"/>
      <c r="N361" s="202"/>
      <c r="O361" s="202"/>
      <c r="P361" s="202"/>
      <c r="Q361" s="202"/>
      <c r="R361" s="202"/>
      <c r="S361" s="202"/>
      <c r="T361" s="20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7" t="s">
        <v>199</v>
      </c>
      <c r="AU361" s="197" t="s">
        <v>84</v>
      </c>
      <c r="AV361" s="14" t="s">
        <v>84</v>
      </c>
      <c r="AW361" s="14" t="s">
        <v>35</v>
      </c>
      <c r="AX361" s="14" t="s">
        <v>74</v>
      </c>
      <c r="AY361" s="197" t="s">
        <v>138</v>
      </c>
    </row>
    <row r="362" s="14" customFormat="1">
      <c r="A362" s="14"/>
      <c r="B362" s="196"/>
      <c r="C362" s="14"/>
      <c r="D362" s="179" t="s">
        <v>199</v>
      </c>
      <c r="E362" s="197" t="s">
        <v>3</v>
      </c>
      <c r="F362" s="198" t="s">
        <v>1675</v>
      </c>
      <c r="G362" s="14"/>
      <c r="H362" s="199">
        <v>5.5229999999999997</v>
      </c>
      <c r="I362" s="200"/>
      <c r="J362" s="14"/>
      <c r="K362" s="14"/>
      <c r="L362" s="196"/>
      <c r="M362" s="201"/>
      <c r="N362" s="202"/>
      <c r="O362" s="202"/>
      <c r="P362" s="202"/>
      <c r="Q362" s="202"/>
      <c r="R362" s="202"/>
      <c r="S362" s="202"/>
      <c r="T362" s="20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7" t="s">
        <v>199</v>
      </c>
      <c r="AU362" s="197" t="s">
        <v>84</v>
      </c>
      <c r="AV362" s="14" t="s">
        <v>84</v>
      </c>
      <c r="AW362" s="14" t="s">
        <v>35</v>
      </c>
      <c r="AX362" s="14" t="s">
        <v>74</v>
      </c>
      <c r="AY362" s="197" t="s">
        <v>138</v>
      </c>
    </row>
    <row r="363" s="13" customFormat="1">
      <c r="A363" s="13"/>
      <c r="B363" s="189"/>
      <c r="C363" s="13"/>
      <c r="D363" s="179" t="s">
        <v>199</v>
      </c>
      <c r="E363" s="190" t="s">
        <v>3</v>
      </c>
      <c r="F363" s="191" t="s">
        <v>1676</v>
      </c>
      <c r="G363" s="13"/>
      <c r="H363" s="190" t="s">
        <v>3</v>
      </c>
      <c r="I363" s="192"/>
      <c r="J363" s="13"/>
      <c r="K363" s="13"/>
      <c r="L363" s="189"/>
      <c r="M363" s="193"/>
      <c r="N363" s="194"/>
      <c r="O363" s="194"/>
      <c r="P363" s="194"/>
      <c r="Q363" s="194"/>
      <c r="R363" s="194"/>
      <c r="S363" s="194"/>
      <c r="T363" s="19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0" t="s">
        <v>199</v>
      </c>
      <c r="AU363" s="190" t="s">
        <v>84</v>
      </c>
      <c r="AV363" s="13" t="s">
        <v>82</v>
      </c>
      <c r="AW363" s="13" t="s">
        <v>35</v>
      </c>
      <c r="AX363" s="13" t="s">
        <v>74</v>
      </c>
      <c r="AY363" s="190" t="s">
        <v>138</v>
      </c>
    </row>
    <row r="364" s="14" customFormat="1">
      <c r="A364" s="14"/>
      <c r="B364" s="196"/>
      <c r="C364" s="14"/>
      <c r="D364" s="179" t="s">
        <v>199</v>
      </c>
      <c r="E364" s="197" t="s">
        <v>3</v>
      </c>
      <c r="F364" s="198" t="s">
        <v>1677</v>
      </c>
      <c r="G364" s="14"/>
      <c r="H364" s="199">
        <v>6.7080000000000002</v>
      </c>
      <c r="I364" s="200"/>
      <c r="J364" s="14"/>
      <c r="K364" s="14"/>
      <c r="L364" s="196"/>
      <c r="M364" s="201"/>
      <c r="N364" s="202"/>
      <c r="O364" s="202"/>
      <c r="P364" s="202"/>
      <c r="Q364" s="202"/>
      <c r="R364" s="202"/>
      <c r="S364" s="202"/>
      <c r="T364" s="20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7" t="s">
        <v>199</v>
      </c>
      <c r="AU364" s="197" t="s">
        <v>84</v>
      </c>
      <c r="AV364" s="14" t="s">
        <v>84</v>
      </c>
      <c r="AW364" s="14" t="s">
        <v>35</v>
      </c>
      <c r="AX364" s="14" t="s">
        <v>74</v>
      </c>
      <c r="AY364" s="197" t="s">
        <v>138</v>
      </c>
    </row>
    <row r="365" s="14" customFormat="1">
      <c r="A365" s="14"/>
      <c r="B365" s="196"/>
      <c r="C365" s="14"/>
      <c r="D365" s="179" t="s">
        <v>199</v>
      </c>
      <c r="E365" s="197" t="s">
        <v>3</v>
      </c>
      <c r="F365" s="198" t="s">
        <v>1678</v>
      </c>
      <c r="G365" s="14"/>
      <c r="H365" s="199">
        <v>3.5059999999999998</v>
      </c>
      <c r="I365" s="200"/>
      <c r="J365" s="14"/>
      <c r="K365" s="14"/>
      <c r="L365" s="196"/>
      <c r="M365" s="201"/>
      <c r="N365" s="202"/>
      <c r="O365" s="202"/>
      <c r="P365" s="202"/>
      <c r="Q365" s="202"/>
      <c r="R365" s="202"/>
      <c r="S365" s="202"/>
      <c r="T365" s="20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97" t="s">
        <v>199</v>
      </c>
      <c r="AU365" s="197" t="s">
        <v>84</v>
      </c>
      <c r="AV365" s="14" t="s">
        <v>84</v>
      </c>
      <c r="AW365" s="14" t="s">
        <v>35</v>
      </c>
      <c r="AX365" s="14" t="s">
        <v>74</v>
      </c>
      <c r="AY365" s="197" t="s">
        <v>138</v>
      </c>
    </row>
    <row r="366" s="14" customFormat="1">
      <c r="A366" s="14"/>
      <c r="B366" s="196"/>
      <c r="C366" s="14"/>
      <c r="D366" s="179" t="s">
        <v>199</v>
      </c>
      <c r="E366" s="197" t="s">
        <v>3</v>
      </c>
      <c r="F366" s="198" t="s">
        <v>1679</v>
      </c>
      <c r="G366" s="14"/>
      <c r="H366" s="199">
        <v>1.5469999999999999</v>
      </c>
      <c r="I366" s="200"/>
      <c r="J366" s="14"/>
      <c r="K366" s="14"/>
      <c r="L366" s="196"/>
      <c r="M366" s="201"/>
      <c r="N366" s="202"/>
      <c r="O366" s="202"/>
      <c r="P366" s="202"/>
      <c r="Q366" s="202"/>
      <c r="R366" s="202"/>
      <c r="S366" s="202"/>
      <c r="T366" s="20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7" t="s">
        <v>199</v>
      </c>
      <c r="AU366" s="197" t="s">
        <v>84</v>
      </c>
      <c r="AV366" s="14" t="s">
        <v>84</v>
      </c>
      <c r="AW366" s="14" t="s">
        <v>35</v>
      </c>
      <c r="AX366" s="14" t="s">
        <v>74</v>
      </c>
      <c r="AY366" s="197" t="s">
        <v>138</v>
      </c>
    </row>
    <row r="367" s="13" customFormat="1">
      <c r="A367" s="13"/>
      <c r="B367" s="189"/>
      <c r="C367" s="13"/>
      <c r="D367" s="179" t="s">
        <v>199</v>
      </c>
      <c r="E367" s="190" t="s">
        <v>3</v>
      </c>
      <c r="F367" s="191" t="s">
        <v>1680</v>
      </c>
      <c r="G367" s="13"/>
      <c r="H367" s="190" t="s">
        <v>3</v>
      </c>
      <c r="I367" s="192"/>
      <c r="J367" s="13"/>
      <c r="K367" s="13"/>
      <c r="L367" s="189"/>
      <c r="M367" s="193"/>
      <c r="N367" s="194"/>
      <c r="O367" s="194"/>
      <c r="P367" s="194"/>
      <c r="Q367" s="194"/>
      <c r="R367" s="194"/>
      <c r="S367" s="194"/>
      <c r="T367" s="19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0" t="s">
        <v>199</v>
      </c>
      <c r="AU367" s="190" t="s">
        <v>84</v>
      </c>
      <c r="AV367" s="13" t="s">
        <v>82</v>
      </c>
      <c r="AW367" s="13" t="s">
        <v>35</v>
      </c>
      <c r="AX367" s="13" t="s">
        <v>74</v>
      </c>
      <c r="AY367" s="190" t="s">
        <v>138</v>
      </c>
    </row>
    <row r="368" s="14" customFormat="1">
      <c r="A368" s="14"/>
      <c r="B368" s="196"/>
      <c r="C368" s="14"/>
      <c r="D368" s="179" t="s">
        <v>199</v>
      </c>
      <c r="E368" s="197" t="s">
        <v>3</v>
      </c>
      <c r="F368" s="198" t="s">
        <v>1681</v>
      </c>
      <c r="G368" s="14"/>
      <c r="H368" s="199">
        <v>1.5389999999999999</v>
      </c>
      <c r="I368" s="200"/>
      <c r="J368" s="14"/>
      <c r="K368" s="14"/>
      <c r="L368" s="196"/>
      <c r="M368" s="201"/>
      <c r="N368" s="202"/>
      <c r="O368" s="202"/>
      <c r="P368" s="202"/>
      <c r="Q368" s="202"/>
      <c r="R368" s="202"/>
      <c r="S368" s="202"/>
      <c r="T368" s="20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7" t="s">
        <v>199</v>
      </c>
      <c r="AU368" s="197" t="s">
        <v>84</v>
      </c>
      <c r="AV368" s="14" t="s">
        <v>84</v>
      </c>
      <c r="AW368" s="14" t="s">
        <v>35</v>
      </c>
      <c r="AX368" s="14" t="s">
        <v>74</v>
      </c>
      <c r="AY368" s="197" t="s">
        <v>138</v>
      </c>
    </row>
    <row r="369" s="15" customFormat="1">
      <c r="A369" s="15"/>
      <c r="B369" s="204"/>
      <c r="C369" s="15"/>
      <c r="D369" s="179" t="s">
        <v>199</v>
      </c>
      <c r="E369" s="205" t="s">
        <v>3</v>
      </c>
      <c r="F369" s="206" t="s">
        <v>208</v>
      </c>
      <c r="G369" s="15"/>
      <c r="H369" s="207">
        <v>29.720000000000002</v>
      </c>
      <c r="I369" s="208"/>
      <c r="J369" s="15"/>
      <c r="K369" s="15"/>
      <c r="L369" s="204"/>
      <c r="M369" s="209"/>
      <c r="N369" s="210"/>
      <c r="O369" s="210"/>
      <c r="P369" s="210"/>
      <c r="Q369" s="210"/>
      <c r="R369" s="210"/>
      <c r="S369" s="210"/>
      <c r="T369" s="21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05" t="s">
        <v>199</v>
      </c>
      <c r="AU369" s="205" t="s">
        <v>84</v>
      </c>
      <c r="AV369" s="15" t="s">
        <v>162</v>
      </c>
      <c r="AW369" s="15" t="s">
        <v>35</v>
      </c>
      <c r="AX369" s="15" t="s">
        <v>82</v>
      </c>
      <c r="AY369" s="205" t="s">
        <v>138</v>
      </c>
    </row>
    <row r="370" s="12" customFormat="1" ht="22.8" customHeight="1">
      <c r="A370" s="12"/>
      <c r="B370" s="152"/>
      <c r="C370" s="12"/>
      <c r="D370" s="153" t="s">
        <v>73</v>
      </c>
      <c r="E370" s="163" t="s">
        <v>503</v>
      </c>
      <c r="F370" s="163" t="s">
        <v>504</v>
      </c>
      <c r="G370" s="12"/>
      <c r="H370" s="12"/>
      <c r="I370" s="155"/>
      <c r="J370" s="164">
        <f>BK370</f>
        <v>0</v>
      </c>
      <c r="K370" s="12"/>
      <c r="L370" s="152"/>
      <c r="M370" s="157"/>
      <c r="N370" s="158"/>
      <c r="O370" s="158"/>
      <c r="P370" s="159">
        <f>SUM(P371:P377)</f>
        <v>0</v>
      </c>
      <c r="Q370" s="158"/>
      <c r="R370" s="159">
        <f>SUM(R371:R377)</f>
        <v>0</v>
      </c>
      <c r="S370" s="158"/>
      <c r="T370" s="160">
        <f>SUM(T371:T377)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53" t="s">
        <v>82</v>
      </c>
      <c r="AT370" s="161" t="s">
        <v>73</v>
      </c>
      <c r="AU370" s="161" t="s">
        <v>82</v>
      </c>
      <c r="AY370" s="153" t="s">
        <v>138</v>
      </c>
      <c r="BK370" s="162">
        <f>SUM(BK371:BK377)</f>
        <v>0</v>
      </c>
    </row>
    <row r="371" s="2" customFormat="1">
      <c r="A371" s="39"/>
      <c r="B371" s="165"/>
      <c r="C371" s="166" t="s">
        <v>354</v>
      </c>
      <c r="D371" s="166" t="s">
        <v>141</v>
      </c>
      <c r="E371" s="167" t="s">
        <v>506</v>
      </c>
      <c r="F371" s="168" t="s">
        <v>507</v>
      </c>
      <c r="G371" s="169" t="s">
        <v>231</v>
      </c>
      <c r="H371" s="170">
        <v>9.4350000000000005</v>
      </c>
      <c r="I371" s="171"/>
      <c r="J371" s="172">
        <f>ROUND(I371*H371,2)</f>
        <v>0</v>
      </c>
      <c r="K371" s="168" t="s">
        <v>144</v>
      </c>
      <c r="L371" s="40"/>
      <c r="M371" s="173" t="s">
        <v>3</v>
      </c>
      <c r="N371" s="174" t="s">
        <v>45</v>
      </c>
      <c r="O371" s="73"/>
      <c r="P371" s="175">
        <f>O371*H371</f>
        <v>0</v>
      </c>
      <c r="Q371" s="175">
        <v>0</v>
      </c>
      <c r="R371" s="175">
        <f>Q371*H371</f>
        <v>0</v>
      </c>
      <c r="S371" s="175">
        <v>0</v>
      </c>
      <c r="T371" s="17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177" t="s">
        <v>162</v>
      </c>
      <c r="AT371" s="177" t="s">
        <v>141</v>
      </c>
      <c r="AU371" s="177" t="s">
        <v>84</v>
      </c>
      <c r="AY371" s="20" t="s">
        <v>138</v>
      </c>
      <c r="BE371" s="178">
        <f>IF(N371="základní",J371,0)</f>
        <v>0</v>
      </c>
      <c r="BF371" s="178">
        <f>IF(N371="snížená",J371,0)</f>
        <v>0</v>
      </c>
      <c r="BG371" s="178">
        <f>IF(N371="zákl. přenesená",J371,0)</f>
        <v>0</v>
      </c>
      <c r="BH371" s="178">
        <f>IF(N371="sníž. přenesená",J371,0)</f>
        <v>0</v>
      </c>
      <c r="BI371" s="178">
        <f>IF(N371="nulová",J371,0)</f>
        <v>0</v>
      </c>
      <c r="BJ371" s="20" t="s">
        <v>82</v>
      </c>
      <c r="BK371" s="178">
        <f>ROUND(I371*H371,2)</f>
        <v>0</v>
      </c>
      <c r="BL371" s="20" t="s">
        <v>162</v>
      </c>
      <c r="BM371" s="177" t="s">
        <v>1792</v>
      </c>
    </row>
    <row r="372" s="2" customFormat="1" ht="21.75" customHeight="1">
      <c r="A372" s="39"/>
      <c r="B372" s="165"/>
      <c r="C372" s="166" t="s">
        <v>360</v>
      </c>
      <c r="D372" s="166" t="s">
        <v>141</v>
      </c>
      <c r="E372" s="167" t="s">
        <v>510</v>
      </c>
      <c r="F372" s="168" t="s">
        <v>511</v>
      </c>
      <c r="G372" s="169" t="s">
        <v>231</v>
      </c>
      <c r="H372" s="170">
        <v>9.4350000000000005</v>
      </c>
      <c r="I372" s="171"/>
      <c r="J372" s="172">
        <f>ROUND(I372*H372,2)</f>
        <v>0</v>
      </c>
      <c r="K372" s="168" t="s">
        <v>144</v>
      </c>
      <c r="L372" s="40"/>
      <c r="M372" s="173" t="s">
        <v>3</v>
      </c>
      <c r="N372" s="174" t="s">
        <v>45</v>
      </c>
      <c r="O372" s="73"/>
      <c r="P372" s="175">
        <f>O372*H372</f>
        <v>0</v>
      </c>
      <c r="Q372" s="175">
        <v>0</v>
      </c>
      <c r="R372" s="175">
        <f>Q372*H372</f>
        <v>0</v>
      </c>
      <c r="S372" s="175">
        <v>0</v>
      </c>
      <c r="T372" s="17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177" t="s">
        <v>162</v>
      </c>
      <c r="AT372" s="177" t="s">
        <v>141</v>
      </c>
      <c r="AU372" s="177" t="s">
        <v>84</v>
      </c>
      <c r="AY372" s="20" t="s">
        <v>138</v>
      </c>
      <c r="BE372" s="178">
        <f>IF(N372="základní",J372,0)</f>
        <v>0</v>
      </c>
      <c r="BF372" s="178">
        <f>IF(N372="snížená",J372,0)</f>
        <v>0</v>
      </c>
      <c r="BG372" s="178">
        <f>IF(N372="zákl. přenesená",J372,0)</f>
        <v>0</v>
      </c>
      <c r="BH372" s="178">
        <f>IF(N372="sníž. přenesená",J372,0)</f>
        <v>0</v>
      </c>
      <c r="BI372" s="178">
        <f>IF(N372="nulová",J372,0)</f>
        <v>0</v>
      </c>
      <c r="BJ372" s="20" t="s">
        <v>82</v>
      </c>
      <c r="BK372" s="178">
        <f>ROUND(I372*H372,2)</f>
        <v>0</v>
      </c>
      <c r="BL372" s="20" t="s">
        <v>162</v>
      </c>
      <c r="BM372" s="177" t="s">
        <v>1793</v>
      </c>
    </row>
    <row r="373" s="2" customFormat="1">
      <c r="A373" s="39"/>
      <c r="B373" s="165"/>
      <c r="C373" s="166" t="s">
        <v>366</v>
      </c>
      <c r="D373" s="166" t="s">
        <v>141</v>
      </c>
      <c r="E373" s="167" t="s">
        <v>514</v>
      </c>
      <c r="F373" s="168" t="s">
        <v>515</v>
      </c>
      <c r="G373" s="169" t="s">
        <v>231</v>
      </c>
      <c r="H373" s="170">
        <v>207.56999999999999</v>
      </c>
      <c r="I373" s="171"/>
      <c r="J373" s="172">
        <f>ROUND(I373*H373,2)</f>
        <v>0</v>
      </c>
      <c r="K373" s="168" t="s">
        <v>144</v>
      </c>
      <c r="L373" s="40"/>
      <c r="M373" s="173" t="s">
        <v>3</v>
      </c>
      <c r="N373" s="174" t="s">
        <v>45</v>
      </c>
      <c r="O373" s="73"/>
      <c r="P373" s="175">
        <f>O373*H373</f>
        <v>0</v>
      </c>
      <c r="Q373" s="175">
        <v>0</v>
      </c>
      <c r="R373" s="175">
        <f>Q373*H373</f>
        <v>0</v>
      </c>
      <c r="S373" s="175">
        <v>0</v>
      </c>
      <c r="T373" s="17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177" t="s">
        <v>162</v>
      </c>
      <c r="AT373" s="177" t="s">
        <v>141</v>
      </c>
      <c r="AU373" s="177" t="s">
        <v>84</v>
      </c>
      <c r="AY373" s="20" t="s">
        <v>138</v>
      </c>
      <c r="BE373" s="178">
        <f>IF(N373="základní",J373,0)</f>
        <v>0</v>
      </c>
      <c r="BF373" s="178">
        <f>IF(N373="snížená",J373,0)</f>
        <v>0</v>
      </c>
      <c r="BG373" s="178">
        <f>IF(N373="zákl. přenesená",J373,0)</f>
        <v>0</v>
      </c>
      <c r="BH373" s="178">
        <f>IF(N373="sníž. přenesená",J373,0)</f>
        <v>0</v>
      </c>
      <c r="BI373" s="178">
        <f>IF(N373="nulová",J373,0)</f>
        <v>0</v>
      </c>
      <c r="BJ373" s="20" t="s">
        <v>82</v>
      </c>
      <c r="BK373" s="178">
        <f>ROUND(I373*H373,2)</f>
        <v>0</v>
      </c>
      <c r="BL373" s="20" t="s">
        <v>162</v>
      </c>
      <c r="BM373" s="177" t="s">
        <v>1794</v>
      </c>
    </row>
    <row r="374" s="2" customFormat="1">
      <c r="A374" s="39"/>
      <c r="B374" s="40"/>
      <c r="C374" s="39"/>
      <c r="D374" s="179" t="s">
        <v>147</v>
      </c>
      <c r="E374" s="39"/>
      <c r="F374" s="180" t="s">
        <v>517</v>
      </c>
      <c r="G374" s="39"/>
      <c r="H374" s="39"/>
      <c r="I374" s="181"/>
      <c r="J374" s="39"/>
      <c r="K374" s="39"/>
      <c r="L374" s="40"/>
      <c r="M374" s="182"/>
      <c r="N374" s="183"/>
      <c r="O374" s="73"/>
      <c r="P374" s="73"/>
      <c r="Q374" s="73"/>
      <c r="R374" s="73"/>
      <c r="S374" s="73"/>
      <c r="T374" s="74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20" t="s">
        <v>147</v>
      </c>
      <c r="AU374" s="20" t="s">
        <v>84</v>
      </c>
    </row>
    <row r="375" s="14" customFormat="1">
      <c r="A375" s="14"/>
      <c r="B375" s="196"/>
      <c r="C375" s="14"/>
      <c r="D375" s="179" t="s">
        <v>199</v>
      </c>
      <c r="E375" s="14"/>
      <c r="F375" s="198" t="s">
        <v>1795</v>
      </c>
      <c r="G375" s="14"/>
      <c r="H375" s="199">
        <v>207.56999999999999</v>
      </c>
      <c r="I375" s="200"/>
      <c r="J375" s="14"/>
      <c r="K375" s="14"/>
      <c r="L375" s="196"/>
      <c r="M375" s="201"/>
      <c r="N375" s="202"/>
      <c r="O375" s="202"/>
      <c r="P375" s="202"/>
      <c r="Q375" s="202"/>
      <c r="R375" s="202"/>
      <c r="S375" s="202"/>
      <c r="T375" s="20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7" t="s">
        <v>199</v>
      </c>
      <c r="AU375" s="197" t="s">
        <v>84</v>
      </c>
      <c r="AV375" s="14" t="s">
        <v>84</v>
      </c>
      <c r="AW375" s="14" t="s">
        <v>4</v>
      </c>
      <c r="AX375" s="14" t="s">
        <v>82</v>
      </c>
      <c r="AY375" s="197" t="s">
        <v>138</v>
      </c>
    </row>
    <row r="376" s="2" customFormat="1">
      <c r="A376" s="39"/>
      <c r="B376" s="165"/>
      <c r="C376" s="166" t="s">
        <v>373</v>
      </c>
      <c r="D376" s="166" t="s">
        <v>141</v>
      </c>
      <c r="E376" s="167" t="s">
        <v>1796</v>
      </c>
      <c r="F376" s="168" t="s">
        <v>1797</v>
      </c>
      <c r="G376" s="169" t="s">
        <v>231</v>
      </c>
      <c r="H376" s="170">
        <v>0.31</v>
      </c>
      <c r="I376" s="171"/>
      <c r="J376" s="172">
        <f>ROUND(I376*H376,2)</f>
        <v>0</v>
      </c>
      <c r="K376" s="168" t="s">
        <v>144</v>
      </c>
      <c r="L376" s="40"/>
      <c r="M376" s="173" t="s">
        <v>3</v>
      </c>
      <c r="N376" s="174" t="s">
        <v>45</v>
      </c>
      <c r="O376" s="73"/>
      <c r="P376" s="175">
        <f>O376*H376</f>
        <v>0</v>
      </c>
      <c r="Q376" s="175">
        <v>0</v>
      </c>
      <c r="R376" s="175">
        <f>Q376*H376</f>
        <v>0</v>
      </c>
      <c r="S376" s="175">
        <v>0</v>
      </c>
      <c r="T376" s="17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177" t="s">
        <v>162</v>
      </c>
      <c r="AT376" s="177" t="s">
        <v>141</v>
      </c>
      <c r="AU376" s="177" t="s">
        <v>84</v>
      </c>
      <c r="AY376" s="20" t="s">
        <v>138</v>
      </c>
      <c r="BE376" s="178">
        <f>IF(N376="základní",J376,0)</f>
        <v>0</v>
      </c>
      <c r="BF376" s="178">
        <f>IF(N376="snížená",J376,0)</f>
        <v>0</v>
      </c>
      <c r="BG376" s="178">
        <f>IF(N376="zákl. přenesená",J376,0)</f>
        <v>0</v>
      </c>
      <c r="BH376" s="178">
        <f>IF(N376="sníž. přenesená",J376,0)</f>
        <v>0</v>
      </c>
      <c r="BI376" s="178">
        <f>IF(N376="nulová",J376,0)</f>
        <v>0</v>
      </c>
      <c r="BJ376" s="20" t="s">
        <v>82</v>
      </c>
      <c r="BK376" s="178">
        <f>ROUND(I376*H376,2)</f>
        <v>0</v>
      </c>
      <c r="BL376" s="20" t="s">
        <v>162</v>
      </c>
      <c r="BM376" s="177" t="s">
        <v>1798</v>
      </c>
    </row>
    <row r="377" s="2" customFormat="1" ht="33" customHeight="1">
      <c r="A377" s="39"/>
      <c r="B377" s="165"/>
      <c r="C377" s="166" t="s">
        <v>379</v>
      </c>
      <c r="D377" s="166" t="s">
        <v>141</v>
      </c>
      <c r="E377" s="167" t="s">
        <v>520</v>
      </c>
      <c r="F377" s="168" t="s">
        <v>521</v>
      </c>
      <c r="G377" s="169" t="s">
        <v>231</v>
      </c>
      <c r="H377" s="170">
        <v>9.125</v>
      </c>
      <c r="I377" s="171"/>
      <c r="J377" s="172">
        <f>ROUND(I377*H377,2)</f>
        <v>0</v>
      </c>
      <c r="K377" s="168" t="s">
        <v>144</v>
      </c>
      <c r="L377" s="40"/>
      <c r="M377" s="173" t="s">
        <v>3</v>
      </c>
      <c r="N377" s="174" t="s">
        <v>45</v>
      </c>
      <c r="O377" s="73"/>
      <c r="P377" s="175">
        <f>O377*H377</f>
        <v>0</v>
      </c>
      <c r="Q377" s="175">
        <v>0</v>
      </c>
      <c r="R377" s="175">
        <f>Q377*H377</f>
        <v>0</v>
      </c>
      <c r="S377" s="175">
        <v>0</v>
      </c>
      <c r="T377" s="17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177" t="s">
        <v>162</v>
      </c>
      <c r="AT377" s="177" t="s">
        <v>141</v>
      </c>
      <c r="AU377" s="177" t="s">
        <v>84</v>
      </c>
      <c r="AY377" s="20" t="s">
        <v>138</v>
      </c>
      <c r="BE377" s="178">
        <f>IF(N377="základní",J377,0)</f>
        <v>0</v>
      </c>
      <c r="BF377" s="178">
        <f>IF(N377="snížená",J377,0)</f>
        <v>0</v>
      </c>
      <c r="BG377" s="178">
        <f>IF(N377="zákl. přenesená",J377,0)</f>
        <v>0</v>
      </c>
      <c r="BH377" s="178">
        <f>IF(N377="sníž. přenesená",J377,0)</f>
        <v>0</v>
      </c>
      <c r="BI377" s="178">
        <f>IF(N377="nulová",J377,0)</f>
        <v>0</v>
      </c>
      <c r="BJ377" s="20" t="s">
        <v>82</v>
      </c>
      <c r="BK377" s="178">
        <f>ROUND(I377*H377,2)</f>
        <v>0</v>
      </c>
      <c r="BL377" s="20" t="s">
        <v>162</v>
      </c>
      <c r="BM377" s="177" t="s">
        <v>1799</v>
      </c>
    </row>
    <row r="378" s="12" customFormat="1" ht="22.8" customHeight="1">
      <c r="A378" s="12"/>
      <c r="B378" s="152"/>
      <c r="C378" s="12"/>
      <c r="D378" s="153" t="s">
        <v>73</v>
      </c>
      <c r="E378" s="163" t="s">
        <v>530</v>
      </c>
      <c r="F378" s="163" t="s">
        <v>531</v>
      </c>
      <c r="G378" s="12"/>
      <c r="H378" s="12"/>
      <c r="I378" s="155"/>
      <c r="J378" s="164">
        <f>BK378</f>
        <v>0</v>
      </c>
      <c r="K378" s="12"/>
      <c r="L378" s="152"/>
      <c r="M378" s="157"/>
      <c r="N378" s="158"/>
      <c r="O378" s="158"/>
      <c r="P378" s="159">
        <f>P379</f>
        <v>0</v>
      </c>
      <c r="Q378" s="158"/>
      <c r="R378" s="159">
        <f>R379</f>
        <v>0</v>
      </c>
      <c r="S378" s="158"/>
      <c r="T378" s="160">
        <f>T379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53" t="s">
        <v>82</v>
      </c>
      <c r="AT378" s="161" t="s">
        <v>73</v>
      </c>
      <c r="AU378" s="161" t="s">
        <v>82</v>
      </c>
      <c r="AY378" s="153" t="s">
        <v>138</v>
      </c>
      <c r="BK378" s="162">
        <f>BK379</f>
        <v>0</v>
      </c>
    </row>
    <row r="379" s="2" customFormat="1" ht="33" customHeight="1">
      <c r="A379" s="39"/>
      <c r="B379" s="165"/>
      <c r="C379" s="166" t="s">
        <v>395</v>
      </c>
      <c r="D379" s="166" t="s">
        <v>141</v>
      </c>
      <c r="E379" s="167" t="s">
        <v>533</v>
      </c>
      <c r="F379" s="168" t="s">
        <v>534</v>
      </c>
      <c r="G379" s="169" t="s">
        <v>231</v>
      </c>
      <c r="H379" s="170">
        <v>6.21</v>
      </c>
      <c r="I379" s="171"/>
      <c r="J379" s="172">
        <f>ROUND(I379*H379,2)</f>
        <v>0</v>
      </c>
      <c r="K379" s="168" t="s">
        <v>144</v>
      </c>
      <c r="L379" s="40"/>
      <c r="M379" s="173" t="s">
        <v>3</v>
      </c>
      <c r="N379" s="174" t="s">
        <v>45</v>
      </c>
      <c r="O379" s="73"/>
      <c r="P379" s="175">
        <f>O379*H379</f>
        <v>0</v>
      </c>
      <c r="Q379" s="175">
        <v>0</v>
      </c>
      <c r="R379" s="175">
        <f>Q379*H379</f>
        <v>0</v>
      </c>
      <c r="S379" s="175">
        <v>0</v>
      </c>
      <c r="T379" s="17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77" t="s">
        <v>162</v>
      </c>
      <c r="AT379" s="177" t="s">
        <v>141</v>
      </c>
      <c r="AU379" s="177" t="s">
        <v>84</v>
      </c>
      <c r="AY379" s="20" t="s">
        <v>138</v>
      </c>
      <c r="BE379" s="178">
        <f>IF(N379="základní",J379,0)</f>
        <v>0</v>
      </c>
      <c r="BF379" s="178">
        <f>IF(N379="snížená",J379,0)</f>
        <v>0</v>
      </c>
      <c r="BG379" s="178">
        <f>IF(N379="zákl. přenesená",J379,0)</f>
        <v>0</v>
      </c>
      <c r="BH379" s="178">
        <f>IF(N379="sníž. přenesená",J379,0)</f>
        <v>0</v>
      </c>
      <c r="BI379" s="178">
        <f>IF(N379="nulová",J379,0)</f>
        <v>0</v>
      </c>
      <c r="BJ379" s="20" t="s">
        <v>82</v>
      </c>
      <c r="BK379" s="178">
        <f>ROUND(I379*H379,2)</f>
        <v>0</v>
      </c>
      <c r="BL379" s="20" t="s">
        <v>162</v>
      </c>
      <c r="BM379" s="177" t="s">
        <v>1800</v>
      </c>
    </row>
    <row r="380" s="12" customFormat="1" ht="25.92" customHeight="1">
      <c r="A380" s="12"/>
      <c r="B380" s="152"/>
      <c r="C380" s="12"/>
      <c r="D380" s="153" t="s">
        <v>73</v>
      </c>
      <c r="E380" s="154" t="s">
        <v>536</v>
      </c>
      <c r="F380" s="154" t="s">
        <v>537</v>
      </c>
      <c r="G380" s="12"/>
      <c r="H380" s="12"/>
      <c r="I380" s="155"/>
      <c r="J380" s="156">
        <f>BK380</f>
        <v>0</v>
      </c>
      <c r="K380" s="12"/>
      <c r="L380" s="152"/>
      <c r="M380" s="157"/>
      <c r="N380" s="158"/>
      <c r="O380" s="158"/>
      <c r="P380" s="159">
        <f>P381+P396</f>
        <v>0</v>
      </c>
      <c r="Q380" s="158"/>
      <c r="R380" s="159">
        <f>R381+R396</f>
        <v>0.035150800000000003</v>
      </c>
      <c r="S380" s="158"/>
      <c r="T380" s="160">
        <f>T381+T396</f>
        <v>0.31042655999999996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53" t="s">
        <v>84</v>
      </c>
      <c r="AT380" s="161" t="s">
        <v>73</v>
      </c>
      <c r="AU380" s="161" t="s">
        <v>74</v>
      </c>
      <c r="AY380" s="153" t="s">
        <v>138</v>
      </c>
      <c r="BK380" s="162">
        <f>BK381+BK396</f>
        <v>0</v>
      </c>
    </row>
    <row r="381" s="12" customFormat="1" ht="22.8" customHeight="1">
      <c r="A381" s="12"/>
      <c r="B381" s="152"/>
      <c r="C381" s="12"/>
      <c r="D381" s="153" t="s">
        <v>73</v>
      </c>
      <c r="E381" s="163" t="s">
        <v>623</v>
      </c>
      <c r="F381" s="163" t="s">
        <v>624</v>
      </c>
      <c r="G381" s="12"/>
      <c r="H381" s="12"/>
      <c r="I381" s="155"/>
      <c r="J381" s="164">
        <f>BK381</f>
        <v>0</v>
      </c>
      <c r="K381" s="12"/>
      <c r="L381" s="152"/>
      <c r="M381" s="157"/>
      <c r="N381" s="158"/>
      <c r="O381" s="158"/>
      <c r="P381" s="159">
        <f>SUM(P382:P395)</f>
        <v>0</v>
      </c>
      <c r="Q381" s="158"/>
      <c r="R381" s="159">
        <f>SUM(R382:R395)</f>
        <v>0</v>
      </c>
      <c r="S381" s="158"/>
      <c r="T381" s="160">
        <f>SUM(T382:T395)</f>
        <v>0.31042655999999996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53" t="s">
        <v>84</v>
      </c>
      <c r="AT381" s="161" t="s">
        <v>73</v>
      </c>
      <c r="AU381" s="161" t="s">
        <v>82</v>
      </c>
      <c r="AY381" s="153" t="s">
        <v>138</v>
      </c>
      <c r="BK381" s="162">
        <f>SUM(BK382:BK395)</f>
        <v>0</v>
      </c>
    </row>
    <row r="382" s="2" customFormat="1" ht="16.5" customHeight="1">
      <c r="A382" s="39"/>
      <c r="B382" s="165"/>
      <c r="C382" s="166" t="s">
        <v>402</v>
      </c>
      <c r="D382" s="166" t="s">
        <v>141</v>
      </c>
      <c r="E382" s="167" t="s">
        <v>1801</v>
      </c>
      <c r="F382" s="168" t="s">
        <v>1802</v>
      </c>
      <c r="G382" s="169" t="s">
        <v>168</v>
      </c>
      <c r="H382" s="170">
        <v>28.271999999999998</v>
      </c>
      <c r="I382" s="171"/>
      <c r="J382" s="172">
        <f>ROUND(I382*H382,2)</f>
        <v>0</v>
      </c>
      <c r="K382" s="168" t="s">
        <v>144</v>
      </c>
      <c r="L382" s="40"/>
      <c r="M382" s="173" t="s">
        <v>3</v>
      </c>
      <c r="N382" s="174" t="s">
        <v>45</v>
      </c>
      <c r="O382" s="73"/>
      <c r="P382" s="175">
        <f>O382*H382</f>
        <v>0</v>
      </c>
      <c r="Q382" s="175">
        <v>0</v>
      </c>
      <c r="R382" s="175">
        <f>Q382*H382</f>
        <v>0</v>
      </c>
      <c r="S382" s="175">
        <v>0.01098</v>
      </c>
      <c r="T382" s="176">
        <f>S382*H382</f>
        <v>0.31042655999999996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177" t="s">
        <v>302</v>
      </c>
      <c r="AT382" s="177" t="s">
        <v>141</v>
      </c>
      <c r="AU382" s="177" t="s">
        <v>84</v>
      </c>
      <c r="AY382" s="20" t="s">
        <v>138</v>
      </c>
      <c r="BE382" s="178">
        <f>IF(N382="základní",J382,0)</f>
        <v>0</v>
      </c>
      <c r="BF382" s="178">
        <f>IF(N382="snížená",J382,0)</f>
        <v>0</v>
      </c>
      <c r="BG382" s="178">
        <f>IF(N382="zákl. přenesená",J382,0)</f>
        <v>0</v>
      </c>
      <c r="BH382" s="178">
        <f>IF(N382="sníž. přenesená",J382,0)</f>
        <v>0</v>
      </c>
      <c r="BI382" s="178">
        <f>IF(N382="nulová",J382,0)</f>
        <v>0</v>
      </c>
      <c r="BJ382" s="20" t="s">
        <v>82</v>
      </c>
      <c r="BK382" s="178">
        <f>ROUND(I382*H382,2)</f>
        <v>0</v>
      </c>
      <c r="BL382" s="20" t="s">
        <v>302</v>
      </c>
      <c r="BM382" s="177" t="s">
        <v>1803</v>
      </c>
    </row>
    <row r="383" s="13" customFormat="1">
      <c r="A383" s="13"/>
      <c r="B383" s="189"/>
      <c r="C383" s="13"/>
      <c r="D383" s="179" t="s">
        <v>199</v>
      </c>
      <c r="E383" s="190" t="s">
        <v>3</v>
      </c>
      <c r="F383" s="191" t="s">
        <v>1804</v>
      </c>
      <c r="G383" s="13"/>
      <c r="H383" s="190" t="s">
        <v>3</v>
      </c>
      <c r="I383" s="192"/>
      <c r="J383" s="13"/>
      <c r="K383" s="13"/>
      <c r="L383" s="189"/>
      <c r="M383" s="193"/>
      <c r="N383" s="194"/>
      <c r="O383" s="194"/>
      <c r="P383" s="194"/>
      <c r="Q383" s="194"/>
      <c r="R383" s="194"/>
      <c r="S383" s="194"/>
      <c r="T383" s="19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0" t="s">
        <v>199</v>
      </c>
      <c r="AU383" s="190" t="s">
        <v>84</v>
      </c>
      <c r="AV383" s="13" t="s">
        <v>82</v>
      </c>
      <c r="AW383" s="13" t="s">
        <v>35</v>
      </c>
      <c r="AX383" s="13" t="s">
        <v>74</v>
      </c>
      <c r="AY383" s="190" t="s">
        <v>138</v>
      </c>
    </row>
    <row r="384" s="13" customFormat="1">
      <c r="A384" s="13"/>
      <c r="B384" s="189"/>
      <c r="C384" s="13"/>
      <c r="D384" s="179" t="s">
        <v>199</v>
      </c>
      <c r="E384" s="190" t="s">
        <v>3</v>
      </c>
      <c r="F384" s="191" t="s">
        <v>1669</v>
      </c>
      <c r="G384" s="13"/>
      <c r="H384" s="190" t="s">
        <v>3</v>
      </c>
      <c r="I384" s="192"/>
      <c r="J384" s="13"/>
      <c r="K384" s="13"/>
      <c r="L384" s="189"/>
      <c r="M384" s="193"/>
      <c r="N384" s="194"/>
      <c r="O384" s="194"/>
      <c r="P384" s="194"/>
      <c r="Q384" s="194"/>
      <c r="R384" s="194"/>
      <c r="S384" s="194"/>
      <c r="T384" s="19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0" t="s">
        <v>199</v>
      </c>
      <c r="AU384" s="190" t="s">
        <v>84</v>
      </c>
      <c r="AV384" s="13" t="s">
        <v>82</v>
      </c>
      <c r="AW384" s="13" t="s">
        <v>35</v>
      </c>
      <c r="AX384" s="13" t="s">
        <v>74</v>
      </c>
      <c r="AY384" s="190" t="s">
        <v>138</v>
      </c>
    </row>
    <row r="385" s="14" customFormat="1">
      <c r="A385" s="14"/>
      <c r="B385" s="196"/>
      <c r="C385" s="14"/>
      <c r="D385" s="179" t="s">
        <v>199</v>
      </c>
      <c r="E385" s="197" t="s">
        <v>3</v>
      </c>
      <c r="F385" s="198" t="s">
        <v>1805</v>
      </c>
      <c r="G385" s="14"/>
      <c r="H385" s="199">
        <v>7.5030000000000001</v>
      </c>
      <c r="I385" s="200"/>
      <c r="J385" s="14"/>
      <c r="K385" s="14"/>
      <c r="L385" s="196"/>
      <c r="M385" s="201"/>
      <c r="N385" s="202"/>
      <c r="O385" s="202"/>
      <c r="P385" s="202"/>
      <c r="Q385" s="202"/>
      <c r="R385" s="202"/>
      <c r="S385" s="202"/>
      <c r="T385" s="20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7" t="s">
        <v>199</v>
      </c>
      <c r="AU385" s="197" t="s">
        <v>84</v>
      </c>
      <c r="AV385" s="14" t="s">
        <v>84</v>
      </c>
      <c r="AW385" s="14" t="s">
        <v>35</v>
      </c>
      <c r="AX385" s="14" t="s">
        <v>74</v>
      </c>
      <c r="AY385" s="197" t="s">
        <v>138</v>
      </c>
    </row>
    <row r="386" s="13" customFormat="1">
      <c r="A386" s="13"/>
      <c r="B386" s="189"/>
      <c r="C386" s="13"/>
      <c r="D386" s="179" t="s">
        <v>199</v>
      </c>
      <c r="E386" s="190" t="s">
        <v>3</v>
      </c>
      <c r="F386" s="191" t="s">
        <v>1673</v>
      </c>
      <c r="G386" s="13"/>
      <c r="H386" s="190" t="s">
        <v>3</v>
      </c>
      <c r="I386" s="192"/>
      <c r="J386" s="13"/>
      <c r="K386" s="13"/>
      <c r="L386" s="189"/>
      <c r="M386" s="193"/>
      <c r="N386" s="194"/>
      <c r="O386" s="194"/>
      <c r="P386" s="194"/>
      <c r="Q386" s="194"/>
      <c r="R386" s="194"/>
      <c r="S386" s="194"/>
      <c r="T386" s="19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0" t="s">
        <v>199</v>
      </c>
      <c r="AU386" s="190" t="s">
        <v>84</v>
      </c>
      <c r="AV386" s="13" t="s">
        <v>82</v>
      </c>
      <c r="AW386" s="13" t="s">
        <v>35</v>
      </c>
      <c r="AX386" s="13" t="s">
        <v>74</v>
      </c>
      <c r="AY386" s="190" t="s">
        <v>138</v>
      </c>
    </row>
    <row r="387" s="14" customFormat="1">
      <c r="A387" s="14"/>
      <c r="B387" s="196"/>
      <c r="C387" s="14"/>
      <c r="D387" s="179" t="s">
        <v>199</v>
      </c>
      <c r="E387" s="197" t="s">
        <v>3</v>
      </c>
      <c r="F387" s="198" t="s">
        <v>1806</v>
      </c>
      <c r="G387" s="14"/>
      <c r="H387" s="199">
        <v>8.7479999999999993</v>
      </c>
      <c r="I387" s="200"/>
      <c r="J387" s="14"/>
      <c r="K387" s="14"/>
      <c r="L387" s="196"/>
      <c r="M387" s="201"/>
      <c r="N387" s="202"/>
      <c r="O387" s="202"/>
      <c r="P387" s="202"/>
      <c r="Q387" s="202"/>
      <c r="R387" s="202"/>
      <c r="S387" s="202"/>
      <c r="T387" s="20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97" t="s">
        <v>199</v>
      </c>
      <c r="AU387" s="197" t="s">
        <v>84</v>
      </c>
      <c r="AV387" s="14" t="s">
        <v>84</v>
      </c>
      <c r="AW387" s="14" t="s">
        <v>35</v>
      </c>
      <c r="AX387" s="14" t="s">
        <v>74</v>
      </c>
      <c r="AY387" s="197" t="s">
        <v>138</v>
      </c>
    </row>
    <row r="388" s="13" customFormat="1">
      <c r="A388" s="13"/>
      <c r="B388" s="189"/>
      <c r="C388" s="13"/>
      <c r="D388" s="179" t="s">
        <v>199</v>
      </c>
      <c r="E388" s="190" t="s">
        <v>3</v>
      </c>
      <c r="F388" s="191" t="s">
        <v>1676</v>
      </c>
      <c r="G388" s="13"/>
      <c r="H388" s="190" t="s">
        <v>3</v>
      </c>
      <c r="I388" s="192"/>
      <c r="J388" s="13"/>
      <c r="K388" s="13"/>
      <c r="L388" s="189"/>
      <c r="M388" s="193"/>
      <c r="N388" s="194"/>
      <c r="O388" s="194"/>
      <c r="P388" s="194"/>
      <c r="Q388" s="194"/>
      <c r="R388" s="194"/>
      <c r="S388" s="194"/>
      <c r="T388" s="19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0" t="s">
        <v>199</v>
      </c>
      <c r="AU388" s="190" t="s">
        <v>84</v>
      </c>
      <c r="AV388" s="13" t="s">
        <v>82</v>
      </c>
      <c r="AW388" s="13" t="s">
        <v>35</v>
      </c>
      <c r="AX388" s="13" t="s">
        <v>74</v>
      </c>
      <c r="AY388" s="190" t="s">
        <v>138</v>
      </c>
    </row>
    <row r="389" s="14" customFormat="1">
      <c r="A389" s="14"/>
      <c r="B389" s="196"/>
      <c r="C389" s="14"/>
      <c r="D389" s="179" t="s">
        <v>199</v>
      </c>
      <c r="E389" s="197" t="s">
        <v>3</v>
      </c>
      <c r="F389" s="198" t="s">
        <v>1807</v>
      </c>
      <c r="G389" s="14"/>
      <c r="H389" s="199">
        <v>3.5550000000000002</v>
      </c>
      <c r="I389" s="200"/>
      <c r="J389" s="14"/>
      <c r="K389" s="14"/>
      <c r="L389" s="196"/>
      <c r="M389" s="201"/>
      <c r="N389" s="202"/>
      <c r="O389" s="202"/>
      <c r="P389" s="202"/>
      <c r="Q389" s="202"/>
      <c r="R389" s="202"/>
      <c r="S389" s="202"/>
      <c r="T389" s="20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7" t="s">
        <v>199</v>
      </c>
      <c r="AU389" s="197" t="s">
        <v>84</v>
      </c>
      <c r="AV389" s="14" t="s">
        <v>84</v>
      </c>
      <c r="AW389" s="14" t="s">
        <v>35</v>
      </c>
      <c r="AX389" s="14" t="s">
        <v>74</v>
      </c>
      <c r="AY389" s="197" t="s">
        <v>138</v>
      </c>
    </row>
    <row r="390" s="13" customFormat="1">
      <c r="A390" s="13"/>
      <c r="B390" s="189"/>
      <c r="C390" s="13"/>
      <c r="D390" s="179" t="s">
        <v>199</v>
      </c>
      <c r="E390" s="190" t="s">
        <v>3</v>
      </c>
      <c r="F390" s="191" t="s">
        <v>1680</v>
      </c>
      <c r="G390" s="13"/>
      <c r="H390" s="190" t="s">
        <v>3</v>
      </c>
      <c r="I390" s="192"/>
      <c r="J390" s="13"/>
      <c r="K390" s="13"/>
      <c r="L390" s="189"/>
      <c r="M390" s="193"/>
      <c r="N390" s="194"/>
      <c r="O390" s="194"/>
      <c r="P390" s="194"/>
      <c r="Q390" s="194"/>
      <c r="R390" s="194"/>
      <c r="S390" s="194"/>
      <c r="T390" s="19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0" t="s">
        <v>199</v>
      </c>
      <c r="AU390" s="190" t="s">
        <v>84</v>
      </c>
      <c r="AV390" s="13" t="s">
        <v>82</v>
      </c>
      <c r="AW390" s="13" t="s">
        <v>35</v>
      </c>
      <c r="AX390" s="13" t="s">
        <v>74</v>
      </c>
      <c r="AY390" s="190" t="s">
        <v>138</v>
      </c>
    </row>
    <row r="391" s="14" customFormat="1">
      <c r="A391" s="14"/>
      <c r="B391" s="196"/>
      <c r="C391" s="14"/>
      <c r="D391" s="179" t="s">
        <v>199</v>
      </c>
      <c r="E391" s="197" t="s">
        <v>3</v>
      </c>
      <c r="F391" s="198" t="s">
        <v>1808</v>
      </c>
      <c r="G391" s="14"/>
      <c r="H391" s="199">
        <v>8.4659999999999993</v>
      </c>
      <c r="I391" s="200"/>
      <c r="J391" s="14"/>
      <c r="K391" s="14"/>
      <c r="L391" s="196"/>
      <c r="M391" s="201"/>
      <c r="N391" s="202"/>
      <c r="O391" s="202"/>
      <c r="P391" s="202"/>
      <c r="Q391" s="202"/>
      <c r="R391" s="202"/>
      <c r="S391" s="202"/>
      <c r="T391" s="20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7" t="s">
        <v>199</v>
      </c>
      <c r="AU391" s="197" t="s">
        <v>84</v>
      </c>
      <c r="AV391" s="14" t="s">
        <v>84</v>
      </c>
      <c r="AW391" s="14" t="s">
        <v>35</v>
      </c>
      <c r="AX391" s="14" t="s">
        <v>74</v>
      </c>
      <c r="AY391" s="197" t="s">
        <v>138</v>
      </c>
    </row>
    <row r="392" s="15" customFormat="1">
      <c r="A392" s="15"/>
      <c r="B392" s="204"/>
      <c r="C392" s="15"/>
      <c r="D392" s="179" t="s">
        <v>199</v>
      </c>
      <c r="E392" s="205" t="s">
        <v>3</v>
      </c>
      <c r="F392" s="206" t="s">
        <v>208</v>
      </c>
      <c r="G392" s="15"/>
      <c r="H392" s="207">
        <v>28.271999999999998</v>
      </c>
      <c r="I392" s="208"/>
      <c r="J392" s="15"/>
      <c r="K392" s="15"/>
      <c r="L392" s="204"/>
      <c r="M392" s="209"/>
      <c r="N392" s="210"/>
      <c r="O392" s="210"/>
      <c r="P392" s="210"/>
      <c r="Q392" s="210"/>
      <c r="R392" s="210"/>
      <c r="S392" s="210"/>
      <c r="T392" s="21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05" t="s">
        <v>199</v>
      </c>
      <c r="AU392" s="205" t="s">
        <v>84</v>
      </c>
      <c r="AV392" s="15" t="s">
        <v>162</v>
      </c>
      <c r="AW392" s="15" t="s">
        <v>35</v>
      </c>
      <c r="AX392" s="15" t="s">
        <v>82</v>
      </c>
      <c r="AY392" s="205" t="s">
        <v>138</v>
      </c>
    </row>
    <row r="393" s="2" customFormat="1" ht="16.5" customHeight="1">
      <c r="A393" s="39"/>
      <c r="B393" s="165"/>
      <c r="C393" s="166" t="s">
        <v>408</v>
      </c>
      <c r="D393" s="166" t="s">
        <v>141</v>
      </c>
      <c r="E393" s="167" t="s">
        <v>1809</v>
      </c>
      <c r="F393" s="168" t="s">
        <v>1810</v>
      </c>
      <c r="G393" s="169" t="s">
        <v>369</v>
      </c>
      <c r="H393" s="170">
        <v>27.370000000000001</v>
      </c>
      <c r="I393" s="171"/>
      <c r="J393" s="172">
        <f>ROUND(I393*H393,2)</f>
        <v>0</v>
      </c>
      <c r="K393" s="168" t="s">
        <v>3</v>
      </c>
      <c r="L393" s="40"/>
      <c r="M393" s="173" t="s">
        <v>3</v>
      </c>
      <c r="N393" s="174" t="s">
        <v>45</v>
      </c>
      <c r="O393" s="73"/>
      <c r="P393" s="175">
        <f>O393*H393</f>
        <v>0</v>
      </c>
      <c r="Q393" s="175">
        <v>0</v>
      </c>
      <c r="R393" s="175">
        <f>Q393*H393</f>
        <v>0</v>
      </c>
      <c r="S393" s="175">
        <v>0</v>
      </c>
      <c r="T393" s="17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177" t="s">
        <v>302</v>
      </c>
      <c r="AT393" s="177" t="s">
        <v>141</v>
      </c>
      <c r="AU393" s="177" t="s">
        <v>84</v>
      </c>
      <c r="AY393" s="20" t="s">
        <v>138</v>
      </c>
      <c r="BE393" s="178">
        <f>IF(N393="základní",J393,0)</f>
        <v>0</v>
      </c>
      <c r="BF393" s="178">
        <f>IF(N393="snížená",J393,0)</f>
        <v>0</v>
      </c>
      <c r="BG393" s="178">
        <f>IF(N393="zákl. přenesená",J393,0)</f>
        <v>0</v>
      </c>
      <c r="BH393" s="178">
        <f>IF(N393="sníž. přenesená",J393,0)</f>
        <v>0</v>
      </c>
      <c r="BI393" s="178">
        <f>IF(N393="nulová",J393,0)</f>
        <v>0</v>
      </c>
      <c r="BJ393" s="20" t="s">
        <v>82</v>
      </c>
      <c r="BK393" s="178">
        <f>ROUND(I393*H393,2)</f>
        <v>0</v>
      </c>
      <c r="BL393" s="20" t="s">
        <v>302</v>
      </c>
      <c r="BM393" s="177" t="s">
        <v>1811</v>
      </c>
    </row>
    <row r="394" s="14" customFormat="1">
      <c r="A394" s="14"/>
      <c r="B394" s="196"/>
      <c r="C394" s="14"/>
      <c r="D394" s="179" t="s">
        <v>199</v>
      </c>
      <c r="E394" s="197" t="s">
        <v>3</v>
      </c>
      <c r="F394" s="198" t="s">
        <v>1812</v>
      </c>
      <c r="G394" s="14"/>
      <c r="H394" s="199">
        <v>27.370000000000001</v>
      </c>
      <c r="I394" s="200"/>
      <c r="J394" s="14"/>
      <c r="K394" s="14"/>
      <c r="L394" s="196"/>
      <c r="M394" s="201"/>
      <c r="N394" s="202"/>
      <c r="O394" s="202"/>
      <c r="P394" s="202"/>
      <c r="Q394" s="202"/>
      <c r="R394" s="202"/>
      <c r="S394" s="202"/>
      <c r="T394" s="20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7" t="s">
        <v>199</v>
      </c>
      <c r="AU394" s="197" t="s">
        <v>84</v>
      </c>
      <c r="AV394" s="14" t="s">
        <v>84</v>
      </c>
      <c r="AW394" s="14" t="s">
        <v>35</v>
      </c>
      <c r="AX394" s="14" t="s">
        <v>74</v>
      </c>
      <c r="AY394" s="197" t="s">
        <v>138</v>
      </c>
    </row>
    <row r="395" s="15" customFormat="1">
      <c r="A395" s="15"/>
      <c r="B395" s="204"/>
      <c r="C395" s="15"/>
      <c r="D395" s="179" t="s">
        <v>199</v>
      </c>
      <c r="E395" s="205" t="s">
        <v>3</v>
      </c>
      <c r="F395" s="206" t="s">
        <v>208</v>
      </c>
      <c r="G395" s="15"/>
      <c r="H395" s="207">
        <v>27.370000000000001</v>
      </c>
      <c r="I395" s="208"/>
      <c r="J395" s="15"/>
      <c r="K395" s="15"/>
      <c r="L395" s="204"/>
      <c r="M395" s="209"/>
      <c r="N395" s="210"/>
      <c r="O395" s="210"/>
      <c r="P395" s="210"/>
      <c r="Q395" s="210"/>
      <c r="R395" s="210"/>
      <c r="S395" s="210"/>
      <c r="T395" s="21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05" t="s">
        <v>199</v>
      </c>
      <c r="AU395" s="205" t="s">
        <v>84</v>
      </c>
      <c r="AV395" s="15" t="s">
        <v>162</v>
      </c>
      <c r="AW395" s="15" t="s">
        <v>35</v>
      </c>
      <c r="AX395" s="15" t="s">
        <v>82</v>
      </c>
      <c r="AY395" s="205" t="s">
        <v>138</v>
      </c>
    </row>
    <row r="396" s="12" customFormat="1" ht="22.8" customHeight="1">
      <c r="A396" s="12"/>
      <c r="B396" s="152"/>
      <c r="C396" s="12"/>
      <c r="D396" s="153" t="s">
        <v>73</v>
      </c>
      <c r="E396" s="163" t="s">
        <v>679</v>
      </c>
      <c r="F396" s="163" t="s">
        <v>680</v>
      </c>
      <c r="G396" s="12"/>
      <c r="H396" s="12"/>
      <c r="I396" s="155"/>
      <c r="J396" s="164">
        <f>BK396</f>
        <v>0</v>
      </c>
      <c r="K396" s="12"/>
      <c r="L396" s="152"/>
      <c r="M396" s="157"/>
      <c r="N396" s="158"/>
      <c r="O396" s="158"/>
      <c r="P396" s="159">
        <f>SUM(P397:P417)</f>
        <v>0</v>
      </c>
      <c r="Q396" s="158"/>
      <c r="R396" s="159">
        <f>SUM(R397:R417)</f>
        <v>0.035150800000000003</v>
      </c>
      <c r="S396" s="158"/>
      <c r="T396" s="160">
        <f>SUM(T397:T417)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153" t="s">
        <v>84</v>
      </c>
      <c r="AT396" s="161" t="s">
        <v>73</v>
      </c>
      <c r="AU396" s="161" t="s">
        <v>82</v>
      </c>
      <c r="AY396" s="153" t="s">
        <v>138</v>
      </c>
      <c r="BK396" s="162">
        <f>SUM(BK397:BK417)</f>
        <v>0</v>
      </c>
    </row>
    <row r="397" s="2" customFormat="1">
      <c r="A397" s="39"/>
      <c r="B397" s="165"/>
      <c r="C397" s="166" t="s">
        <v>416</v>
      </c>
      <c r="D397" s="166" t="s">
        <v>141</v>
      </c>
      <c r="E397" s="167" t="s">
        <v>1813</v>
      </c>
      <c r="F397" s="168" t="s">
        <v>1814</v>
      </c>
      <c r="G397" s="169" t="s">
        <v>211</v>
      </c>
      <c r="H397" s="170">
        <v>1</v>
      </c>
      <c r="I397" s="171"/>
      <c r="J397" s="172">
        <f>ROUND(I397*H397,2)</f>
        <v>0</v>
      </c>
      <c r="K397" s="168" t="s">
        <v>3</v>
      </c>
      <c r="L397" s="40"/>
      <c r="M397" s="173" t="s">
        <v>3</v>
      </c>
      <c r="N397" s="174" t="s">
        <v>45</v>
      </c>
      <c r="O397" s="73"/>
      <c r="P397" s="175">
        <f>O397*H397</f>
        <v>0</v>
      </c>
      <c r="Q397" s="175">
        <v>0</v>
      </c>
      <c r="R397" s="175">
        <f>Q397*H397</f>
        <v>0</v>
      </c>
      <c r="S397" s="175">
        <v>0</v>
      </c>
      <c r="T397" s="17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177" t="s">
        <v>302</v>
      </c>
      <c r="AT397" s="177" t="s">
        <v>141</v>
      </c>
      <c r="AU397" s="177" t="s">
        <v>84</v>
      </c>
      <c r="AY397" s="20" t="s">
        <v>138</v>
      </c>
      <c r="BE397" s="178">
        <f>IF(N397="základní",J397,0)</f>
        <v>0</v>
      </c>
      <c r="BF397" s="178">
        <f>IF(N397="snížená",J397,0)</f>
        <v>0</v>
      </c>
      <c r="BG397" s="178">
        <f>IF(N397="zákl. přenesená",J397,0)</f>
        <v>0</v>
      </c>
      <c r="BH397" s="178">
        <f>IF(N397="sníž. přenesená",J397,0)</f>
        <v>0</v>
      </c>
      <c r="BI397" s="178">
        <f>IF(N397="nulová",J397,0)</f>
        <v>0</v>
      </c>
      <c r="BJ397" s="20" t="s">
        <v>82</v>
      </c>
      <c r="BK397" s="178">
        <f>ROUND(I397*H397,2)</f>
        <v>0</v>
      </c>
      <c r="BL397" s="20" t="s">
        <v>302</v>
      </c>
      <c r="BM397" s="177" t="s">
        <v>1815</v>
      </c>
    </row>
    <row r="398" s="13" customFormat="1">
      <c r="A398" s="13"/>
      <c r="B398" s="189"/>
      <c r="C398" s="13"/>
      <c r="D398" s="179" t="s">
        <v>199</v>
      </c>
      <c r="E398" s="190" t="s">
        <v>3</v>
      </c>
      <c r="F398" s="191" t="s">
        <v>1816</v>
      </c>
      <c r="G398" s="13"/>
      <c r="H398" s="190" t="s">
        <v>3</v>
      </c>
      <c r="I398" s="192"/>
      <c r="J398" s="13"/>
      <c r="K398" s="13"/>
      <c r="L398" s="189"/>
      <c r="M398" s="193"/>
      <c r="N398" s="194"/>
      <c r="O398" s="194"/>
      <c r="P398" s="194"/>
      <c r="Q398" s="194"/>
      <c r="R398" s="194"/>
      <c r="S398" s="194"/>
      <c r="T398" s="19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0" t="s">
        <v>199</v>
      </c>
      <c r="AU398" s="190" t="s">
        <v>84</v>
      </c>
      <c r="AV398" s="13" t="s">
        <v>82</v>
      </c>
      <c r="AW398" s="13" t="s">
        <v>35</v>
      </c>
      <c r="AX398" s="13" t="s">
        <v>74</v>
      </c>
      <c r="AY398" s="190" t="s">
        <v>138</v>
      </c>
    </row>
    <row r="399" s="14" customFormat="1">
      <c r="A399" s="14"/>
      <c r="B399" s="196"/>
      <c r="C399" s="14"/>
      <c r="D399" s="179" t="s">
        <v>199</v>
      </c>
      <c r="E399" s="197" t="s">
        <v>3</v>
      </c>
      <c r="F399" s="198" t="s">
        <v>833</v>
      </c>
      <c r="G399" s="14"/>
      <c r="H399" s="199">
        <v>1</v>
      </c>
      <c r="I399" s="200"/>
      <c r="J399" s="14"/>
      <c r="K399" s="14"/>
      <c r="L399" s="196"/>
      <c r="M399" s="201"/>
      <c r="N399" s="202"/>
      <c r="O399" s="202"/>
      <c r="P399" s="202"/>
      <c r="Q399" s="202"/>
      <c r="R399" s="202"/>
      <c r="S399" s="202"/>
      <c r="T399" s="20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7" t="s">
        <v>199</v>
      </c>
      <c r="AU399" s="197" t="s">
        <v>84</v>
      </c>
      <c r="AV399" s="14" t="s">
        <v>84</v>
      </c>
      <c r="AW399" s="14" t="s">
        <v>35</v>
      </c>
      <c r="AX399" s="14" t="s">
        <v>74</v>
      </c>
      <c r="AY399" s="197" t="s">
        <v>138</v>
      </c>
    </row>
    <row r="400" s="15" customFormat="1">
      <c r="A400" s="15"/>
      <c r="B400" s="204"/>
      <c r="C400" s="15"/>
      <c r="D400" s="179" t="s">
        <v>199</v>
      </c>
      <c r="E400" s="205" t="s">
        <v>3</v>
      </c>
      <c r="F400" s="206" t="s">
        <v>208</v>
      </c>
      <c r="G400" s="15"/>
      <c r="H400" s="207">
        <v>1</v>
      </c>
      <c r="I400" s="208"/>
      <c r="J400" s="15"/>
      <c r="K400" s="15"/>
      <c r="L400" s="204"/>
      <c r="M400" s="209"/>
      <c r="N400" s="210"/>
      <c r="O400" s="210"/>
      <c r="P400" s="210"/>
      <c r="Q400" s="210"/>
      <c r="R400" s="210"/>
      <c r="S400" s="210"/>
      <c r="T400" s="21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05" t="s">
        <v>199</v>
      </c>
      <c r="AU400" s="205" t="s">
        <v>84</v>
      </c>
      <c r="AV400" s="15" t="s">
        <v>162</v>
      </c>
      <c r="AW400" s="15" t="s">
        <v>35</v>
      </c>
      <c r="AX400" s="15" t="s">
        <v>82</v>
      </c>
      <c r="AY400" s="205" t="s">
        <v>138</v>
      </c>
    </row>
    <row r="401" s="2" customFormat="1">
      <c r="A401" s="39"/>
      <c r="B401" s="165"/>
      <c r="C401" s="166" t="s">
        <v>424</v>
      </c>
      <c r="D401" s="166" t="s">
        <v>141</v>
      </c>
      <c r="E401" s="167" t="s">
        <v>1817</v>
      </c>
      <c r="F401" s="168" t="s">
        <v>1818</v>
      </c>
      <c r="G401" s="169" t="s">
        <v>168</v>
      </c>
      <c r="H401" s="170">
        <v>39.012</v>
      </c>
      <c r="I401" s="171"/>
      <c r="J401" s="172">
        <f>ROUND(I401*H401,2)</f>
        <v>0</v>
      </c>
      <c r="K401" s="168" t="s">
        <v>144</v>
      </c>
      <c r="L401" s="40"/>
      <c r="M401" s="173" t="s">
        <v>3</v>
      </c>
      <c r="N401" s="174" t="s">
        <v>45</v>
      </c>
      <c r="O401" s="73"/>
      <c r="P401" s="175">
        <f>O401*H401</f>
        <v>0</v>
      </c>
      <c r="Q401" s="175">
        <v>0.00013999999999999999</v>
      </c>
      <c r="R401" s="175">
        <f>Q401*H401</f>
        <v>0.00546168</v>
      </c>
      <c r="S401" s="175">
        <v>0</v>
      </c>
      <c r="T401" s="17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177" t="s">
        <v>302</v>
      </c>
      <c r="AT401" s="177" t="s">
        <v>141</v>
      </c>
      <c r="AU401" s="177" t="s">
        <v>84</v>
      </c>
      <c r="AY401" s="20" t="s">
        <v>138</v>
      </c>
      <c r="BE401" s="178">
        <f>IF(N401="základní",J401,0)</f>
        <v>0</v>
      </c>
      <c r="BF401" s="178">
        <f>IF(N401="snížená",J401,0)</f>
        <v>0</v>
      </c>
      <c r="BG401" s="178">
        <f>IF(N401="zákl. přenesená",J401,0)</f>
        <v>0</v>
      </c>
      <c r="BH401" s="178">
        <f>IF(N401="sníž. přenesená",J401,0)</f>
        <v>0</v>
      </c>
      <c r="BI401" s="178">
        <f>IF(N401="nulová",J401,0)</f>
        <v>0</v>
      </c>
      <c r="BJ401" s="20" t="s">
        <v>82</v>
      </c>
      <c r="BK401" s="178">
        <f>ROUND(I401*H401,2)</f>
        <v>0</v>
      </c>
      <c r="BL401" s="20" t="s">
        <v>302</v>
      </c>
      <c r="BM401" s="177" t="s">
        <v>1819</v>
      </c>
    </row>
    <row r="402" s="2" customFormat="1">
      <c r="A402" s="39"/>
      <c r="B402" s="40"/>
      <c r="C402" s="39"/>
      <c r="D402" s="179" t="s">
        <v>147</v>
      </c>
      <c r="E402" s="39"/>
      <c r="F402" s="180" t="s">
        <v>1820</v>
      </c>
      <c r="G402" s="39"/>
      <c r="H402" s="39"/>
      <c r="I402" s="181"/>
      <c r="J402" s="39"/>
      <c r="K402" s="39"/>
      <c r="L402" s="40"/>
      <c r="M402" s="182"/>
      <c r="N402" s="183"/>
      <c r="O402" s="73"/>
      <c r="P402" s="73"/>
      <c r="Q402" s="73"/>
      <c r="R402" s="73"/>
      <c r="S402" s="73"/>
      <c r="T402" s="74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20" t="s">
        <v>147</v>
      </c>
      <c r="AU402" s="20" t="s">
        <v>84</v>
      </c>
    </row>
    <row r="403" s="13" customFormat="1">
      <c r="A403" s="13"/>
      <c r="B403" s="189"/>
      <c r="C403" s="13"/>
      <c r="D403" s="179" t="s">
        <v>199</v>
      </c>
      <c r="E403" s="190" t="s">
        <v>3</v>
      </c>
      <c r="F403" s="191" t="s">
        <v>1821</v>
      </c>
      <c r="G403" s="13"/>
      <c r="H403" s="190" t="s">
        <v>3</v>
      </c>
      <c r="I403" s="192"/>
      <c r="J403" s="13"/>
      <c r="K403" s="13"/>
      <c r="L403" s="189"/>
      <c r="M403" s="193"/>
      <c r="N403" s="194"/>
      <c r="O403" s="194"/>
      <c r="P403" s="194"/>
      <c r="Q403" s="194"/>
      <c r="R403" s="194"/>
      <c r="S403" s="194"/>
      <c r="T403" s="19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0" t="s">
        <v>199</v>
      </c>
      <c r="AU403" s="190" t="s">
        <v>84</v>
      </c>
      <c r="AV403" s="13" t="s">
        <v>82</v>
      </c>
      <c r="AW403" s="13" t="s">
        <v>35</v>
      </c>
      <c r="AX403" s="13" t="s">
        <v>74</v>
      </c>
      <c r="AY403" s="190" t="s">
        <v>138</v>
      </c>
    </row>
    <row r="404" s="13" customFormat="1">
      <c r="A404" s="13"/>
      <c r="B404" s="189"/>
      <c r="C404" s="13"/>
      <c r="D404" s="179" t="s">
        <v>199</v>
      </c>
      <c r="E404" s="190" t="s">
        <v>3</v>
      </c>
      <c r="F404" s="191" t="s">
        <v>1822</v>
      </c>
      <c r="G404" s="13"/>
      <c r="H404" s="190" t="s">
        <v>3</v>
      </c>
      <c r="I404" s="192"/>
      <c r="J404" s="13"/>
      <c r="K404" s="13"/>
      <c r="L404" s="189"/>
      <c r="M404" s="193"/>
      <c r="N404" s="194"/>
      <c r="O404" s="194"/>
      <c r="P404" s="194"/>
      <c r="Q404" s="194"/>
      <c r="R404" s="194"/>
      <c r="S404" s="194"/>
      <c r="T404" s="19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0" t="s">
        <v>199</v>
      </c>
      <c r="AU404" s="190" t="s">
        <v>84</v>
      </c>
      <c r="AV404" s="13" t="s">
        <v>82</v>
      </c>
      <c r="AW404" s="13" t="s">
        <v>35</v>
      </c>
      <c r="AX404" s="13" t="s">
        <v>74</v>
      </c>
      <c r="AY404" s="190" t="s">
        <v>138</v>
      </c>
    </row>
    <row r="405" s="14" customFormat="1">
      <c r="A405" s="14"/>
      <c r="B405" s="196"/>
      <c r="C405" s="14"/>
      <c r="D405" s="179" t="s">
        <v>199</v>
      </c>
      <c r="E405" s="197" t="s">
        <v>3</v>
      </c>
      <c r="F405" s="198" t="s">
        <v>1823</v>
      </c>
      <c r="G405" s="14"/>
      <c r="H405" s="199">
        <v>39.012</v>
      </c>
      <c r="I405" s="200"/>
      <c r="J405" s="14"/>
      <c r="K405" s="14"/>
      <c r="L405" s="196"/>
      <c r="M405" s="201"/>
      <c r="N405" s="202"/>
      <c r="O405" s="202"/>
      <c r="P405" s="202"/>
      <c r="Q405" s="202"/>
      <c r="R405" s="202"/>
      <c r="S405" s="202"/>
      <c r="T405" s="20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97" t="s">
        <v>199</v>
      </c>
      <c r="AU405" s="197" t="s">
        <v>84</v>
      </c>
      <c r="AV405" s="14" t="s">
        <v>84</v>
      </c>
      <c r="AW405" s="14" t="s">
        <v>35</v>
      </c>
      <c r="AX405" s="14" t="s">
        <v>74</v>
      </c>
      <c r="AY405" s="197" t="s">
        <v>138</v>
      </c>
    </row>
    <row r="406" s="15" customFormat="1">
      <c r="A406" s="15"/>
      <c r="B406" s="204"/>
      <c r="C406" s="15"/>
      <c r="D406" s="179" t="s">
        <v>199</v>
      </c>
      <c r="E406" s="205" t="s">
        <v>3</v>
      </c>
      <c r="F406" s="206" t="s">
        <v>208</v>
      </c>
      <c r="G406" s="15"/>
      <c r="H406" s="207">
        <v>39.012</v>
      </c>
      <c r="I406" s="208"/>
      <c r="J406" s="15"/>
      <c r="K406" s="15"/>
      <c r="L406" s="204"/>
      <c r="M406" s="209"/>
      <c r="N406" s="210"/>
      <c r="O406" s="210"/>
      <c r="P406" s="210"/>
      <c r="Q406" s="210"/>
      <c r="R406" s="210"/>
      <c r="S406" s="210"/>
      <c r="T406" s="21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05" t="s">
        <v>199</v>
      </c>
      <c r="AU406" s="205" t="s">
        <v>84</v>
      </c>
      <c r="AV406" s="15" t="s">
        <v>162</v>
      </c>
      <c r="AW406" s="15" t="s">
        <v>35</v>
      </c>
      <c r="AX406" s="15" t="s">
        <v>82</v>
      </c>
      <c r="AY406" s="205" t="s">
        <v>138</v>
      </c>
    </row>
    <row r="407" s="2" customFormat="1">
      <c r="A407" s="39"/>
      <c r="B407" s="165"/>
      <c r="C407" s="166" t="s">
        <v>429</v>
      </c>
      <c r="D407" s="166" t="s">
        <v>141</v>
      </c>
      <c r="E407" s="167" t="s">
        <v>1824</v>
      </c>
      <c r="F407" s="168" t="s">
        <v>1825</v>
      </c>
      <c r="G407" s="169" t="s">
        <v>168</v>
      </c>
      <c r="H407" s="170">
        <v>39.012</v>
      </c>
      <c r="I407" s="171"/>
      <c r="J407" s="172">
        <f>ROUND(I407*H407,2)</f>
        <v>0</v>
      </c>
      <c r="K407" s="168" t="s">
        <v>144</v>
      </c>
      <c r="L407" s="40"/>
      <c r="M407" s="173" t="s">
        <v>3</v>
      </c>
      <c r="N407" s="174" t="s">
        <v>45</v>
      </c>
      <c r="O407" s="73"/>
      <c r="P407" s="175">
        <f>O407*H407</f>
        <v>0</v>
      </c>
      <c r="Q407" s="175">
        <v>0.00072000000000000005</v>
      </c>
      <c r="R407" s="175">
        <f>Q407*H407</f>
        <v>0.028088640000000002</v>
      </c>
      <c r="S407" s="175">
        <v>0</v>
      </c>
      <c r="T407" s="17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177" t="s">
        <v>302</v>
      </c>
      <c r="AT407" s="177" t="s">
        <v>141</v>
      </c>
      <c r="AU407" s="177" t="s">
        <v>84</v>
      </c>
      <c r="AY407" s="20" t="s">
        <v>138</v>
      </c>
      <c r="BE407" s="178">
        <f>IF(N407="základní",J407,0)</f>
        <v>0</v>
      </c>
      <c r="BF407" s="178">
        <f>IF(N407="snížená",J407,0)</f>
        <v>0</v>
      </c>
      <c r="BG407" s="178">
        <f>IF(N407="zákl. přenesená",J407,0)</f>
        <v>0</v>
      </c>
      <c r="BH407" s="178">
        <f>IF(N407="sníž. přenesená",J407,0)</f>
        <v>0</v>
      </c>
      <c r="BI407" s="178">
        <f>IF(N407="nulová",J407,0)</f>
        <v>0</v>
      </c>
      <c r="BJ407" s="20" t="s">
        <v>82</v>
      </c>
      <c r="BK407" s="178">
        <f>ROUND(I407*H407,2)</f>
        <v>0</v>
      </c>
      <c r="BL407" s="20" t="s">
        <v>302</v>
      </c>
      <c r="BM407" s="177" t="s">
        <v>1826</v>
      </c>
    </row>
    <row r="408" s="2" customFormat="1">
      <c r="A408" s="39"/>
      <c r="B408" s="40"/>
      <c r="C408" s="39"/>
      <c r="D408" s="179" t="s">
        <v>147</v>
      </c>
      <c r="E408" s="39"/>
      <c r="F408" s="180" t="s">
        <v>1827</v>
      </c>
      <c r="G408" s="39"/>
      <c r="H408" s="39"/>
      <c r="I408" s="181"/>
      <c r="J408" s="39"/>
      <c r="K408" s="39"/>
      <c r="L408" s="40"/>
      <c r="M408" s="182"/>
      <c r="N408" s="183"/>
      <c r="O408" s="73"/>
      <c r="P408" s="73"/>
      <c r="Q408" s="73"/>
      <c r="R408" s="73"/>
      <c r="S408" s="73"/>
      <c r="T408" s="74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20" t="s">
        <v>147</v>
      </c>
      <c r="AU408" s="20" t="s">
        <v>84</v>
      </c>
    </row>
    <row r="409" s="13" customFormat="1">
      <c r="A409" s="13"/>
      <c r="B409" s="189"/>
      <c r="C409" s="13"/>
      <c r="D409" s="179" t="s">
        <v>199</v>
      </c>
      <c r="E409" s="190" t="s">
        <v>3</v>
      </c>
      <c r="F409" s="191" t="s">
        <v>1821</v>
      </c>
      <c r="G409" s="13"/>
      <c r="H409" s="190" t="s">
        <v>3</v>
      </c>
      <c r="I409" s="192"/>
      <c r="J409" s="13"/>
      <c r="K409" s="13"/>
      <c r="L409" s="189"/>
      <c r="M409" s="193"/>
      <c r="N409" s="194"/>
      <c r="O409" s="194"/>
      <c r="P409" s="194"/>
      <c r="Q409" s="194"/>
      <c r="R409" s="194"/>
      <c r="S409" s="194"/>
      <c r="T409" s="19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0" t="s">
        <v>199</v>
      </c>
      <c r="AU409" s="190" t="s">
        <v>84</v>
      </c>
      <c r="AV409" s="13" t="s">
        <v>82</v>
      </c>
      <c r="AW409" s="13" t="s">
        <v>35</v>
      </c>
      <c r="AX409" s="13" t="s">
        <v>74</v>
      </c>
      <c r="AY409" s="190" t="s">
        <v>138</v>
      </c>
    </row>
    <row r="410" s="13" customFormat="1">
      <c r="A410" s="13"/>
      <c r="B410" s="189"/>
      <c r="C410" s="13"/>
      <c r="D410" s="179" t="s">
        <v>199</v>
      </c>
      <c r="E410" s="190" t="s">
        <v>3</v>
      </c>
      <c r="F410" s="191" t="s">
        <v>1822</v>
      </c>
      <c r="G410" s="13"/>
      <c r="H410" s="190" t="s">
        <v>3</v>
      </c>
      <c r="I410" s="192"/>
      <c r="J410" s="13"/>
      <c r="K410" s="13"/>
      <c r="L410" s="189"/>
      <c r="M410" s="193"/>
      <c r="N410" s="194"/>
      <c r="O410" s="194"/>
      <c r="P410" s="194"/>
      <c r="Q410" s="194"/>
      <c r="R410" s="194"/>
      <c r="S410" s="194"/>
      <c r="T410" s="19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0" t="s">
        <v>199</v>
      </c>
      <c r="AU410" s="190" t="s">
        <v>84</v>
      </c>
      <c r="AV410" s="13" t="s">
        <v>82</v>
      </c>
      <c r="AW410" s="13" t="s">
        <v>35</v>
      </c>
      <c r="AX410" s="13" t="s">
        <v>74</v>
      </c>
      <c r="AY410" s="190" t="s">
        <v>138</v>
      </c>
    </row>
    <row r="411" s="14" customFormat="1">
      <c r="A411" s="14"/>
      <c r="B411" s="196"/>
      <c r="C411" s="14"/>
      <c r="D411" s="179" t="s">
        <v>199</v>
      </c>
      <c r="E411" s="197" t="s">
        <v>3</v>
      </c>
      <c r="F411" s="198" t="s">
        <v>1823</v>
      </c>
      <c r="G411" s="14"/>
      <c r="H411" s="199">
        <v>39.012</v>
      </c>
      <c r="I411" s="200"/>
      <c r="J411" s="14"/>
      <c r="K411" s="14"/>
      <c r="L411" s="196"/>
      <c r="M411" s="201"/>
      <c r="N411" s="202"/>
      <c r="O411" s="202"/>
      <c r="P411" s="202"/>
      <c r="Q411" s="202"/>
      <c r="R411" s="202"/>
      <c r="S411" s="202"/>
      <c r="T411" s="20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97" t="s">
        <v>199</v>
      </c>
      <c r="AU411" s="197" t="s">
        <v>84</v>
      </c>
      <c r="AV411" s="14" t="s">
        <v>84</v>
      </c>
      <c r="AW411" s="14" t="s">
        <v>35</v>
      </c>
      <c r="AX411" s="14" t="s">
        <v>74</v>
      </c>
      <c r="AY411" s="197" t="s">
        <v>138</v>
      </c>
    </row>
    <row r="412" s="15" customFormat="1">
      <c r="A412" s="15"/>
      <c r="B412" s="204"/>
      <c r="C412" s="15"/>
      <c r="D412" s="179" t="s">
        <v>199</v>
      </c>
      <c r="E412" s="205" t="s">
        <v>3</v>
      </c>
      <c r="F412" s="206" t="s">
        <v>208</v>
      </c>
      <c r="G412" s="15"/>
      <c r="H412" s="207">
        <v>39.012</v>
      </c>
      <c r="I412" s="208"/>
      <c r="J412" s="15"/>
      <c r="K412" s="15"/>
      <c r="L412" s="204"/>
      <c r="M412" s="209"/>
      <c r="N412" s="210"/>
      <c r="O412" s="210"/>
      <c r="P412" s="210"/>
      <c r="Q412" s="210"/>
      <c r="R412" s="210"/>
      <c r="S412" s="210"/>
      <c r="T412" s="21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05" t="s">
        <v>199</v>
      </c>
      <c r="AU412" s="205" t="s">
        <v>84</v>
      </c>
      <c r="AV412" s="15" t="s">
        <v>162</v>
      </c>
      <c r="AW412" s="15" t="s">
        <v>35</v>
      </c>
      <c r="AX412" s="15" t="s">
        <v>82</v>
      </c>
      <c r="AY412" s="205" t="s">
        <v>138</v>
      </c>
    </row>
    <row r="413" s="2" customFormat="1">
      <c r="A413" s="39"/>
      <c r="B413" s="165"/>
      <c r="C413" s="166" t="s">
        <v>435</v>
      </c>
      <c r="D413" s="166" t="s">
        <v>141</v>
      </c>
      <c r="E413" s="167" t="s">
        <v>1828</v>
      </c>
      <c r="F413" s="168" t="s">
        <v>1829</v>
      </c>
      <c r="G413" s="169" t="s">
        <v>168</v>
      </c>
      <c r="H413" s="170">
        <v>39.012</v>
      </c>
      <c r="I413" s="171"/>
      <c r="J413" s="172">
        <f>ROUND(I413*H413,2)</f>
        <v>0</v>
      </c>
      <c r="K413" s="168" t="s">
        <v>144</v>
      </c>
      <c r="L413" s="40"/>
      <c r="M413" s="173" t="s">
        <v>3</v>
      </c>
      <c r="N413" s="174" t="s">
        <v>45</v>
      </c>
      <c r="O413" s="73"/>
      <c r="P413" s="175">
        <f>O413*H413</f>
        <v>0</v>
      </c>
      <c r="Q413" s="175">
        <v>4.0000000000000003E-05</v>
      </c>
      <c r="R413" s="175">
        <f>Q413*H413</f>
        <v>0.0015604800000000002</v>
      </c>
      <c r="S413" s="175">
        <v>0</v>
      </c>
      <c r="T413" s="17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177" t="s">
        <v>302</v>
      </c>
      <c r="AT413" s="177" t="s">
        <v>141</v>
      </c>
      <c r="AU413" s="177" t="s">
        <v>84</v>
      </c>
      <c r="AY413" s="20" t="s">
        <v>138</v>
      </c>
      <c r="BE413" s="178">
        <f>IF(N413="základní",J413,0)</f>
        <v>0</v>
      </c>
      <c r="BF413" s="178">
        <f>IF(N413="snížená",J413,0)</f>
        <v>0</v>
      </c>
      <c r="BG413" s="178">
        <f>IF(N413="zákl. přenesená",J413,0)</f>
        <v>0</v>
      </c>
      <c r="BH413" s="178">
        <f>IF(N413="sníž. přenesená",J413,0)</f>
        <v>0</v>
      </c>
      <c r="BI413" s="178">
        <f>IF(N413="nulová",J413,0)</f>
        <v>0</v>
      </c>
      <c r="BJ413" s="20" t="s">
        <v>82</v>
      </c>
      <c r="BK413" s="178">
        <f>ROUND(I413*H413,2)</f>
        <v>0</v>
      </c>
      <c r="BL413" s="20" t="s">
        <v>302</v>
      </c>
      <c r="BM413" s="177" t="s">
        <v>1830</v>
      </c>
    </row>
    <row r="414" s="2" customFormat="1" ht="21.75" customHeight="1">
      <c r="A414" s="39"/>
      <c r="B414" s="165"/>
      <c r="C414" s="166" t="s">
        <v>442</v>
      </c>
      <c r="D414" s="166" t="s">
        <v>141</v>
      </c>
      <c r="E414" s="167" t="s">
        <v>1831</v>
      </c>
      <c r="F414" s="168" t="s">
        <v>1832</v>
      </c>
      <c r="G414" s="169" t="s">
        <v>211</v>
      </c>
      <c r="H414" s="170">
        <v>4</v>
      </c>
      <c r="I414" s="171"/>
      <c r="J414" s="172">
        <f>ROUND(I414*H414,2)</f>
        <v>0</v>
      </c>
      <c r="K414" s="168" t="s">
        <v>144</v>
      </c>
      <c r="L414" s="40"/>
      <c r="M414" s="173" t="s">
        <v>3</v>
      </c>
      <c r="N414" s="174" t="s">
        <v>45</v>
      </c>
      <c r="O414" s="73"/>
      <c r="P414" s="175">
        <f>O414*H414</f>
        <v>0</v>
      </c>
      <c r="Q414" s="175">
        <v>1.0000000000000001E-05</v>
      </c>
      <c r="R414" s="175">
        <f>Q414*H414</f>
        <v>4.0000000000000003E-05</v>
      </c>
      <c r="S414" s="175">
        <v>0</v>
      </c>
      <c r="T414" s="176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177" t="s">
        <v>302</v>
      </c>
      <c r="AT414" s="177" t="s">
        <v>141</v>
      </c>
      <c r="AU414" s="177" t="s">
        <v>84</v>
      </c>
      <c r="AY414" s="20" t="s">
        <v>138</v>
      </c>
      <c r="BE414" s="178">
        <f>IF(N414="základní",J414,0)</f>
        <v>0</v>
      </c>
      <c r="BF414" s="178">
        <f>IF(N414="snížená",J414,0)</f>
        <v>0</v>
      </c>
      <c r="BG414" s="178">
        <f>IF(N414="zákl. přenesená",J414,0)</f>
        <v>0</v>
      </c>
      <c r="BH414" s="178">
        <f>IF(N414="sníž. přenesená",J414,0)</f>
        <v>0</v>
      </c>
      <c r="BI414" s="178">
        <f>IF(N414="nulová",J414,0)</f>
        <v>0</v>
      </c>
      <c r="BJ414" s="20" t="s">
        <v>82</v>
      </c>
      <c r="BK414" s="178">
        <f>ROUND(I414*H414,2)</f>
        <v>0</v>
      </c>
      <c r="BL414" s="20" t="s">
        <v>302</v>
      </c>
      <c r="BM414" s="177" t="s">
        <v>1833</v>
      </c>
    </row>
    <row r="415" s="13" customFormat="1">
      <c r="A415" s="13"/>
      <c r="B415" s="189"/>
      <c r="C415" s="13"/>
      <c r="D415" s="179" t="s">
        <v>199</v>
      </c>
      <c r="E415" s="190" t="s">
        <v>3</v>
      </c>
      <c r="F415" s="191" t="s">
        <v>1834</v>
      </c>
      <c r="G415" s="13"/>
      <c r="H415" s="190" t="s">
        <v>3</v>
      </c>
      <c r="I415" s="192"/>
      <c r="J415" s="13"/>
      <c r="K415" s="13"/>
      <c r="L415" s="189"/>
      <c r="M415" s="193"/>
      <c r="N415" s="194"/>
      <c r="O415" s="194"/>
      <c r="P415" s="194"/>
      <c r="Q415" s="194"/>
      <c r="R415" s="194"/>
      <c r="S415" s="194"/>
      <c r="T415" s="19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0" t="s">
        <v>199</v>
      </c>
      <c r="AU415" s="190" t="s">
        <v>84</v>
      </c>
      <c r="AV415" s="13" t="s">
        <v>82</v>
      </c>
      <c r="AW415" s="13" t="s">
        <v>35</v>
      </c>
      <c r="AX415" s="13" t="s">
        <v>74</v>
      </c>
      <c r="AY415" s="190" t="s">
        <v>138</v>
      </c>
    </row>
    <row r="416" s="14" customFormat="1">
      <c r="A416" s="14"/>
      <c r="B416" s="196"/>
      <c r="C416" s="14"/>
      <c r="D416" s="179" t="s">
        <v>199</v>
      </c>
      <c r="E416" s="197" t="s">
        <v>3</v>
      </c>
      <c r="F416" s="198" t="s">
        <v>1835</v>
      </c>
      <c r="G416" s="14"/>
      <c r="H416" s="199">
        <v>4</v>
      </c>
      <c r="I416" s="200"/>
      <c r="J416" s="14"/>
      <c r="K416" s="14"/>
      <c r="L416" s="196"/>
      <c r="M416" s="201"/>
      <c r="N416" s="202"/>
      <c r="O416" s="202"/>
      <c r="P416" s="202"/>
      <c r="Q416" s="202"/>
      <c r="R416" s="202"/>
      <c r="S416" s="202"/>
      <c r="T416" s="20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7" t="s">
        <v>199</v>
      </c>
      <c r="AU416" s="197" t="s">
        <v>84</v>
      </c>
      <c r="AV416" s="14" t="s">
        <v>84</v>
      </c>
      <c r="AW416" s="14" t="s">
        <v>35</v>
      </c>
      <c r="AX416" s="14" t="s">
        <v>74</v>
      </c>
      <c r="AY416" s="197" t="s">
        <v>138</v>
      </c>
    </row>
    <row r="417" s="15" customFormat="1">
      <c r="A417" s="15"/>
      <c r="B417" s="204"/>
      <c r="C417" s="15"/>
      <c r="D417" s="179" t="s">
        <v>199</v>
      </c>
      <c r="E417" s="205" t="s">
        <v>3</v>
      </c>
      <c r="F417" s="206" t="s">
        <v>208</v>
      </c>
      <c r="G417" s="15"/>
      <c r="H417" s="207">
        <v>4</v>
      </c>
      <c r="I417" s="208"/>
      <c r="J417" s="15"/>
      <c r="K417" s="15"/>
      <c r="L417" s="204"/>
      <c r="M417" s="220"/>
      <c r="N417" s="221"/>
      <c r="O417" s="221"/>
      <c r="P417" s="221"/>
      <c r="Q417" s="221"/>
      <c r="R417" s="221"/>
      <c r="S417" s="221"/>
      <c r="T417" s="22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05" t="s">
        <v>199</v>
      </c>
      <c r="AU417" s="205" t="s">
        <v>84</v>
      </c>
      <c r="AV417" s="15" t="s">
        <v>162</v>
      </c>
      <c r="AW417" s="15" t="s">
        <v>35</v>
      </c>
      <c r="AX417" s="15" t="s">
        <v>82</v>
      </c>
      <c r="AY417" s="205" t="s">
        <v>138</v>
      </c>
    </row>
    <row r="418" s="2" customFormat="1" ht="6.96" customHeight="1">
      <c r="A418" s="39"/>
      <c r="B418" s="56"/>
      <c r="C418" s="57"/>
      <c r="D418" s="57"/>
      <c r="E418" s="57"/>
      <c r="F418" s="57"/>
      <c r="G418" s="57"/>
      <c r="H418" s="57"/>
      <c r="I418" s="57"/>
      <c r="J418" s="57"/>
      <c r="K418" s="57"/>
      <c r="L418" s="40"/>
      <c r="M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</sheetData>
  <autoFilter ref="C87:K41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111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Stavební úpravy domu č.p. 76 - hájovna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112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1836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19.9.2022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27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28</v>
      </c>
      <c r="F15" s="39"/>
      <c r="G15" s="39"/>
      <c r="H15" s="39"/>
      <c r="I15" s="33" t="s">
        <v>29</v>
      </c>
      <c r="J15" s="28" t="s">
        <v>30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34</v>
      </c>
      <c r="F21" s="39"/>
      <c r="G21" s="39"/>
      <c r="H21" s="39"/>
      <c r="I21" s="33" t="s">
        <v>29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36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18"/>
      <c r="B27" s="119"/>
      <c r="C27" s="118"/>
      <c r="D27" s="118"/>
      <c r="E27" s="37" t="s">
        <v>39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ROUND(J90,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ROUND((SUM(BE90:BE369)),  2)</f>
        <v>0</v>
      </c>
      <c r="G33" s="39"/>
      <c r="H33" s="39"/>
      <c r="I33" s="124">
        <v>0.20999999999999999</v>
      </c>
      <c r="J33" s="123">
        <f>ROUND(((SUM(BE90:BE369))*I33),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ROUND((SUM(BF90:BF369)),  2)</f>
        <v>0</v>
      </c>
      <c r="G34" s="39"/>
      <c r="H34" s="39"/>
      <c r="I34" s="124">
        <v>0.14999999999999999</v>
      </c>
      <c r="J34" s="123">
        <f>ROUND(((SUM(BF90:BF369))*I34),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ROUND((SUM(BG90:BG369)),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ROUND((SUM(BH90:BH369)),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ROUND((SUM(BI90:BI369)),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Stavební úpravy domu č.p. 76 - hájovna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05 - Výrobky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č.p. 76, Vyžlovka</v>
      </c>
      <c r="G52" s="39"/>
      <c r="H52" s="39"/>
      <c r="I52" s="33" t="s">
        <v>23</v>
      </c>
      <c r="J52" s="65" t="str">
        <f>IF(J12="","",J12)</f>
        <v>19.9.2022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ČZU v Praze, ŠLP v Kostelci n. Č. l.</v>
      </c>
      <c r="G54" s="39"/>
      <c r="H54" s="39"/>
      <c r="I54" s="33" t="s">
        <v>33</v>
      </c>
      <c r="J54" s="37" t="str">
        <f>E21</f>
        <v>Ing. arch. Tomáš Kužel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36</v>
      </c>
      <c r="J55" s="37" t="str">
        <f>E24</f>
        <v xml:space="preserve">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115</v>
      </c>
      <c r="D57" s="125"/>
      <c r="E57" s="125"/>
      <c r="F57" s="125"/>
      <c r="G57" s="125"/>
      <c r="H57" s="125"/>
      <c r="I57" s="125"/>
      <c r="J57" s="132" t="s">
        <v>116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J90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4"/>
      <c r="C60" s="9"/>
      <c r="D60" s="135" t="s">
        <v>175</v>
      </c>
      <c r="E60" s="136"/>
      <c r="F60" s="136"/>
      <c r="G60" s="136"/>
      <c r="H60" s="136"/>
      <c r="I60" s="136"/>
      <c r="J60" s="137">
        <f>J91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178</v>
      </c>
      <c r="E61" s="140"/>
      <c r="F61" s="140"/>
      <c r="G61" s="140"/>
      <c r="H61" s="140"/>
      <c r="I61" s="140"/>
      <c r="J61" s="141">
        <f>J92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182</v>
      </c>
      <c r="E62" s="140"/>
      <c r="F62" s="140"/>
      <c r="G62" s="140"/>
      <c r="H62" s="140"/>
      <c r="I62" s="140"/>
      <c r="J62" s="141">
        <f>J101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4"/>
      <c r="C63" s="9"/>
      <c r="D63" s="135" t="s">
        <v>183</v>
      </c>
      <c r="E63" s="136"/>
      <c r="F63" s="136"/>
      <c r="G63" s="136"/>
      <c r="H63" s="136"/>
      <c r="I63" s="136"/>
      <c r="J63" s="137">
        <f>J103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8"/>
      <c r="C64" s="10"/>
      <c r="D64" s="139" t="s">
        <v>1837</v>
      </c>
      <c r="E64" s="140"/>
      <c r="F64" s="140"/>
      <c r="G64" s="140"/>
      <c r="H64" s="140"/>
      <c r="I64" s="140"/>
      <c r="J64" s="141">
        <f>J104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1838</v>
      </c>
      <c r="E65" s="140"/>
      <c r="F65" s="140"/>
      <c r="G65" s="140"/>
      <c r="H65" s="140"/>
      <c r="I65" s="140"/>
      <c r="J65" s="141">
        <f>J123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186</v>
      </c>
      <c r="E66" s="140"/>
      <c r="F66" s="140"/>
      <c r="G66" s="140"/>
      <c r="H66" s="140"/>
      <c r="I66" s="140"/>
      <c r="J66" s="141">
        <f>J128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187</v>
      </c>
      <c r="E67" s="140"/>
      <c r="F67" s="140"/>
      <c r="G67" s="140"/>
      <c r="H67" s="140"/>
      <c r="I67" s="140"/>
      <c r="J67" s="141">
        <f>J136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189</v>
      </c>
      <c r="E68" s="140"/>
      <c r="F68" s="140"/>
      <c r="G68" s="140"/>
      <c r="H68" s="140"/>
      <c r="I68" s="140"/>
      <c r="J68" s="141">
        <f>J194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1839</v>
      </c>
      <c r="E69" s="140"/>
      <c r="F69" s="140"/>
      <c r="G69" s="140"/>
      <c r="H69" s="140"/>
      <c r="I69" s="140"/>
      <c r="J69" s="141">
        <f>J324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8"/>
      <c r="C70" s="10"/>
      <c r="D70" s="139" t="s">
        <v>1840</v>
      </c>
      <c r="E70" s="140"/>
      <c r="F70" s="140"/>
      <c r="G70" s="140"/>
      <c r="H70" s="140"/>
      <c r="I70" s="140"/>
      <c r="J70" s="141">
        <f>J362</f>
        <v>0</v>
      </c>
      <c r="K70" s="10"/>
      <c r="L70" s="13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39"/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123</v>
      </c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39"/>
      <c r="D80" s="39"/>
      <c r="E80" s="116" t="str">
        <f>E7</f>
        <v>Stavební úpravy domu č.p. 76 - hájovna</v>
      </c>
      <c r="F80" s="33"/>
      <c r="G80" s="33"/>
      <c r="H80" s="33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112</v>
      </c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39"/>
      <c r="D82" s="39"/>
      <c r="E82" s="63" t="str">
        <f>E9</f>
        <v>05 - Výrobky</v>
      </c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39"/>
      <c r="E84" s="39"/>
      <c r="F84" s="28" t="str">
        <f>F12</f>
        <v>č.p. 76, Vyžlovka</v>
      </c>
      <c r="G84" s="39"/>
      <c r="H84" s="39"/>
      <c r="I84" s="33" t="s">
        <v>23</v>
      </c>
      <c r="J84" s="65" t="str">
        <f>IF(J12="","",J12)</f>
        <v>19.9.2022</v>
      </c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39"/>
      <c r="E86" s="39"/>
      <c r="F86" s="28" t="str">
        <f>E15</f>
        <v>ČZU v Praze, ŠLP v Kostelci n. Č. l.</v>
      </c>
      <c r="G86" s="39"/>
      <c r="H86" s="39"/>
      <c r="I86" s="33" t="s">
        <v>33</v>
      </c>
      <c r="J86" s="37" t="str">
        <f>E21</f>
        <v>Ing. arch. Tomáš Kužel</v>
      </c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39"/>
      <c r="E87" s="39"/>
      <c r="F87" s="28" t="str">
        <f>IF(E18="","",E18)</f>
        <v>Vyplň údaj</v>
      </c>
      <c r="G87" s="39"/>
      <c r="H87" s="39"/>
      <c r="I87" s="33" t="s">
        <v>36</v>
      </c>
      <c r="J87" s="37" t="str">
        <f>E24</f>
        <v xml:space="preserve"> </v>
      </c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42"/>
      <c r="B89" s="143"/>
      <c r="C89" s="144" t="s">
        <v>124</v>
      </c>
      <c r="D89" s="145" t="s">
        <v>59</v>
      </c>
      <c r="E89" s="145" t="s">
        <v>55</v>
      </c>
      <c r="F89" s="145" t="s">
        <v>56</v>
      </c>
      <c r="G89" s="145" t="s">
        <v>125</v>
      </c>
      <c r="H89" s="145" t="s">
        <v>126</v>
      </c>
      <c r="I89" s="145" t="s">
        <v>127</v>
      </c>
      <c r="J89" s="145" t="s">
        <v>116</v>
      </c>
      <c r="K89" s="146" t="s">
        <v>128</v>
      </c>
      <c r="L89" s="147"/>
      <c r="M89" s="81" t="s">
        <v>3</v>
      </c>
      <c r="N89" s="82" t="s">
        <v>44</v>
      </c>
      <c r="O89" s="82" t="s">
        <v>129</v>
      </c>
      <c r="P89" s="82" t="s">
        <v>130</v>
      </c>
      <c r="Q89" s="82" t="s">
        <v>131</v>
      </c>
      <c r="R89" s="82" t="s">
        <v>132</v>
      </c>
      <c r="S89" s="82" t="s">
        <v>133</v>
      </c>
      <c r="T89" s="83" t="s">
        <v>134</v>
      </c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</row>
    <row r="90" s="2" customFormat="1" ht="22.8" customHeight="1">
      <c r="A90" s="39"/>
      <c r="B90" s="40"/>
      <c r="C90" s="88" t="s">
        <v>135</v>
      </c>
      <c r="D90" s="39"/>
      <c r="E90" s="39"/>
      <c r="F90" s="39"/>
      <c r="G90" s="39"/>
      <c r="H90" s="39"/>
      <c r="I90" s="39"/>
      <c r="J90" s="148">
        <f>BK90</f>
        <v>0</v>
      </c>
      <c r="K90" s="39"/>
      <c r="L90" s="40"/>
      <c r="M90" s="84"/>
      <c r="N90" s="69"/>
      <c r="O90" s="85"/>
      <c r="P90" s="149">
        <f>P91+P103</f>
        <v>0</v>
      </c>
      <c r="Q90" s="85"/>
      <c r="R90" s="149">
        <f>R91+R103</f>
        <v>2.67293125</v>
      </c>
      <c r="S90" s="85"/>
      <c r="T90" s="150">
        <f>T91+T103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20" t="s">
        <v>73</v>
      </c>
      <c r="AU90" s="20" t="s">
        <v>117</v>
      </c>
      <c r="BK90" s="151">
        <f>BK91+BK103</f>
        <v>0</v>
      </c>
    </row>
    <row r="91" s="12" customFormat="1" ht="25.92" customHeight="1">
      <c r="A91" s="12"/>
      <c r="B91" s="152"/>
      <c r="C91" s="12"/>
      <c r="D91" s="153" t="s">
        <v>73</v>
      </c>
      <c r="E91" s="154" t="s">
        <v>193</v>
      </c>
      <c r="F91" s="154" t="s">
        <v>194</v>
      </c>
      <c r="G91" s="12"/>
      <c r="H91" s="12"/>
      <c r="I91" s="155"/>
      <c r="J91" s="156">
        <f>BK91</f>
        <v>0</v>
      </c>
      <c r="K91" s="12"/>
      <c r="L91" s="152"/>
      <c r="M91" s="157"/>
      <c r="N91" s="158"/>
      <c r="O91" s="158"/>
      <c r="P91" s="159">
        <f>P92+P101</f>
        <v>0</v>
      </c>
      <c r="Q91" s="158"/>
      <c r="R91" s="159">
        <f>R92+R101</f>
        <v>0.89158000000000004</v>
      </c>
      <c r="S91" s="158"/>
      <c r="T91" s="160">
        <f>T92+T101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3" t="s">
        <v>82</v>
      </c>
      <c r="AT91" s="161" t="s">
        <v>73</v>
      </c>
      <c r="AU91" s="161" t="s">
        <v>74</v>
      </c>
      <c r="AY91" s="153" t="s">
        <v>138</v>
      </c>
      <c r="BK91" s="162">
        <f>BK92+BK101</f>
        <v>0</v>
      </c>
    </row>
    <row r="92" s="12" customFormat="1" ht="22.8" customHeight="1">
      <c r="A92" s="12"/>
      <c r="B92" s="152"/>
      <c r="C92" s="12"/>
      <c r="D92" s="153" t="s">
        <v>73</v>
      </c>
      <c r="E92" s="163" t="s">
        <v>156</v>
      </c>
      <c r="F92" s="163" t="s">
        <v>240</v>
      </c>
      <c r="G92" s="12"/>
      <c r="H92" s="12"/>
      <c r="I92" s="155"/>
      <c r="J92" s="164">
        <f>BK92</f>
        <v>0</v>
      </c>
      <c r="K92" s="12"/>
      <c r="L92" s="152"/>
      <c r="M92" s="157"/>
      <c r="N92" s="158"/>
      <c r="O92" s="158"/>
      <c r="P92" s="159">
        <f>SUM(P93:P100)</f>
        <v>0</v>
      </c>
      <c r="Q92" s="158"/>
      <c r="R92" s="159">
        <f>SUM(R93:R100)</f>
        <v>0.89158000000000004</v>
      </c>
      <c r="S92" s="158"/>
      <c r="T92" s="160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3" t="s">
        <v>82</v>
      </c>
      <c r="AT92" s="161" t="s">
        <v>73</v>
      </c>
      <c r="AU92" s="161" t="s">
        <v>82</v>
      </c>
      <c r="AY92" s="153" t="s">
        <v>138</v>
      </c>
      <c r="BK92" s="162">
        <f>SUM(BK93:BK100)</f>
        <v>0</v>
      </c>
    </row>
    <row r="93" s="2" customFormat="1" ht="33" customHeight="1">
      <c r="A93" s="39"/>
      <c r="B93" s="165"/>
      <c r="C93" s="166" t="s">
        <v>82</v>
      </c>
      <c r="D93" s="166" t="s">
        <v>141</v>
      </c>
      <c r="E93" s="167" t="s">
        <v>1841</v>
      </c>
      <c r="F93" s="168" t="s">
        <v>1842</v>
      </c>
      <c r="G93" s="169" t="s">
        <v>1843</v>
      </c>
      <c r="H93" s="170">
        <v>1</v>
      </c>
      <c r="I93" s="171"/>
      <c r="J93" s="172">
        <f>ROUND(I93*H93,2)</f>
        <v>0</v>
      </c>
      <c r="K93" s="168" t="s">
        <v>144</v>
      </c>
      <c r="L93" s="40"/>
      <c r="M93" s="173" t="s">
        <v>3</v>
      </c>
      <c r="N93" s="174" t="s">
        <v>45</v>
      </c>
      <c r="O93" s="73"/>
      <c r="P93" s="175">
        <f>O93*H93</f>
        <v>0</v>
      </c>
      <c r="Q93" s="175">
        <v>0.32752999999999999</v>
      </c>
      <c r="R93" s="175">
        <f>Q93*H93</f>
        <v>0.32752999999999999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162</v>
      </c>
      <c r="AT93" s="177" t="s">
        <v>141</v>
      </c>
      <c r="AU93" s="177" t="s">
        <v>84</v>
      </c>
      <c r="AY93" s="20" t="s">
        <v>138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82</v>
      </c>
      <c r="BK93" s="178">
        <f>ROUND(I93*H93,2)</f>
        <v>0</v>
      </c>
      <c r="BL93" s="20" t="s">
        <v>162</v>
      </c>
      <c r="BM93" s="177" t="s">
        <v>1844</v>
      </c>
    </row>
    <row r="94" s="2" customFormat="1">
      <c r="A94" s="39"/>
      <c r="B94" s="40"/>
      <c r="C94" s="39"/>
      <c r="D94" s="179" t="s">
        <v>147</v>
      </c>
      <c r="E94" s="39"/>
      <c r="F94" s="180" t="s">
        <v>1845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147</v>
      </c>
      <c r="AU94" s="20" t="s">
        <v>84</v>
      </c>
    </row>
    <row r="95" s="2" customFormat="1">
      <c r="A95" s="39"/>
      <c r="B95" s="165"/>
      <c r="C95" s="166" t="s">
        <v>84</v>
      </c>
      <c r="D95" s="166" t="s">
        <v>141</v>
      </c>
      <c r="E95" s="167" t="s">
        <v>1846</v>
      </c>
      <c r="F95" s="168" t="s">
        <v>1847</v>
      </c>
      <c r="G95" s="169" t="s">
        <v>369</v>
      </c>
      <c r="H95" s="170">
        <v>5</v>
      </c>
      <c r="I95" s="171"/>
      <c r="J95" s="172">
        <f>ROUND(I95*H95,2)</f>
        <v>0</v>
      </c>
      <c r="K95" s="168" t="s">
        <v>144</v>
      </c>
      <c r="L95" s="40"/>
      <c r="M95" s="173" t="s">
        <v>3</v>
      </c>
      <c r="N95" s="174" t="s">
        <v>45</v>
      </c>
      <c r="O95" s="73"/>
      <c r="P95" s="175">
        <f>O95*H95</f>
        <v>0</v>
      </c>
      <c r="Q95" s="175">
        <v>0.099809999999999996</v>
      </c>
      <c r="R95" s="175">
        <f>Q95*H95</f>
        <v>0.49904999999999999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162</v>
      </c>
      <c r="AT95" s="177" t="s">
        <v>141</v>
      </c>
      <c r="AU95" s="177" t="s">
        <v>84</v>
      </c>
      <c r="AY95" s="20" t="s">
        <v>138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82</v>
      </c>
      <c r="BK95" s="178">
        <f>ROUND(I95*H95,2)</f>
        <v>0</v>
      </c>
      <c r="BL95" s="20" t="s">
        <v>162</v>
      </c>
      <c r="BM95" s="177" t="s">
        <v>1848</v>
      </c>
    </row>
    <row r="96" s="2" customFormat="1">
      <c r="A96" s="39"/>
      <c r="B96" s="40"/>
      <c r="C96" s="39"/>
      <c r="D96" s="179" t="s">
        <v>147</v>
      </c>
      <c r="E96" s="39"/>
      <c r="F96" s="180" t="s">
        <v>1849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147</v>
      </c>
      <c r="AU96" s="20" t="s">
        <v>84</v>
      </c>
    </row>
    <row r="97" s="2" customFormat="1">
      <c r="A97" s="39"/>
      <c r="B97" s="165"/>
      <c r="C97" s="166" t="s">
        <v>156</v>
      </c>
      <c r="D97" s="166" t="s">
        <v>141</v>
      </c>
      <c r="E97" s="167" t="s">
        <v>1850</v>
      </c>
      <c r="F97" s="168" t="s">
        <v>1851</v>
      </c>
      <c r="G97" s="169" t="s">
        <v>211</v>
      </c>
      <c r="H97" s="170">
        <v>1</v>
      </c>
      <c r="I97" s="171"/>
      <c r="J97" s="172">
        <f>ROUND(I97*H97,2)</f>
        <v>0</v>
      </c>
      <c r="K97" s="168" t="s">
        <v>144</v>
      </c>
      <c r="L97" s="40"/>
      <c r="M97" s="173" t="s">
        <v>3</v>
      </c>
      <c r="N97" s="174" t="s">
        <v>45</v>
      </c>
      <c r="O97" s="73"/>
      <c r="P97" s="175">
        <f>O97*H97</f>
        <v>0</v>
      </c>
      <c r="Q97" s="175">
        <v>0.060999999999999999</v>
      </c>
      <c r="R97" s="175">
        <f>Q97*H97</f>
        <v>0.060999999999999999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162</v>
      </c>
      <c r="AT97" s="177" t="s">
        <v>141</v>
      </c>
      <c r="AU97" s="177" t="s">
        <v>84</v>
      </c>
      <c r="AY97" s="20" t="s">
        <v>138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82</v>
      </c>
      <c r="BK97" s="178">
        <f>ROUND(I97*H97,2)</f>
        <v>0</v>
      </c>
      <c r="BL97" s="20" t="s">
        <v>162</v>
      </c>
      <c r="BM97" s="177" t="s">
        <v>1852</v>
      </c>
    </row>
    <row r="98" s="2" customFormat="1">
      <c r="A98" s="39"/>
      <c r="B98" s="40"/>
      <c r="C98" s="39"/>
      <c r="D98" s="179" t="s">
        <v>147</v>
      </c>
      <c r="E98" s="39"/>
      <c r="F98" s="180" t="s">
        <v>1853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147</v>
      </c>
      <c r="AU98" s="20" t="s">
        <v>84</v>
      </c>
    </row>
    <row r="99" s="2" customFormat="1">
      <c r="A99" s="39"/>
      <c r="B99" s="165"/>
      <c r="C99" s="166" t="s">
        <v>162</v>
      </c>
      <c r="D99" s="166" t="s">
        <v>141</v>
      </c>
      <c r="E99" s="167" t="s">
        <v>1854</v>
      </c>
      <c r="F99" s="168" t="s">
        <v>1855</v>
      </c>
      <c r="G99" s="169" t="s">
        <v>211</v>
      </c>
      <c r="H99" s="170">
        <v>1</v>
      </c>
      <c r="I99" s="171"/>
      <c r="J99" s="172">
        <f>ROUND(I99*H99,2)</f>
        <v>0</v>
      </c>
      <c r="K99" s="168" t="s">
        <v>144</v>
      </c>
      <c r="L99" s="40"/>
      <c r="M99" s="173" t="s">
        <v>3</v>
      </c>
      <c r="N99" s="174" t="s">
        <v>45</v>
      </c>
      <c r="O99" s="73"/>
      <c r="P99" s="175">
        <f>O99*H99</f>
        <v>0</v>
      </c>
      <c r="Q99" s="175">
        <v>0.0040000000000000001</v>
      </c>
      <c r="R99" s="175">
        <f>Q99*H99</f>
        <v>0.0040000000000000001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162</v>
      </c>
      <c r="AT99" s="177" t="s">
        <v>141</v>
      </c>
      <c r="AU99" s="177" t="s">
        <v>84</v>
      </c>
      <c r="AY99" s="20" t="s">
        <v>138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82</v>
      </c>
      <c r="BK99" s="178">
        <f>ROUND(I99*H99,2)</f>
        <v>0</v>
      </c>
      <c r="BL99" s="20" t="s">
        <v>162</v>
      </c>
      <c r="BM99" s="177" t="s">
        <v>1856</v>
      </c>
    </row>
    <row r="100" s="2" customFormat="1">
      <c r="A100" s="39"/>
      <c r="B100" s="40"/>
      <c r="C100" s="39"/>
      <c r="D100" s="179" t="s">
        <v>147</v>
      </c>
      <c r="E100" s="39"/>
      <c r="F100" s="180" t="s">
        <v>1849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147</v>
      </c>
      <c r="AU100" s="20" t="s">
        <v>84</v>
      </c>
    </row>
    <row r="101" s="12" customFormat="1" ht="22.8" customHeight="1">
      <c r="A101" s="12"/>
      <c r="B101" s="152"/>
      <c r="C101" s="12"/>
      <c r="D101" s="153" t="s">
        <v>73</v>
      </c>
      <c r="E101" s="163" t="s">
        <v>530</v>
      </c>
      <c r="F101" s="163" t="s">
        <v>531</v>
      </c>
      <c r="G101" s="12"/>
      <c r="H101" s="12"/>
      <c r="I101" s="155"/>
      <c r="J101" s="164">
        <f>BK101</f>
        <v>0</v>
      </c>
      <c r="K101" s="12"/>
      <c r="L101" s="152"/>
      <c r="M101" s="157"/>
      <c r="N101" s="158"/>
      <c r="O101" s="158"/>
      <c r="P101" s="159">
        <f>P102</f>
        <v>0</v>
      </c>
      <c r="Q101" s="158"/>
      <c r="R101" s="159">
        <f>R102</f>
        <v>0</v>
      </c>
      <c r="S101" s="158"/>
      <c r="T101" s="16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3" t="s">
        <v>82</v>
      </c>
      <c r="AT101" s="161" t="s">
        <v>73</v>
      </c>
      <c r="AU101" s="161" t="s">
        <v>82</v>
      </c>
      <c r="AY101" s="153" t="s">
        <v>138</v>
      </c>
      <c r="BK101" s="162">
        <f>BK102</f>
        <v>0</v>
      </c>
    </row>
    <row r="102" s="2" customFormat="1" ht="33" customHeight="1">
      <c r="A102" s="39"/>
      <c r="B102" s="165"/>
      <c r="C102" s="166" t="s">
        <v>137</v>
      </c>
      <c r="D102" s="166" t="s">
        <v>141</v>
      </c>
      <c r="E102" s="167" t="s">
        <v>533</v>
      </c>
      <c r="F102" s="168" t="s">
        <v>534</v>
      </c>
      <c r="G102" s="169" t="s">
        <v>231</v>
      </c>
      <c r="H102" s="170">
        <v>0.91700000000000004</v>
      </c>
      <c r="I102" s="171"/>
      <c r="J102" s="172">
        <f>ROUND(I102*H102,2)</f>
        <v>0</v>
      </c>
      <c r="K102" s="168" t="s">
        <v>144</v>
      </c>
      <c r="L102" s="40"/>
      <c r="M102" s="173" t="s">
        <v>3</v>
      </c>
      <c r="N102" s="174" t="s">
        <v>45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162</v>
      </c>
      <c r="AT102" s="177" t="s">
        <v>141</v>
      </c>
      <c r="AU102" s="177" t="s">
        <v>84</v>
      </c>
      <c r="AY102" s="20" t="s">
        <v>138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82</v>
      </c>
      <c r="BK102" s="178">
        <f>ROUND(I102*H102,2)</f>
        <v>0</v>
      </c>
      <c r="BL102" s="20" t="s">
        <v>162</v>
      </c>
      <c r="BM102" s="177" t="s">
        <v>1857</v>
      </c>
    </row>
    <row r="103" s="12" customFormat="1" ht="25.92" customHeight="1">
      <c r="A103" s="12"/>
      <c r="B103" s="152"/>
      <c r="C103" s="12"/>
      <c r="D103" s="153" t="s">
        <v>73</v>
      </c>
      <c r="E103" s="154" t="s">
        <v>536</v>
      </c>
      <c r="F103" s="154" t="s">
        <v>537</v>
      </c>
      <c r="G103" s="12"/>
      <c r="H103" s="12"/>
      <c r="I103" s="155"/>
      <c r="J103" s="156">
        <f>BK103</f>
        <v>0</v>
      </c>
      <c r="K103" s="12"/>
      <c r="L103" s="152"/>
      <c r="M103" s="157"/>
      <c r="N103" s="158"/>
      <c r="O103" s="158"/>
      <c r="P103" s="159">
        <f>P104+P123+P128+P136+P194+P324+P362</f>
        <v>0</v>
      </c>
      <c r="Q103" s="158"/>
      <c r="R103" s="159">
        <f>R104+R123+R128+R136+R194+R324+R362</f>
        <v>1.7813512499999999</v>
      </c>
      <c r="S103" s="158"/>
      <c r="T103" s="160">
        <f>T104+T123+T128+T136+T194+T324+T362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3" t="s">
        <v>84</v>
      </c>
      <c r="AT103" s="161" t="s">
        <v>73</v>
      </c>
      <c r="AU103" s="161" t="s">
        <v>74</v>
      </c>
      <c r="AY103" s="153" t="s">
        <v>138</v>
      </c>
      <c r="BK103" s="162">
        <f>BK104+BK123+BK128+BK136+BK194+BK324+BK362</f>
        <v>0</v>
      </c>
    </row>
    <row r="104" s="12" customFormat="1" ht="22.8" customHeight="1">
      <c r="A104" s="12"/>
      <c r="B104" s="152"/>
      <c r="C104" s="12"/>
      <c r="D104" s="153" t="s">
        <v>73</v>
      </c>
      <c r="E104" s="163" t="s">
        <v>1858</v>
      </c>
      <c r="F104" s="163" t="s">
        <v>1859</v>
      </c>
      <c r="G104" s="12"/>
      <c r="H104" s="12"/>
      <c r="I104" s="155"/>
      <c r="J104" s="164">
        <f>BK104</f>
        <v>0</v>
      </c>
      <c r="K104" s="12"/>
      <c r="L104" s="152"/>
      <c r="M104" s="157"/>
      <c r="N104" s="158"/>
      <c r="O104" s="158"/>
      <c r="P104" s="159">
        <f>SUM(P105:P122)</f>
        <v>0</v>
      </c>
      <c r="Q104" s="158"/>
      <c r="R104" s="159">
        <f>SUM(R105:R122)</f>
        <v>0.029137</v>
      </c>
      <c r="S104" s="158"/>
      <c r="T104" s="160">
        <f>SUM(T105:T122)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3" t="s">
        <v>84</v>
      </c>
      <c r="AT104" s="161" t="s">
        <v>73</v>
      </c>
      <c r="AU104" s="161" t="s">
        <v>82</v>
      </c>
      <c r="AY104" s="153" t="s">
        <v>138</v>
      </c>
      <c r="BK104" s="162">
        <f>SUM(BK105:BK122)</f>
        <v>0</v>
      </c>
    </row>
    <row r="105" s="2" customFormat="1" ht="16.5" customHeight="1">
      <c r="A105" s="39"/>
      <c r="B105" s="165"/>
      <c r="C105" s="166" t="s">
        <v>222</v>
      </c>
      <c r="D105" s="166" t="s">
        <v>141</v>
      </c>
      <c r="E105" s="167" t="s">
        <v>1860</v>
      </c>
      <c r="F105" s="168" t="s">
        <v>1861</v>
      </c>
      <c r="G105" s="169" t="s">
        <v>211</v>
      </c>
      <c r="H105" s="170">
        <v>1</v>
      </c>
      <c r="I105" s="171"/>
      <c r="J105" s="172">
        <f>ROUND(I105*H105,2)</f>
        <v>0</v>
      </c>
      <c r="K105" s="168" t="s">
        <v>144</v>
      </c>
      <c r="L105" s="40"/>
      <c r="M105" s="173" t="s">
        <v>3</v>
      </c>
      <c r="N105" s="174" t="s">
        <v>45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302</v>
      </c>
      <c r="AT105" s="177" t="s">
        <v>141</v>
      </c>
      <c r="AU105" s="177" t="s">
        <v>84</v>
      </c>
      <c r="AY105" s="20" t="s">
        <v>138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82</v>
      </c>
      <c r="BK105" s="178">
        <f>ROUND(I105*H105,2)</f>
        <v>0</v>
      </c>
      <c r="BL105" s="20" t="s">
        <v>302</v>
      </c>
      <c r="BM105" s="177" t="s">
        <v>1862</v>
      </c>
    </row>
    <row r="106" s="13" customFormat="1">
      <c r="A106" s="13"/>
      <c r="B106" s="189"/>
      <c r="C106" s="13"/>
      <c r="D106" s="179" t="s">
        <v>199</v>
      </c>
      <c r="E106" s="190" t="s">
        <v>3</v>
      </c>
      <c r="F106" s="191" t="s">
        <v>1863</v>
      </c>
      <c r="G106" s="13"/>
      <c r="H106" s="190" t="s">
        <v>3</v>
      </c>
      <c r="I106" s="192"/>
      <c r="J106" s="13"/>
      <c r="K106" s="13"/>
      <c r="L106" s="189"/>
      <c r="M106" s="193"/>
      <c r="N106" s="194"/>
      <c r="O106" s="194"/>
      <c r="P106" s="194"/>
      <c r="Q106" s="194"/>
      <c r="R106" s="194"/>
      <c r="S106" s="194"/>
      <c r="T106" s="19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0" t="s">
        <v>199</v>
      </c>
      <c r="AU106" s="190" t="s">
        <v>84</v>
      </c>
      <c r="AV106" s="13" t="s">
        <v>82</v>
      </c>
      <c r="AW106" s="13" t="s">
        <v>35</v>
      </c>
      <c r="AX106" s="13" t="s">
        <v>74</v>
      </c>
      <c r="AY106" s="190" t="s">
        <v>138</v>
      </c>
    </row>
    <row r="107" s="14" customFormat="1">
      <c r="A107" s="14"/>
      <c r="B107" s="196"/>
      <c r="C107" s="14"/>
      <c r="D107" s="179" t="s">
        <v>199</v>
      </c>
      <c r="E107" s="197" t="s">
        <v>3</v>
      </c>
      <c r="F107" s="198" t="s">
        <v>833</v>
      </c>
      <c r="G107" s="14"/>
      <c r="H107" s="199">
        <v>1</v>
      </c>
      <c r="I107" s="200"/>
      <c r="J107" s="14"/>
      <c r="K107" s="14"/>
      <c r="L107" s="196"/>
      <c r="M107" s="201"/>
      <c r="N107" s="202"/>
      <c r="O107" s="202"/>
      <c r="P107" s="202"/>
      <c r="Q107" s="202"/>
      <c r="R107" s="202"/>
      <c r="S107" s="202"/>
      <c r="T107" s="20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7" t="s">
        <v>199</v>
      </c>
      <c r="AU107" s="197" t="s">
        <v>84</v>
      </c>
      <c r="AV107" s="14" t="s">
        <v>84</v>
      </c>
      <c r="AW107" s="14" t="s">
        <v>35</v>
      </c>
      <c r="AX107" s="14" t="s">
        <v>74</v>
      </c>
      <c r="AY107" s="197" t="s">
        <v>138</v>
      </c>
    </row>
    <row r="108" s="15" customFormat="1">
      <c r="A108" s="15"/>
      <c r="B108" s="204"/>
      <c r="C108" s="15"/>
      <c r="D108" s="179" t="s">
        <v>199</v>
      </c>
      <c r="E108" s="205" t="s">
        <v>3</v>
      </c>
      <c r="F108" s="206" t="s">
        <v>208</v>
      </c>
      <c r="G108" s="15"/>
      <c r="H108" s="207">
        <v>1</v>
      </c>
      <c r="I108" s="208"/>
      <c r="J108" s="15"/>
      <c r="K108" s="15"/>
      <c r="L108" s="204"/>
      <c r="M108" s="209"/>
      <c r="N108" s="210"/>
      <c r="O108" s="210"/>
      <c r="P108" s="210"/>
      <c r="Q108" s="210"/>
      <c r="R108" s="210"/>
      <c r="S108" s="210"/>
      <c r="T108" s="21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05" t="s">
        <v>199</v>
      </c>
      <c r="AU108" s="205" t="s">
        <v>84</v>
      </c>
      <c r="AV108" s="15" t="s">
        <v>162</v>
      </c>
      <c r="AW108" s="15" t="s">
        <v>35</v>
      </c>
      <c r="AX108" s="15" t="s">
        <v>82</v>
      </c>
      <c r="AY108" s="205" t="s">
        <v>138</v>
      </c>
    </row>
    <row r="109" s="2" customFormat="1" ht="16.5" customHeight="1">
      <c r="A109" s="39"/>
      <c r="B109" s="165"/>
      <c r="C109" s="223" t="s">
        <v>228</v>
      </c>
      <c r="D109" s="223" t="s">
        <v>932</v>
      </c>
      <c r="E109" s="224" t="s">
        <v>1864</v>
      </c>
      <c r="F109" s="225" t="s">
        <v>1865</v>
      </c>
      <c r="G109" s="226" t="s">
        <v>211</v>
      </c>
      <c r="H109" s="227">
        <v>1</v>
      </c>
      <c r="I109" s="228"/>
      <c r="J109" s="229">
        <f>ROUND(I109*H109,2)</f>
        <v>0</v>
      </c>
      <c r="K109" s="225" t="s">
        <v>3</v>
      </c>
      <c r="L109" s="230"/>
      <c r="M109" s="231" t="s">
        <v>3</v>
      </c>
      <c r="N109" s="232" t="s">
        <v>45</v>
      </c>
      <c r="O109" s="73"/>
      <c r="P109" s="175">
        <f>O109*H109</f>
        <v>0</v>
      </c>
      <c r="Q109" s="175">
        <v>0.00020000000000000001</v>
      </c>
      <c r="R109" s="175">
        <f>Q109*H109</f>
        <v>0.00020000000000000001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429</v>
      </c>
      <c r="AT109" s="177" t="s">
        <v>932</v>
      </c>
      <c r="AU109" s="177" t="s">
        <v>84</v>
      </c>
      <c r="AY109" s="20" t="s">
        <v>138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82</v>
      </c>
      <c r="BK109" s="178">
        <f>ROUND(I109*H109,2)</f>
        <v>0</v>
      </c>
      <c r="BL109" s="20" t="s">
        <v>302</v>
      </c>
      <c r="BM109" s="177" t="s">
        <v>1866</v>
      </c>
    </row>
    <row r="110" s="2" customFormat="1">
      <c r="A110" s="39"/>
      <c r="B110" s="40"/>
      <c r="C110" s="39"/>
      <c r="D110" s="179" t="s">
        <v>147</v>
      </c>
      <c r="E110" s="39"/>
      <c r="F110" s="180" t="s">
        <v>1867</v>
      </c>
      <c r="G110" s="39"/>
      <c r="H110" s="39"/>
      <c r="I110" s="181"/>
      <c r="J110" s="39"/>
      <c r="K110" s="39"/>
      <c r="L110" s="40"/>
      <c r="M110" s="182"/>
      <c r="N110" s="183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147</v>
      </c>
      <c r="AU110" s="20" t="s">
        <v>84</v>
      </c>
    </row>
    <row r="111" s="2" customFormat="1" ht="21.75" customHeight="1">
      <c r="A111" s="39"/>
      <c r="B111" s="165"/>
      <c r="C111" s="166" t="s">
        <v>236</v>
      </c>
      <c r="D111" s="166" t="s">
        <v>141</v>
      </c>
      <c r="E111" s="167" t="s">
        <v>1868</v>
      </c>
      <c r="F111" s="168" t="s">
        <v>1869</v>
      </c>
      <c r="G111" s="169" t="s">
        <v>369</v>
      </c>
      <c r="H111" s="170">
        <v>4.0999999999999996</v>
      </c>
      <c r="I111" s="171"/>
      <c r="J111" s="172">
        <f>ROUND(I111*H111,2)</f>
        <v>0</v>
      </c>
      <c r="K111" s="168" t="s">
        <v>144</v>
      </c>
      <c r="L111" s="40"/>
      <c r="M111" s="173" t="s">
        <v>3</v>
      </c>
      <c r="N111" s="174" t="s">
        <v>45</v>
      </c>
      <c r="O111" s="73"/>
      <c r="P111" s="175">
        <f>O111*H111</f>
        <v>0</v>
      </c>
      <c r="Q111" s="175">
        <v>0.0061700000000000001</v>
      </c>
      <c r="R111" s="175">
        <f>Q111*H111</f>
        <v>0.025297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162</v>
      </c>
      <c r="AT111" s="177" t="s">
        <v>141</v>
      </c>
      <c r="AU111" s="177" t="s">
        <v>84</v>
      </c>
      <c r="AY111" s="20" t="s">
        <v>138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82</v>
      </c>
      <c r="BK111" s="178">
        <f>ROUND(I111*H111,2)</f>
        <v>0</v>
      </c>
      <c r="BL111" s="20" t="s">
        <v>162</v>
      </c>
      <c r="BM111" s="177" t="s">
        <v>1870</v>
      </c>
    </row>
    <row r="112" s="2" customFormat="1">
      <c r="A112" s="39"/>
      <c r="B112" s="40"/>
      <c r="C112" s="39"/>
      <c r="D112" s="179" t="s">
        <v>147</v>
      </c>
      <c r="E112" s="39"/>
      <c r="F112" s="180" t="s">
        <v>1871</v>
      </c>
      <c r="G112" s="39"/>
      <c r="H112" s="39"/>
      <c r="I112" s="181"/>
      <c r="J112" s="39"/>
      <c r="K112" s="39"/>
      <c r="L112" s="40"/>
      <c r="M112" s="182"/>
      <c r="N112" s="183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147</v>
      </c>
      <c r="AU112" s="20" t="s">
        <v>84</v>
      </c>
    </row>
    <row r="113" s="13" customFormat="1">
      <c r="A113" s="13"/>
      <c r="B113" s="189"/>
      <c r="C113" s="13"/>
      <c r="D113" s="179" t="s">
        <v>199</v>
      </c>
      <c r="E113" s="190" t="s">
        <v>3</v>
      </c>
      <c r="F113" s="191" t="s">
        <v>1872</v>
      </c>
      <c r="G113" s="13"/>
      <c r="H113" s="190" t="s">
        <v>3</v>
      </c>
      <c r="I113" s="192"/>
      <c r="J113" s="13"/>
      <c r="K113" s="13"/>
      <c r="L113" s="189"/>
      <c r="M113" s="193"/>
      <c r="N113" s="194"/>
      <c r="O113" s="194"/>
      <c r="P113" s="194"/>
      <c r="Q113" s="194"/>
      <c r="R113" s="194"/>
      <c r="S113" s="194"/>
      <c r="T113" s="19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0" t="s">
        <v>199</v>
      </c>
      <c r="AU113" s="190" t="s">
        <v>84</v>
      </c>
      <c r="AV113" s="13" t="s">
        <v>82</v>
      </c>
      <c r="AW113" s="13" t="s">
        <v>35</v>
      </c>
      <c r="AX113" s="13" t="s">
        <v>74</v>
      </c>
      <c r="AY113" s="190" t="s">
        <v>138</v>
      </c>
    </row>
    <row r="114" s="14" customFormat="1">
      <c r="A114" s="14"/>
      <c r="B114" s="196"/>
      <c r="C114" s="14"/>
      <c r="D114" s="179" t="s">
        <v>199</v>
      </c>
      <c r="E114" s="197" t="s">
        <v>3</v>
      </c>
      <c r="F114" s="198" t="s">
        <v>1873</v>
      </c>
      <c r="G114" s="14"/>
      <c r="H114" s="199">
        <v>4.0999999999999996</v>
      </c>
      <c r="I114" s="200"/>
      <c r="J114" s="14"/>
      <c r="K114" s="14"/>
      <c r="L114" s="196"/>
      <c r="M114" s="201"/>
      <c r="N114" s="202"/>
      <c r="O114" s="202"/>
      <c r="P114" s="202"/>
      <c r="Q114" s="202"/>
      <c r="R114" s="202"/>
      <c r="S114" s="202"/>
      <c r="T114" s="20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7" t="s">
        <v>199</v>
      </c>
      <c r="AU114" s="197" t="s">
        <v>84</v>
      </c>
      <c r="AV114" s="14" t="s">
        <v>84</v>
      </c>
      <c r="AW114" s="14" t="s">
        <v>35</v>
      </c>
      <c r="AX114" s="14" t="s">
        <v>74</v>
      </c>
      <c r="AY114" s="197" t="s">
        <v>138</v>
      </c>
    </row>
    <row r="115" s="15" customFormat="1">
      <c r="A115" s="15"/>
      <c r="B115" s="204"/>
      <c r="C115" s="15"/>
      <c r="D115" s="179" t="s">
        <v>199</v>
      </c>
      <c r="E115" s="205" t="s">
        <v>3</v>
      </c>
      <c r="F115" s="206" t="s">
        <v>208</v>
      </c>
      <c r="G115" s="15"/>
      <c r="H115" s="207">
        <v>4.0999999999999996</v>
      </c>
      <c r="I115" s="208"/>
      <c r="J115" s="15"/>
      <c r="K115" s="15"/>
      <c r="L115" s="204"/>
      <c r="M115" s="209"/>
      <c r="N115" s="210"/>
      <c r="O115" s="210"/>
      <c r="P115" s="210"/>
      <c r="Q115" s="210"/>
      <c r="R115" s="210"/>
      <c r="S115" s="210"/>
      <c r="T115" s="21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05" t="s">
        <v>199</v>
      </c>
      <c r="AU115" s="205" t="s">
        <v>84</v>
      </c>
      <c r="AV115" s="15" t="s">
        <v>162</v>
      </c>
      <c r="AW115" s="15" t="s">
        <v>35</v>
      </c>
      <c r="AX115" s="15" t="s">
        <v>82</v>
      </c>
      <c r="AY115" s="205" t="s">
        <v>138</v>
      </c>
    </row>
    <row r="116" s="2" customFormat="1">
      <c r="A116" s="39"/>
      <c r="B116" s="165"/>
      <c r="C116" s="166" t="s">
        <v>241</v>
      </c>
      <c r="D116" s="166" t="s">
        <v>141</v>
      </c>
      <c r="E116" s="167" t="s">
        <v>1874</v>
      </c>
      <c r="F116" s="168" t="s">
        <v>1875</v>
      </c>
      <c r="G116" s="169" t="s">
        <v>369</v>
      </c>
      <c r="H116" s="170">
        <v>2</v>
      </c>
      <c r="I116" s="171"/>
      <c r="J116" s="172">
        <f>ROUND(I116*H116,2)</f>
        <v>0</v>
      </c>
      <c r="K116" s="168" t="s">
        <v>144</v>
      </c>
      <c r="L116" s="40"/>
      <c r="M116" s="173" t="s">
        <v>3</v>
      </c>
      <c r="N116" s="174" t="s">
        <v>45</v>
      </c>
      <c r="O116" s="73"/>
      <c r="P116" s="175">
        <f>O116*H116</f>
        <v>0</v>
      </c>
      <c r="Q116" s="175">
        <v>0.00167</v>
      </c>
      <c r="R116" s="175">
        <f>Q116*H116</f>
        <v>0.0033400000000000001</v>
      </c>
      <c r="S116" s="175">
        <v>0</v>
      </c>
      <c r="T116" s="17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7" t="s">
        <v>302</v>
      </c>
      <c r="AT116" s="177" t="s">
        <v>141</v>
      </c>
      <c r="AU116" s="177" t="s">
        <v>84</v>
      </c>
      <c r="AY116" s="20" t="s">
        <v>138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0" t="s">
        <v>82</v>
      </c>
      <c r="BK116" s="178">
        <f>ROUND(I116*H116,2)</f>
        <v>0</v>
      </c>
      <c r="BL116" s="20" t="s">
        <v>302</v>
      </c>
      <c r="BM116" s="177" t="s">
        <v>1876</v>
      </c>
    </row>
    <row r="117" s="2" customFormat="1">
      <c r="A117" s="39"/>
      <c r="B117" s="40"/>
      <c r="C117" s="39"/>
      <c r="D117" s="179" t="s">
        <v>147</v>
      </c>
      <c r="E117" s="39"/>
      <c r="F117" s="180" t="s">
        <v>1877</v>
      </c>
      <c r="G117" s="39"/>
      <c r="H117" s="39"/>
      <c r="I117" s="181"/>
      <c r="J117" s="39"/>
      <c r="K117" s="39"/>
      <c r="L117" s="40"/>
      <c r="M117" s="182"/>
      <c r="N117" s="183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147</v>
      </c>
      <c r="AU117" s="20" t="s">
        <v>84</v>
      </c>
    </row>
    <row r="118" s="2" customFormat="1">
      <c r="A118" s="39"/>
      <c r="B118" s="165"/>
      <c r="C118" s="166" t="s">
        <v>255</v>
      </c>
      <c r="D118" s="166" t="s">
        <v>141</v>
      </c>
      <c r="E118" s="167" t="s">
        <v>1878</v>
      </c>
      <c r="F118" s="168" t="s">
        <v>1879</v>
      </c>
      <c r="G118" s="169" t="s">
        <v>211</v>
      </c>
      <c r="H118" s="170">
        <v>1</v>
      </c>
      <c r="I118" s="171"/>
      <c r="J118" s="172">
        <f>ROUND(I118*H118,2)</f>
        <v>0</v>
      </c>
      <c r="K118" s="168" t="s">
        <v>144</v>
      </c>
      <c r="L118" s="40"/>
      <c r="M118" s="173" t="s">
        <v>3</v>
      </c>
      <c r="N118" s="174" t="s">
        <v>45</v>
      </c>
      <c r="O118" s="73"/>
      <c r="P118" s="175">
        <f>O118*H118</f>
        <v>0</v>
      </c>
      <c r="Q118" s="175">
        <v>0</v>
      </c>
      <c r="R118" s="175">
        <f>Q118*H118</f>
        <v>0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302</v>
      </c>
      <c r="AT118" s="177" t="s">
        <v>141</v>
      </c>
      <c r="AU118" s="177" t="s">
        <v>84</v>
      </c>
      <c r="AY118" s="20" t="s">
        <v>138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82</v>
      </c>
      <c r="BK118" s="178">
        <f>ROUND(I118*H118,2)</f>
        <v>0</v>
      </c>
      <c r="BL118" s="20" t="s">
        <v>302</v>
      </c>
      <c r="BM118" s="177" t="s">
        <v>1880</v>
      </c>
    </row>
    <row r="119" s="2" customFormat="1">
      <c r="A119" s="39"/>
      <c r="B119" s="40"/>
      <c r="C119" s="39"/>
      <c r="D119" s="179" t="s">
        <v>147</v>
      </c>
      <c r="E119" s="39"/>
      <c r="F119" s="180" t="s">
        <v>1881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147</v>
      </c>
      <c r="AU119" s="20" t="s">
        <v>84</v>
      </c>
    </row>
    <row r="120" s="2" customFormat="1" ht="16.5" customHeight="1">
      <c r="A120" s="39"/>
      <c r="B120" s="165"/>
      <c r="C120" s="223" t="s">
        <v>265</v>
      </c>
      <c r="D120" s="223" t="s">
        <v>932</v>
      </c>
      <c r="E120" s="224" t="s">
        <v>1882</v>
      </c>
      <c r="F120" s="225" t="s">
        <v>1883</v>
      </c>
      <c r="G120" s="226" t="s">
        <v>211</v>
      </c>
      <c r="H120" s="227">
        <v>1</v>
      </c>
      <c r="I120" s="228"/>
      <c r="J120" s="229">
        <f>ROUND(I120*H120,2)</f>
        <v>0</v>
      </c>
      <c r="K120" s="225" t="s">
        <v>144</v>
      </c>
      <c r="L120" s="230"/>
      <c r="M120" s="231" t="s">
        <v>3</v>
      </c>
      <c r="N120" s="232" t="s">
        <v>45</v>
      </c>
      <c r="O120" s="73"/>
      <c r="P120" s="175">
        <f>O120*H120</f>
        <v>0</v>
      </c>
      <c r="Q120" s="175">
        <v>0.00029999999999999997</v>
      </c>
      <c r="R120" s="175">
        <f>Q120*H120</f>
        <v>0.00029999999999999997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429</v>
      </c>
      <c r="AT120" s="177" t="s">
        <v>932</v>
      </c>
      <c r="AU120" s="177" t="s">
        <v>84</v>
      </c>
      <c r="AY120" s="20" t="s">
        <v>138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82</v>
      </c>
      <c r="BK120" s="178">
        <f>ROUND(I120*H120,2)</f>
        <v>0</v>
      </c>
      <c r="BL120" s="20" t="s">
        <v>302</v>
      </c>
      <c r="BM120" s="177" t="s">
        <v>1884</v>
      </c>
    </row>
    <row r="121" s="2" customFormat="1">
      <c r="A121" s="39"/>
      <c r="B121" s="40"/>
      <c r="C121" s="39"/>
      <c r="D121" s="179" t="s">
        <v>147</v>
      </c>
      <c r="E121" s="39"/>
      <c r="F121" s="180" t="s">
        <v>1885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147</v>
      </c>
      <c r="AU121" s="20" t="s">
        <v>84</v>
      </c>
    </row>
    <row r="122" s="2" customFormat="1">
      <c r="A122" s="39"/>
      <c r="B122" s="165"/>
      <c r="C122" s="166" t="s">
        <v>273</v>
      </c>
      <c r="D122" s="166" t="s">
        <v>141</v>
      </c>
      <c r="E122" s="167" t="s">
        <v>1886</v>
      </c>
      <c r="F122" s="168" t="s">
        <v>1887</v>
      </c>
      <c r="G122" s="169" t="s">
        <v>231</v>
      </c>
      <c r="H122" s="170">
        <v>0.0040000000000000001</v>
      </c>
      <c r="I122" s="171"/>
      <c r="J122" s="172">
        <f>ROUND(I122*H122,2)</f>
        <v>0</v>
      </c>
      <c r="K122" s="168" t="s">
        <v>144</v>
      </c>
      <c r="L122" s="40"/>
      <c r="M122" s="173" t="s">
        <v>3</v>
      </c>
      <c r="N122" s="174" t="s">
        <v>45</v>
      </c>
      <c r="O122" s="73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302</v>
      </c>
      <c r="AT122" s="177" t="s">
        <v>141</v>
      </c>
      <c r="AU122" s="177" t="s">
        <v>84</v>
      </c>
      <c r="AY122" s="20" t="s">
        <v>138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82</v>
      </c>
      <c r="BK122" s="178">
        <f>ROUND(I122*H122,2)</f>
        <v>0</v>
      </c>
      <c r="BL122" s="20" t="s">
        <v>302</v>
      </c>
      <c r="BM122" s="177" t="s">
        <v>1888</v>
      </c>
    </row>
    <row r="123" s="12" customFormat="1" ht="22.8" customHeight="1">
      <c r="A123" s="12"/>
      <c r="B123" s="152"/>
      <c r="C123" s="12"/>
      <c r="D123" s="153" t="s">
        <v>73</v>
      </c>
      <c r="E123" s="163" t="s">
        <v>1889</v>
      </c>
      <c r="F123" s="163" t="s">
        <v>1890</v>
      </c>
      <c r="G123" s="12"/>
      <c r="H123" s="12"/>
      <c r="I123" s="155"/>
      <c r="J123" s="164">
        <f>BK123</f>
        <v>0</v>
      </c>
      <c r="K123" s="12"/>
      <c r="L123" s="152"/>
      <c r="M123" s="157"/>
      <c r="N123" s="158"/>
      <c r="O123" s="158"/>
      <c r="P123" s="159">
        <f>SUM(P124:P127)</f>
        <v>0</v>
      </c>
      <c r="Q123" s="158"/>
      <c r="R123" s="159">
        <f>SUM(R124:R127)</f>
        <v>0.025360000000000001</v>
      </c>
      <c r="S123" s="158"/>
      <c r="T123" s="16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3" t="s">
        <v>84</v>
      </c>
      <c r="AT123" s="161" t="s">
        <v>73</v>
      </c>
      <c r="AU123" s="161" t="s">
        <v>82</v>
      </c>
      <c r="AY123" s="153" t="s">
        <v>138</v>
      </c>
      <c r="BK123" s="162">
        <f>SUM(BK124:BK127)</f>
        <v>0</v>
      </c>
    </row>
    <row r="124" s="2" customFormat="1">
      <c r="A124" s="39"/>
      <c r="B124" s="165"/>
      <c r="C124" s="166" t="s">
        <v>278</v>
      </c>
      <c r="D124" s="166" t="s">
        <v>141</v>
      </c>
      <c r="E124" s="167" t="s">
        <v>1891</v>
      </c>
      <c r="F124" s="168" t="s">
        <v>1892</v>
      </c>
      <c r="G124" s="169" t="s">
        <v>211</v>
      </c>
      <c r="H124" s="170">
        <v>2</v>
      </c>
      <c r="I124" s="171"/>
      <c r="J124" s="172">
        <f>ROUND(I124*H124,2)</f>
        <v>0</v>
      </c>
      <c r="K124" s="168" t="s">
        <v>144</v>
      </c>
      <c r="L124" s="40"/>
      <c r="M124" s="173" t="s">
        <v>3</v>
      </c>
      <c r="N124" s="174" t="s">
        <v>45</v>
      </c>
      <c r="O124" s="73"/>
      <c r="P124" s="175">
        <f>O124*H124</f>
        <v>0</v>
      </c>
      <c r="Q124" s="175">
        <v>0.00018000000000000001</v>
      </c>
      <c r="R124" s="175">
        <f>Q124*H124</f>
        <v>0.00036000000000000002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302</v>
      </c>
      <c r="AT124" s="177" t="s">
        <v>141</v>
      </c>
      <c r="AU124" s="177" t="s">
        <v>84</v>
      </c>
      <c r="AY124" s="20" t="s">
        <v>138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82</v>
      </c>
      <c r="BK124" s="178">
        <f>ROUND(I124*H124,2)</f>
        <v>0</v>
      </c>
      <c r="BL124" s="20" t="s">
        <v>302</v>
      </c>
      <c r="BM124" s="177" t="s">
        <v>1893</v>
      </c>
    </row>
    <row r="125" s="2" customFormat="1">
      <c r="A125" s="39"/>
      <c r="B125" s="165"/>
      <c r="C125" s="223" t="s">
        <v>285</v>
      </c>
      <c r="D125" s="223" t="s">
        <v>932</v>
      </c>
      <c r="E125" s="224" t="s">
        <v>1894</v>
      </c>
      <c r="F125" s="225" t="s">
        <v>1895</v>
      </c>
      <c r="G125" s="226" t="s">
        <v>211</v>
      </c>
      <c r="H125" s="227">
        <v>2</v>
      </c>
      <c r="I125" s="228"/>
      <c r="J125" s="229">
        <f>ROUND(I125*H125,2)</f>
        <v>0</v>
      </c>
      <c r="K125" s="225" t="s">
        <v>3</v>
      </c>
      <c r="L125" s="230"/>
      <c r="M125" s="231" t="s">
        <v>3</v>
      </c>
      <c r="N125" s="232" t="s">
        <v>45</v>
      </c>
      <c r="O125" s="73"/>
      <c r="P125" s="175">
        <f>O125*H125</f>
        <v>0</v>
      </c>
      <c r="Q125" s="175">
        <v>0.012500000000000001</v>
      </c>
      <c r="R125" s="175">
        <f>Q125*H125</f>
        <v>0.025000000000000001</v>
      </c>
      <c r="S125" s="175">
        <v>0</v>
      </c>
      <c r="T125" s="17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7" t="s">
        <v>429</v>
      </c>
      <c r="AT125" s="177" t="s">
        <v>932</v>
      </c>
      <c r="AU125" s="177" t="s">
        <v>84</v>
      </c>
      <c r="AY125" s="20" t="s">
        <v>138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20" t="s">
        <v>82</v>
      </c>
      <c r="BK125" s="178">
        <f>ROUND(I125*H125,2)</f>
        <v>0</v>
      </c>
      <c r="BL125" s="20" t="s">
        <v>302</v>
      </c>
      <c r="BM125" s="177" t="s">
        <v>1896</v>
      </c>
    </row>
    <row r="126" s="2" customFormat="1">
      <c r="A126" s="39"/>
      <c r="B126" s="40"/>
      <c r="C126" s="39"/>
      <c r="D126" s="179" t="s">
        <v>147</v>
      </c>
      <c r="E126" s="39"/>
      <c r="F126" s="180" t="s">
        <v>1897</v>
      </c>
      <c r="G126" s="39"/>
      <c r="H126" s="39"/>
      <c r="I126" s="181"/>
      <c r="J126" s="39"/>
      <c r="K126" s="39"/>
      <c r="L126" s="40"/>
      <c r="M126" s="182"/>
      <c r="N126" s="183"/>
      <c r="O126" s="73"/>
      <c r="P126" s="73"/>
      <c r="Q126" s="73"/>
      <c r="R126" s="73"/>
      <c r="S126" s="73"/>
      <c r="T126" s="74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20" t="s">
        <v>147</v>
      </c>
      <c r="AU126" s="20" t="s">
        <v>84</v>
      </c>
    </row>
    <row r="127" s="2" customFormat="1">
      <c r="A127" s="39"/>
      <c r="B127" s="165"/>
      <c r="C127" s="166" t="s">
        <v>9</v>
      </c>
      <c r="D127" s="166" t="s">
        <v>141</v>
      </c>
      <c r="E127" s="167" t="s">
        <v>1898</v>
      </c>
      <c r="F127" s="168" t="s">
        <v>1899</v>
      </c>
      <c r="G127" s="169" t="s">
        <v>231</v>
      </c>
      <c r="H127" s="170">
        <v>0.025000000000000001</v>
      </c>
      <c r="I127" s="171"/>
      <c r="J127" s="172">
        <f>ROUND(I127*H127,2)</f>
        <v>0</v>
      </c>
      <c r="K127" s="168" t="s">
        <v>144</v>
      </c>
      <c r="L127" s="40"/>
      <c r="M127" s="173" t="s">
        <v>3</v>
      </c>
      <c r="N127" s="174" t="s">
        <v>45</v>
      </c>
      <c r="O127" s="73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7" t="s">
        <v>302</v>
      </c>
      <c r="AT127" s="177" t="s">
        <v>141</v>
      </c>
      <c r="AU127" s="177" t="s">
        <v>84</v>
      </c>
      <c r="AY127" s="20" t="s">
        <v>138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20" t="s">
        <v>82</v>
      </c>
      <c r="BK127" s="178">
        <f>ROUND(I127*H127,2)</f>
        <v>0</v>
      </c>
      <c r="BL127" s="20" t="s">
        <v>302</v>
      </c>
      <c r="BM127" s="177" t="s">
        <v>1900</v>
      </c>
    </row>
    <row r="128" s="12" customFormat="1" ht="22.8" customHeight="1">
      <c r="A128" s="12"/>
      <c r="B128" s="152"/>
      <c r="C128" s="12"/>
      <c r="D128" s="153" t="s">
        <v>73</v>
      </c>
      <c r="E128" s="163" t="s">
        <v>557</v>
      </c>
      <c r="F128" s="163" t="s">
        <v>558</v>
      </c>
      <c r="G128" s="12"/>
      <c r="H128" s="12"/>
      <c r="I128" s="155"/>
      <c r="J128" s="164">
        <f>BK128</f>
        <v>0</v>
      </c>
      <c r="K128" s="12"/>
      <c r="L128" s="152"/>
      <c r="M128" s="157"/>
      <c r="N128" s="158"/>
      <c r="O128" s="158"/>
      <c r="P128" s="159">
        <f>SUM(P129:P135)</f>
        <v>0</v>
      </c>
      <c r="Q128" s="158"/>
      <c r="R128" s="159">
        <f>SUM(R129:R135)</f>
        <v>0.088879999999999987</v>
      </c>
      <c r="S128" s="158"/>
      <c r="T128" s="160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3" t="s">
        <v>84</v>
      </c>
      <c r="AT128" s="161" t="s">
        <v>73</v>
      </c>
      <c r="AU128" s="161" t="s">
        <v>82</v>
      </c>
      <c r="AY128" s="153" t="s">
        <v>138</v>
      </c>
      <c r="BK128" s="162">
        <f>SUM(BK129:BK135)</f>
        <v>0</v>
      </c>
    </row>
    <row r="129" s="2" customFormat="1" ht="21.75" customHeight="1">
      <c r="A129" s="39"/>
      <c r="B129" s="165"/>
      <c r="C129" s="166" t="s">
        <v>302</v>
      </c>
      <c r="D129" s="166" t="s">
        <v>141</v>
      </c>
      <c r="E129" s="167" t="s">
        <v>1901</v>
      </c>
      <c r="F129" s="168" t="s">
        <v>1902</v>
      </c>
      <c r="G129" s="169" t="s">
        <v>211</v>
      </c>
      <c r="H129" s="170">
        <v>2</v>
      </c>
      <c r="I129" s="171"/>
      <c r="J129" s="172">
        <f>ROUND(I129*H129,2)</f>
        <v>0</v>
      </c>
      <c r="K129" s="168" t="s">
        <v>144</v>
      </c>
      <c r="L129" s="40"/>
      <c r="M129" s="173" t="s">
        <v>3</v>
      </c>
      <c r="N129" s="174" t="s">
        <v>45</v>
      </c>
      <c r="O129" s="73"/>
      <c r="P129" s="175">
        <f>O129*H129</f>
        <v>0</v>
      </c>
      <c r="Q129" s="175">
        <v>4.0000000000000003E-05</v>
      </c>
      <c r="R129" s="175">
        <f>Q129*H129</f>
        <v>8.0000000000000007E-05</v>
      </c>
      <c r="S129" s="175">
        <v>0</v>
      </c>
      <c r="T129" s="17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77" t="s">
        <v>302</v>
      </c>
      <c r="AT129" s="177" t="s">
        <v>141</v>
      </c>
      <c r="AU129" s="177" t="s">
        <v>84</v>
      </c>
      <c r="AY129" s="20" t="s">
        <v>138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20" t="s">
        <v>82</v>
      </c>
      <c r="BK129" s="178">
        <f>ROUND(I129*H129,2)</f>
        <v>0</v>
      </c>
      <c r="BL129" s="20" t="s">
        <v>302</v>
      </c>
      <c r="BM129" s="177" t="s">
        <v>1903</v>
      </c>
    </row>
    <row r="130" s="2" customFormat="1" ht="16.5" customHeight="1">
      <c r="A130" s="39"/>
      <c r="B130" s="165"/>
      <c r="C130" s="223" t="s">
        <v>310</v>
      </c>
      <c r="D130" s="223" t="s">
        <v>932</v>
      </c>
      <c r="E130" s="224" t="s">
        <v>1904</v>
      </c>
      <c r="F130" s="225" t="s">
        <v>1905</v>
      </c>
      <c r="G130" s="226" t="s">
        <v>211</v>
      </c>
      <c r="H130" s="227">
        <v>2</v>
      </c>
      <c r="I130" s="228"/>
      <c r="J130" s="229">
        <f>ROUND(I130*H130,2)</f>
        <v>0</v>
      </c>
      <c r="K130" s="225" t="s">
        <v>144</v>
      </c>
      <c r="L130" s="230"/>
      <c r="M130" s="231" t="s">
        <v>3</v>
      </c>
      <c r="N130" s="232" t="s">
        <v>45</v>
      </c>
      <c r="O130" s="73"/>
      <c r="P130" s="175">
        <f>O130*H130</f>
        <v>0</v>
      </c>
      <c r="Q130" s="175">
        <v>0.0014</v>
      </c>
      <c r="R130" s="175">
        <f>Q130*H130</f>
        <v>0.0028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429</v>
      </c>
      <c r="AT130" s="177" t="s">
        <v>932</v>
      </c>
      <c r="AU130" s="177" t="s">
        <v>84</v>
      </c>
      <c r="AY130" s="20" t="s">
        <v>138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82</v>
      </c>
      <c r="BK130" s="178">
        <f>ROUND(I130*H130,2)</f>
        <v>0</v>
      </c>
      <c r="BL130" s="20" t="s">
        <v>302</v>
      </c>
      <c r="BM130" s="177" t="s">
        <v>1906</v>
      </c>
    </row>
    <row r="131" s="2" customFormat="1">
      <c r="A131" s="39"/>
      <c r="B131" s="40"/>
      <c r="C131" s="39"/>
      <c r="D131" s="179" t="s">
        <v>147</v>
      </c>
      <c r="E131" s="39"/>
      <c r="F131" s="180" t="s">
        <v>1907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147</v>
      </c>
      <c r="AU131" s="20" t="s">
        <v>84</v>
      </c>
    </row>
    <row r="132" s="2" customFormat="1" ht="33" customHeight="1">
      <c r="A132" s="39"/>
      <c r="B132" s="165"/>
      <c r="C132" s="166" t="s">
        <v>326</v>
      </c>
      <c r="D132" s="166" t="s">
        <v>141</v>
      </c>
      <c r="E132" s="167" t="s">
        <v>1908</v>
      </c>
      <c r="F132" s="168" t="s">
        <v>1909</v>
      </c>
      <c r="G132" s="169" t="s">
        <v>211</v>
      </c>
      <c r="H132" s="170">
        <v>1</v>
      </c>
      <c r="I132" s="171"/>
      <c r="J132" s="172">
        <f>ROUND(I132*H132,2)</f>
        <v>0</v>
      </c>
      <c r="K132" s="168" t="s">
        <v>144</v>
      </c>
      <c r="L132" s="40"/>
      <c r="M132" s="173" t="s">
        <v>3</v>
      </c>
      <c r="N132" s="174" t="s">
        <v>45</v>
      </c>
      <c r="O132" s="73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302</v>
      </c>
      <c r="AT132" s="177" t="s">
        <v>141</v>
      </c>
      <c r="AU132" s="177" t="s">
        <v>84</v>
      </c>
      <c r="AY132" s="20" t="s">
        <v>138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82</v>
      </c>
      <c r="BK132" s="178">
        <f>ROUND(I132*H132,2)</f>
        <v>0</v>
      </c>
      <c r="BL132" s="20" t="s">
        <v>302</v>
      </c>
      <c r="BM132" s="177" t="s">
        <v>1910</v>
      </c>
    </row>
    <row r="133" s="2" customFormat="1" ht="16.5" customHeight="1">
      <c r="A133" s="39"/>
      <c r="B133" s="165"/>
      <c r="C133" s="223" t="s">
        <v>332</v>
      </c>
      <c r="D133" s="223" t="s">
        <v>932</v>
      </c>
      <c r="E133" s="224" t="s">
        <v>1911</v>
      </c>
      <c r="F133" s="225" t="s">
        <v>1912</v>
      </c>
      <c r="G133" s="226" t="s">
        <v>211</v>
      </c>
      <c r="H133" s="227">
        <v>1</v>
      </c>
      <c r="I133" s="228"/>
      <c r="J133" s="229">
        <f>ROUND(I133*H133,2)</f>
        <v>0</v>
      </c>
      <c r="K133" s="225" t="s">
        <v>144</v>
      </c>
      <c r="L133" s="230"/>
      <c r="M133" s="231" t="s">
        <v>3</v>
      </c>
      <c r="N133" s="232" t="s">
        <v>45</v>
      </c>
      <c r="O133" s="73"/>
      <c r="P133" s="175">
        <f>O133*H133</f>
        <v>0</v>
      </c>
      <c r="Q133" s="175">
        <v>0.085999999999999993</v>
      </c>
      <c r="R133" s="175">
        <f>Q133*H133</f>
        <v>0.085999999999999993</v>
      </c>
      <c r="S133" s="175">
        <v>0</v>
      </c>
      <c r="T133" s="17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77" t="s">
        <v>429</v>
      </c>
      <c r="AT133" s="177" t="s">
        <v>932</v>
      </c>
      <c r="AU133" s="177" t="s">
        <v>84</v>
      </c>
      <c r="AY133" s="20" t="s">
        <v>138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20" t="s">
        <v>82</v>
      </c>
      <c r="BK133" s="178">
        <f>ROUND(I133*H133,2)</f>
        <v>0</v>
      </c>
      <c r="BL133" s="20" t="s">
        <v>302</v>
      </c>
      <c r="BM133" s="177" t="s">
        <v>1913</v>
      </c>
    </row>
    <row r="134" s="2" customFormat="1">
      <c r="A134" s="39"/>
      <c r="B134" s="40"/>
      <c r="C134" s="39"/>
      <c r="D134" s="179" t="s">
        <v>147</v>
      </c>
      <c r="E134" s="39"/>
      <c r="F134" s="180" t="s">
        <v>1914</v>
      </c>
      <c r="G134" s="39"/>
      <c r="H134" s="39"/>
      <c r="I134" s="181"/>
      <c r="J134" s="39"/>
      <c r="K134" s="39"/>
      <c r="L134" s="40"/>
      <c r="M134" s="182"/>
      <c r="N134" s="183"/>
      <c r="O134" s="73"/>
      <c r="P134" s="73"/>
      <c r="Q134" s="73"/>
      <c r="R134" s="73"/>
      <c r="S134" s="73"/>
      <c r="T134" s="74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20" t="s">
        <v>147</v>
      </c>
      <c r="AU134" s="20" t="s">
        <v>84</v>
      </c>
    </row>
    <row r="135" s="2" customFormat="1">
      <c r="A135" s="39"/>
      <c r="B135" s="165"/>
      <c r="C135" s="166" t="s">
        <v>344</v>
      </c>
      <c r="D135" s="166" t="s">
        <v>141</v>
      </c>
      <c r="E135" s="167" t="s">
        <v>1269</v>
      </c>
      <c r="F135" s="168" t="s">
        <v>1270</v>
      </c>
      <c r="G135" s="169" t="s">
        <v>231</v>
      </c>
      <c r="H135" s="170">
        <v>0.088999999999999996</v>
      </c>
      <c r="I135" s="171"/>
      <c r="J135" s="172">
        <f>ROUND(I135*H135,2)</f>
        <v>0</v>
      </c>
      <c r="K135" s="168" t="s">
        <v>144</v>
      </c>
      <c r="L135" s="40"/>
      <c r="M135" s="173" t="s">
        <v>3</v>
      </c>
      <c r="N135" s="174" t="s">
        <v>45</v>
      </c>
      <c r="O135" s="73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302</v>
      </c>
      <c r="AT135" s="177" t="s">
        <v>141</v>
      </c>
      <c r="AU135" s="177" t="s">
        <v>84</v>
      </c>
      <c r="AY135" s="20" t="s">
        <v>138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82</v>
      </c>
      <c r="BK135" s="178">
        <f>ROUND(I135*H135,2)</f>
        <v>0</v>
      </c>
      <c r="BL135" s="20" t="s">
        <v>302</v>
      </c>
      <c r="BM135" s="177" t="s">
        <v>1915</v>
      </c>
    </row>
    <row r="136" s="12" customFormat="1" ht="22.8" customHeight="1">
      <c r="A136" s="12"/>
      <c r="B136" s="152"/>
      <c r="C136" s="12"/>
      <c r="D136" s="153" t="s">
        <v>73</v>
      </c>
      <c r="E136" s="163" t="s">
        <v>564</v>
      </c>
      <c r="F136" s="163" t="s">
        <v>565</v>
      </c>
      <c r="G136" s="12"/>
      <c r="H136" s="12"/>
      <c r="I136" s="155"/>
      <c r="J136" s="164">
        <f>BK136</f>
        <v>0</v>
      </c>
      <c r="K136" s="12"/>
      <c r="L136" s="152"/>
      <c r="M136" s="157"/>
      <c r="N136" s="158"/>
      <c r="O136" s="158"/>
      <c r="P136" s="159">
        <f>SUM(P137:P193)</f>
        <v>0</v>
      </c>
      <c r="Q136" s="158"/>
      <c r="R136" s="159">
        <f>SUM(R137:R193)</f>
        <v>0.43929100000000004</v>
      </c>
      <c r="S136" s="158"/>
      <c r="T136" s="160">
        <f>SUM(T137:T193)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3" t="s">
        <v>84</v>
      </c>
      <c r="AT136" s="161" t="s">
        <v>73</v>
      </c>
      <c r="AU136" s="161" t="s">
        <v>82</v>
      </c>
      <c r="AY136" s="153" t="s">
        <v>138</v>
      </c>
      <c r="BK136" s="162">
        <f>SUM(BK137:BK193)</f>
        <v>0</v>
      </c>
    </row>
    <row r="137" s="2" customFormat="1" ht="16.5" customHeight="1">
      <c r="A137" s="39"/>
      <c r="B137" s="165"/>
      <c r="C137" s="166" t="s">
        <v>8</v>
      </c>
      <c r="D137" s="166" t="s">
        <v>141</v>
      </c>
      <c r="E137" s="167" t="s">
        <v>1916</v>
      </c>
      <c r="F137" s="168" t="s">
        <v>1917</v>
      </c>
      <c r="G137" s="169" t="s">
        <v>369</v>
      </c>
      <c r="H137" s="170">
        <v>13.6</v>
      </c>
      <c r="I137" s="171"/>
      <c r="J137" s="172">
        <f>ROUND(I137*H137,2)</f>
        <v>0</v>
      </c>
      <c r="K137" s="168" t="s">
        <v>144</v>
      </c>
      <c r="L137" s="40"/>
      <c r="M137" s="173" t="s">
        <v>3</v>
      </c>
      <c r="N137" s="174" t="s">
        <v>45</v>
      </c>
      <c r="O137" s="73"/>
      <c r="P137" s="175">
        <f>O137*H137</f>
        <v>0</v>
      </c>
      <c r="Q137" s="175">
        <v>0.0043400000000000001</v>
      </c>
      <c r="R137" s="175">
        <f>Q137*H137</f>
        <v>0.059024</v>
      </c>
      <c r="S137" s="175">
        <v>0</v>
      </c>
      <c r="T137" s="17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77" t="s">
        <v>302</v>
      </c>
      <c r="AT137" s="177" t="s">
        <v>141</v>
      </c>
      <c r="AU137" s="177" t="s">
        <v>84</v>
      </c>
      <c r="AY137" s="20" t="s">
        <v>138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20" t="s">
        <v>82</v>
      </c>
      <c r="BK137" s="178">
        <f>ROUND(I137*H137,2)</f>
        <v>0</v>
      </c>
      <c r="BL137" s="20" t="s">
        <v>302</v>
      </c>
      <c r="BM137" s="177" t="s">
        <v>1918</v>
      </c>
    </row>
    <row r="138" s="2" customFormat="1">
      <c r="A138" s="39"/>
      <c r="B138" s="40"/>
      <c r="C138" s="39"/>
      <c r="D138" s="179" t="s">
        <v>147</v>
      </c>
      <c r="E138" s="39"/>
      <c r="F138" s="180" t="s">
        <v>1919</v>
      </c>
      <c r="G138" s="39"/>
      <c r="H138" s="39"/>
      <c r="I138" s="181"/>
      <c r="J138" s="39"/>
      <c r="K138" s="39"/>
      <c r="L138" s="40"/>
      <c r="M138" s="182"/>
      <c r="N138" s="183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147</v>
      </c>
      <c r="AU138" s="20" t="s">
        <v>84</v>
      </c>
    </row>
    <row r="139" s="14" customFormat="1">
      <c r="A139" s="14"/>
      <c r="B139" s="196"/>
      <c r="C139" s="14"/>
      <c r="D139" s="179" t="s">
        <v>199</v>
      </c>
      <c r="E139" s="197" t="s">
        <v>3</v>
      </c>
      <c r="F139" s="198" t="s">
        <v>570</v>
      </c>
      <c r="G139" s="14"/>
      <c r="H139" s="199">
        <v>13.6</v>
      </c>
      <c r="I139" s="200"/>
      <c r="J139" s="14"/>
      <c r="K139" s="14"/>
      <c r="L139" s="196"/>
      <c r="M139" s="201"/>
      <c r="N139" s="202"/>
      <c r="O139" s="202"/>
      <c r="P139" s="202"/>
      <c r="Q139" s="202"/>
      <c r="R139" s="202"/>
      <c r="S139" s="202"/>
      <c r="T139" s="20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7" t="s">
        <v>199</v>
      </c>
      <c r="AU139" s="197" t="s">
        <v>84</v>
      </c>
      <c r="AV139" s="14" t="s">
        <v>84</v>
      </c>
      <c r="AW139" s="14" t="s">
        <v>35</v>
      </c>
      <c r="AX139" s="14" t="s">
        <v>74</v>
      </c>
      <c r="AY139" s="197" t="s">
        <v>138</v>
      </c>
    </row>
    <row r="140" s="15" customFormat="1">
      <c r="A140" s="15"/>
      <c r="B140" s="204"/>
      <c r="C140" s="15"/>
      <c r="D140" s="179" t="s">
        <v>199</v>
      </c>
      <c r="E140" s="205" t="s">
        <v>3</v>
      </c>
      <c r="F140" s="206" t="s">
        <v>208</v>
      </c>
      <c r="G140" s="15"/>
      <c r="H140" s="207">
        <v>13.6</v>
      </c>
      <c r="I140" s="208"/>
      <c r="J140" s="15"/>
      <c r="K140" s="15"/>
      <c r="L140" s="204"/>
      <c r="M140" s="209"/>
      <c r="N140" s="210"/>
      <c r="O140" s="210"/>
      <c r="P140" s="210"/>
      <c r="Q140" s="210"/>
      <c r="R140" s="210"/>
      <c r="S140" s="210"/>
      <c r="T140" s="21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5" t="s">
        <v>199</v>
      </c>
      <c r="AU140" s="205" t="s">
        <v>84</v>
      </c>
      <c r="AV140" s="15" t="s">
        <v>162</v>
      </c>
      <c r="AW140" s="15" t="s">
        <v>35</v>
      </c>
      <c r="AX140" s="15" t="s">
        <v>82</v>
      </c>
      <c r="AY140" s="205" t="s">
        <v>138</v>
      </c>
    </row>
    <row r="141" s="2" customFormat="1" ht="21.75" customHeight="1">
      <c r="A141" s="39"/>
      <c r="B141" s="165"/>
      <c r="C141" s="166" t="s">
        <v>354</v>
      </c>
      <c r="D141" s="166" t="s">
        <v>141</v>
      </c>
      <c r="E141" s="167" t="s">
        <v>1920</v>
      </c>
      <c r="F141" s="168" t="s">
        <v>1921</v>
      </c>
      <c r="G141" s="169" t="s">
        <v>369</v>
      </c>
      <c r="H141" s="170">
        <v>27.600000000000001</v>
      </c>
      <c r="I141" s="171"/>
      <c r="J141" s="172">
        <f>ROUND(I141*H141,2)</f>
        <v>0</v>
      </c>
      <c r="K141" s="168" t="s">
        <v>144</v>
      </c>
      <c r="L141" s="40"/>
      <c r="M141" s="173" t="s">
        <v>3</v>
      </c>
      <c r="N141" s="174" t="s">
        <v>45</v>
      </c>
      <c r="O141" s="73"/>
      <c r="P141" s="175">
        <f>O141*H141</f>
        <v>0</v>
      </c>
      <c r="Q141" s="175">
        <v>0.0021800000000000001</v>
      </c>
      <c r="R141" s="175">
        <f>Q141*H141</f>
        <v>0.060168000000000006</v>
      </c>
      <c r="S141" s="175">
        <v>0</v>
      </c>
      <c r="T141" s="17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7" t="s">
        <v>302</v>
      </c>
      <c r="AT141" s="177" t="s">
        <v>141</v>
      </c>
      <c r="AU141" s="177" t="s">
        <v>84</v>
      </c>
      <c r="AY141" s="20" t="s">
        <v>138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20" t="s">
        <v>82</v>
      </c>
      <c r="BK141" s="178">
        <f>ROUND(I141*H141,2)</f>
        <v>0</v>
      </c>
      <c r="BL141" s="20" t="s">
        <v>302</v>
      </c>
      <c r="BM141" s="177" t="s">
        <v>1922</v>
      </c>
    </row>
    <row r="142" s="2" customFormat="1">
      <c r="A142" s="39"/>
      <c r="B142" s="40"/>
      <c r="C142" s="39"/>
      <c r="D142" s="179" t="s">
        <v>147</v>
      </c>
      <c r="E142" s="39"/>
      <c r="F142" s="180" t="s">
        <v>1923</v>
      </c>
      <c r="G142" s="39"/>
      <c r="H142" s="39"/>
      <c r="I142" s="181"/>
      <c r="J142" s="39"/>
      <c r="K142" s="39"/>
      <c r="L142" s="40"/>
      <c r="M142" s="182"/>
      <c r="N142" s="183"/>
      <c r="O142" s="73"/>
      <c r="P142" s="73"/>
      <c r="Q142" s="73"/>
      <c r="R142" s="73"/>
      <c r="S142" s="73"/>
      <c r="T142" s="74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20" t="s">
        <v>147</v>
      </c>
      <c r="AU142" s="20" t="s">
        <v>84</v>
      </c>
    </row>
    <row r="143" s="14" customFormat="1">
      <c r="A143" s="14"/>
      <c r="B143" s="196"/>
      <c r="C143" s="14"/>
      <c r="D143" s="179" t="s">
        <v>199</v>
      </c>
      <c r="E143" s="197" t="s">
        <v>3</v>
      </c>
      <c r="F143" s="198" t="s">
        <v>575</v>
      </c>
      <c r="G143" s="14"/>
      <c r="H143" s="199">
        <v>27.600000000000001</v>
      </c>
      <c r="I143" s="200"/>
      <c r="J143" s="14"/>
      <c r="K143" s="14"/>
      <c r="L143" s="196"/>
      <c r="M143" s="201"/>
      <c r="N143" s="202"/>
      <c r="O143" s="202"/>
      <c r="P143" s="202"/>
      <c r="Q143" s="202"/>
      <c r="R143" s="202"/>
      <c r="S143" s="202"/>
      <c r="T143" s="20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7" t="s">
        <v>199</v>
      </c>
      <c r="AU143" s="197" t="s">
        <v>84</v>
      </c>
      <c r="AV143" s="14" t="s">
        <v>84</v>
      </c>
      <c r="AW143" s="14" t="s">
        <v>35</v>
      </c>
      <c r="AX143" s="14" t="s">
        <v>74</v>
      </c>
      <c r="AY143" s="197" t="s">
        <v>138</v>
      </c>
    </row>
    <row r="144" s="15" customFormat="1">
      <c r="A144" s="15"/>
      <c r="B144" s="204"/>
      <c r="C144" s="15"/>
      <c r="D144" s="179" t="s">
        <v>199</v>
      </c>
      <c r="E144" s="205" t="s">
        <v>3</v>
      </c>
      <c r="F144" s="206" t="s">
        <v>208</v>
      </c>
      <c r="G144" s="15"/>
      <c r="H144" s="207">
        <v>27.600000000000001</v>
      </c>
      <c r="I144" s="208"/>
      <c r="J144" s="15"/>
      <c r="K144" s="15"/>
      <c r="L144" s="204"/>
      <c r="M144" s="209"/>
      <c r="N144" s="210"/>
      <c r="O144" s="210"/>
      <c r="P144" s="210"/>
      <c r="Q144" s="210"/>
      <c r="R144" s="210"/>
      <c r="S144" s="210"/>
      <c r="T144" s="21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5" t="s">
        <v>199</v>
      </c>
      <c r="AU144" s="205" t="s">
        <v>84</v>
      </c>
      <c r="AV144" s="15" t="s">
        <v>162</v>
      </c>
      <c r="AW144" s="15" t="s">
        <v>35</v>
      </c>
      <c r="AX144" s="15" t="s">
        <v>82</v>
      </c>
      <c r="AY144" s="205" t="s">
        <v>138</v>
      </c>
    </row>
    <row r="145" s="2" customFormat="1">
      <c r="A145" s="39"/>
      <c r="B145" s="165"/>
      <c r="C145" s="166" t="s">
        <v>360</v>
      </c>
      <c r="D145" s="166" t="s">
        <v>141</v>
      </c>
      <c r="E145" s="167" t="s">
        <v>1924</v>
      </c>
      <c r="F145" s="168" t="s">
        <v>1925</v>
      </c>
      <c r="G145" s="169" t="s">
        <v>369</v>
      </c>
      <c r="H145" s="170">
        <v>33</v>
      </c>
      <c r="I145" s="171"/>
      <c r="J145" s="172">
        <f>ROUND(I145*H145,2)</f>
        <v>0</v>
      </c>
      <c r="K145" s="168" t="s">
        <v>144</v>
      </c>
      <c r="L145" s="40"/>
      <c r="M145" s="173" t="s">
        <v>3</v>
      </c>
      <c r="N145" s="174" t="s">
        <v>45</v>
      </c>
      <c r="O145" s="73"/>
      <c r="P145" s="175">
        <f>O145*H145</f>
        <v>0</v>
      </c>
      <c r="Q145" s="175">
        <v>0.00297</v>
      </c>
      <c r="R145" s="175">
        <f>Q145*H145</f>
        <v>0.09801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302</v>
      </c>
      <c r="AT145" s="177" t="s">
        <v>141</v>
      </c>
      <c r="AU145" s="177" t="s">
        <v>84</v>
      </c>
      <c r="AY145" s="20" t="s">
        <v>138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82</v>
      </c>
      <c r="BK145" s="178">
        <f>ROUND(I145*H145,2)</f>
        <v>0</v>
      </c>
      <c r="BL145" s="20" t="s">
        <v>302</v>
      </c>
      <c r="BM145" s="177" t="s">
        <v>1926</v>
      </c>
    </row>
    <row r="146" s="2" customFormat="1">
      <c r="A146" s="39"/>
      <c r="B146" s="40"/>
      <c r="C146" s="39"/>
      <c r="D146" s="179" t="s">
        <v>147</v>
      </c>
      <c r="E146" s="39"/>
      <c r="F146" s="180" t="s">
        <v>1927</v>
      </c>
      <c r="G146" s="39"/>
      <c r="H146" s="39"/>
      <c r="I146" s="181"/>
      <c r="J146" s="39"/>
      <c r="K146" s="39"/>
      <c r="L146" s="40"/>
      <c r="M146" s="182"/>
      <c r="N146" s="18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147</v>
      </c>
      <c r="AU146" s="20" t="s">
        <v>84</v>
      </c>
    </row>
    <row r="147" s="14" customFormat="1">
      <c r="A147" s="14"/>
      <c r="B147" s="196"/>
      <c r="C147" s="14"/>
      <c r="D147" s="179" t="s">
        <v>199</v>
      </c>
      <c r="E147" s="197" t="s">
        <v>3</v>
      </c>
      <c r="F147" s="198" t="s">
        <v>1928</v>
      </c>
      <c r="G147" s="14"/>
      <c r="H147" s="199">
        <v>33</v>
      </c>
      <c r="I147" s="200"/>
      <c r="J147" s="14"/>
      <c r="K147" s="14"/>
      <c r="L147" s="196"/>
      <c r="M147" s="201"/>
      <c r="N147" s="202"/>
      <c r="O147" s="202"/>
      <c r="P147" s="202"/>
      <c r="Q147" s="202"/>
      <c r="R147" s="202"/>
      <c r="S147" s="202"/>
      <c r="T147" s="20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7" t="s">
        <v>199</v>
      </c>
      <c r="AU147" s="197" t="s">
        <v>84</v>
      </c>
      <c r="AV147" s="14" t="s">
        <v>84</v>
      </c>
      <c r="AW147" s="14" t="s">
        <v>35</v>
      </c>
      <c r="AX147" s="14" t="s">
        <v>74</v>
      </c>
      <c r="AY147" s="197" t="s">
        <v>138</v>
      </c>
    </row>
    <row r="148" s="15" customFormat="1">
      <c r="A148" s="15"/>
      <c r="B148" s="204"/>
      <c r="C148" s="15"/>
      <c r="D148" s="179" t="s">
        <v>199</v>
      </c>
      <c r="E148" s="205" t="s">
        <v>3</v>
      </c>
      <c r="F148" s="206" t="s">
        <v>208</v>
      </c>
      <c r="G148" s="15"/>
      <c r="H148" s="207">
        <v>33</v>
      </c>
      <c r="I148" s="208"/>
      <c r="J148" s="15"/>
      <c r="K148" s="15"/>
      <c r="L148" s="204"/>
      <c r="M148" s="209"/>
      <c r="N148" s="210"/>
      <c r="O148" s="210"/>
      <c r="P148" s="210"/>
      <c r="Q148" s="210"/>
      <c r="R148" s="210"/>
      <c r="S148" s="210"/>
      <c r="T148" s="21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5" t="s">
        <v>199</v>
      </c>
      <c r="AU148" s="205" t="s">
        <v>84</v>
      </c>
      <c r="AV148" s="15" t="s">
        <v>162</v>
      </c>
      <c r="AW148" s="15" t="s">
        <v>35</v>
      </c>
      <c r="AX148" s="15" t="s">
        <v>82</v>
      </c>
      <c r="AY148" s="205" t="s">
        <v>138</v>
      </c>
    </row>
    <row r="149" s="2" customFormat="1" ht="21.75" customHeight="1">
      <c r="A149" s="39"/>
      <c r="B149" s="165"/>
      <c r="C149" s="166" t="s">
        <v>366</v>
      </c>
      <c r="D149" s="166" t="s">
        <v>141</v>
      </c>
      <c r="E149" s="167" t="s">
        <v>1929</v>
      </c>
      <c r="F149" s="168" t="s">
        <v>1930</v>
      </c>
      <c r="G149" s="169" t="s">
        <v>211</v>
      </c>
      <c r="H149" s="170">
        <v>28</v>
      </c>
      <c r="I149" s="171"/>
      <c r="J149" s="172">
        <f>ROUND(I149*H149,2)</f>
        <v>0</v>
      </c>
      <c r="K149" s="168" t="s">
        <v>3</v>
      </c>
      <c r="L149" s="40"/>
      <c r="M149" s="173" t="s">
        <v>3</v>
      </c>
      <c r="N149" s="174" t="s">
        <v>45</v>
      </c>
      <c r="O149" s="73"/>
      <c r="P149" s="175">
        <f>O149*H149</f>
        <v>0</v>
      </c>
      <c r="Q149" s="175">
        <v>0.00040000000000000002</v>
      </c>
      <c r="R149" s="175">
        <f>Q149*H149</f>
        <v>0.0112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302</v>
      </c>
      <c r="AT149" s="177" t="s">
        <v>141</v>
      </c>
      <c r="AU149" s="177" t="s">
        <v>84</v>
      </c>
      <c r="AY149" s="20" t="s">
        <v>138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82</v>
      </c>
      <c r="BK149" s="178">
        <f>ROUND(I149*H149,2)</f>
        <v>0</v>
      </c>
      <c r="BL149" s="20" t="s">
        <v>302</v>
      </c>
      <c r="BM149" s="177" t="s">
        <v>1931</v>
      </c>
    </row>
    <row r="150" s="2" customFormat="1">
      <c r="A150" s="39"/>
      <c r="B150" s="40"/>
      <c r="C150" s="39"/>
      <c r="D150" s="179" t="s">
        <v>147</v>
      </c>
      <c r="E150" s="39"/>
      <c r="F150" s="180" t="s">
        <v>1932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147</v>
      </c>
      <c r="AU150" s="20" t="s">
        <v>84</v>
      </c>
    </row>
    <row r="151" s="2" customFormat="1" ht="16.5" customHeight="1">
      <c r="A151" s="39"/>
      <c r="B151" s="165"/>
      <c r="C151" s="223" t="s">
        <v>373</v>
      </c>
      <c r="D151" s="223" t="s">
        <v>932</v>
      </c>
      <c r="E151" s="224" t="s">
        <v>1933</v>
      </c>
      <c r="F151" s="225" t="s">
        <v>1934</v>
      </c>
      <c r="G151" s="226" t="s">
        <v>369</v>
      </c>
      <c r="H151" s="227">
        <v>31</v>
      </c>
      <c r="I151" s="228"/>
      <c r="J151" s="229">
        <f>ROUND(I151*H151,2)</f>
        <v>0</v>
      </c>
      <c r="K151" s="225" t="s">
        <v>3</v>
      </c>
      <c r="L151" s="230"/>
      <c r="M151" s="231" t="s">
        <v>3</v>
      </c>
      <c r="N151" s="232" t="s">
        <v>45</v>
      </c>
      <c r="O151" s="73"/>
      <c r="P151" s="175">
        <f>O151*H151</f>
        <v>0</v>
      </c>
      <c r="Q151" s="175">
        <v>0.0018</v>
      </c>
      <c r="R151" s="175">
        <f>Q151*H151</f>
        <v>0.055799999999999995</v>
      </c>
      <c r="S151" s="175">
        <v>0</v>
      </c>
      <c r="T151" s="17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429</v>
      </c>
      <c r="AT151" s="177" t="s">
        <v>932</v>
      </c>
      <c r="AU151" s="177" t="s">
        <v>84</v>
      </c>
      <c r="AY151" s="20" t="s">
        <v>138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82</v>
      </c>
      <c r="BK151" s="178">
        <f>ROUND(I151*H151,2)</f>
        <v>0</v>
      </c>
      <c r="BL151" s="20" t="s">
        <v>302</v>
      </c>
      <c r="BM151" s="177" t="s">
        <v>1935</v>
      </c>
    </row>
    <row r="152" s="2" customFormat="1">
      <c r="A152" s="39"/>
      <c r="B152" s="40"/>
      <c r="C152" s="39"/>
      <c r="D152" s="179" t="s">
        <v>147</v>
      </c>
      <c r="E152" s="39"/>
      <c r="F152" s="180" t="s">
        <v>1936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147</v>
      </c>
      <c r="AU152" s="20" t="s">
        <v>84</v>
      </c>
    </row>
    <row r="153" s="13" customFormat="1">
      <c r="A153" s="13"/>
      <c r="B153" s="189"/>
      <c r="C153" s="13"/>
      <c r="D153" s="179" t="s">
        <v>199</v>
      </c>
      <c r="E153" s="190" t="s">
        <v>3</v>
      </c>
      <c r="F153" s="191" t="s">
        <v>1937</v>
      </c>
      <c r="G153" s="13"/>
      <c r="H153" s="190" t="s">
        <v>3</v>
      </c>
      <c r="I153" s="192"/>
      <c r="J153" s="13"/>
      <c r="K153" s="13"/>
      <c r="L153" s="189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0" t="s">
        <v>199</v>
      </c>
      <c r="AU153" s="190" t="s">
        <v>84</v>
      </c>
      <c r="AV153" s="13" t="s">
        <v>82</v>
      </c>
      <c r="AW153" s="13" t="s">
        <v>35</v>
      </c>
      <c r="AX153" s="13" t="s">
        <v>74</v>
      </c>
      <c r="AY153" s="190" t="s">
        <v>138</v>
      </c>
    </row>
    <row r="154" s="14" customFormat="1">
      <c r="A154" s="14"/>
      <c r="B154" s="196"/>
      <c r="C154" s="14"/>
      <c r="D154" s="179" t="s">
        <v>199</v>
      </c>
      <c r="E154" s="197" t="s">
        <v>3</v>
      </c>
      <c r="F154" s="198" t="s">
        <v>1938</v>
      </c>
      <c r="G154" s="14"/>
      <c r="H154" s="199">
        <v>31</v>
      </c>
      <c r="I154" s="200"/>
      <c r="J154" s="14"/>
      <c r="K154" s="14"/>
      <c r="L154" s="196"/>
      <c r="M154" s="201"/>
      <c r="N154" s="202"/>
      <c r="O154" s="202"/>
      <c r="P154" s="202"/>
      <c r="Q154" s="202"/>
      <c r="R154" s="202"/>
      <c r="S154" s="202"/>
      <c r="T154" s="20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7" t="s">
        <v>199</v>
      </c>
      <c r="AU154" s="197" t="s">
        <v>84</v>
      </c>
      <c r="AV154" s="14" t="s">
        <v>84</v>
      </c>
      <c r="AW154" s="14" t="s">
        <v>35</v>
      </c>
      <c r="AX154" s="14" t="s">
        <v>74</v>
      </c>
      <c r="AY154" s="197" t="s">
        <v>138</v>
      </c>
    </row>
    <row r="155" s="15" customFormat="1">
      <c r="A155" s="15"/>
      <c r="B155" s="204"/>
      <c r="C155" s="15"/>
      <c r="D155" s="179" t="s">
        <v>199</v>
      </c>
      <c r="E155" s="205" t="s">
        <v>3</v>
      </c>
      <c r="F155" s="206" t="s">
        <v>208</v>
      </c>
      <c r="G155" s="15"/>
      <c r="H155" s="207">
        <v>31</v>
      </c>
      <c r="I155" s="208"/>
      <c r="J155" s="15"/>
      <c r="K155" s="15"/>
      <c r="L155" s="204"/>
      <c r="M155" s="209"/>
      <c r="N155" s="210"/>
      <c r="O155" s="210"/>
      <c r="P155" s="210"/>
      <c r="Q155" s="210"/>
      <c r="R155" s="210"/>
      <c r="S155" s="210"/>
      <c r="T155" s="21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5" t="s">
        <v>199</v>
      </c>
      <c r="AU155" s="205" t="s">
        <v>84</v>
      </c>
      <c r="AV155" s="15" t="s">
        <v>162</v>
      </c>
      <c r="AW155" s="15" t="s">
        <v>35</v>
      </c>
      <c r="AX155" s="15" t="s">
        <v>82</v>
      </c>
      <c r="AY155" s="205" t="s">
        <v>138</v>
      </c>
    </row>
    <row r="156" s="2" customFormat="1">
      <c r="A156" s="39"/>
      <c r="B156" s="165"/>
      <c r="C156" s="166" t="s">
        <v>379</v>
      </c>
      <c r="D156" s="166" t="s">
        <v>141</v>
      </c>
      <c r="E156" s="167" t="s">
        <v>1939</v>
      </c>
      <c r="F156" s="168" t="s">
        <v>1940</v>
      </c>
      <c r="G156" s="169" t="s">
        <v>369</v>
      </c>
      <c r="H156" s="170">
        <v>11.199999999999999</v>
      </c>
      <c r="I156" s="171"/>
      <c r="J156" s="172">
        <f>ROUND(I156*H156,2)</f>
        <v>0</v>
      </c>
      <c r="K156" s="168" t="s">
        <v>144</v>
      </c>
      <c r="L156" s="40"/>
      <c r="M156" s="173" t="s">
        <v>3</v>
      </c>
      <c r="N156" s="174" t="s">
        <v>45</v>
      </c>
      <c r="O156" s="73"/>
      <c r="P156" s="175">
        <f>O156*H156</f>
        <v>0</v>
      </c>
      <c r="Q156" s="175">
        <v>0.0029099999999999998</v>
      </c>
      <c r="R156" s="175">
        <f>Q156*H156</f>
        <v>0.032591999999999996</v>
      </c>
      <c r="S156" s="175">
        <v>0</v>
      </c>
      <c r="T156" s="17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7" t="s">
        <v>302</v>
      </c>
      <c r="AT156" s="177" t="s">
        <v>141</v>
      </c>
      <c r="AU156" s="177" t="s">
        <v>84</v>
      </c>
      <c r="AY156" s="20" t="s">
        <v>138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20" t="s">
        <v>82</v>
      </c>
      <c r="BK156" s="178">
        <f>ROUND(I156*H156,2)</f>
        <v>0</v>
      </c>
      <c r="BL156" s="20" t="s">
        <v>302</v>
      </c>
      <c r="BM156" s="177" t="s">
        <v>1941</v>
      </c>
    </row>
    <row r="157" s="2" customFormat="1">
      <c r="A157" s="39"/>
      <c r="B157" s="40"/>
      <c r="C157" s="39"/>
      <c r="D157" s="179" t="s">
        <v>147</v>
      </c>
      <c r="E157" s="39"/>
      <c r="F157" s="180" t="s">
        <v>1942</v>
      </c>
      <c r="G157" s="39"/>
      <c r="H157" s="39"/>
      <c r="I157" s="181"/>
      <c r="J157" s="39"/>
      <c r="K157" s="39"/>
      <c r="L157" s="40"/>
      <c r="M157" s="182"/>
      <c r="N157" s="183"/>
      <c r="O157" s="73"/>
      <c r="P157" s="73"/>
      <c r="Q157" s="73"/>
      <c r="R157" s="73"/>
      <c r="S157" s="73"/>
      <c r="T157" s="74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0" t="s">
        <v>147</v>
      </c>
      <c r="AU157" s="20" t="s">
        <v>84</v>
      </c>
    </row>
    <row r="158" s="13" customFormat="1">
      <c r="A158" s="13"/>
      <c r="B158" s="189"/>
      <c r="C158" s="13"/>
      <c r="D158" s="179" t="s">
        <v>199</v>
      </c>
      <c r="E158" s="190" t="s">
        <v>3</v>
      </c>
      <c r="F158" s="191" t="s">
        <v>1943</v>
      </c>
      <c r="G158" s="13"/>
      <c r="H158" s="190" t="s">
        <v>3</v>
      </c>
      <c r="I158" s="192"/>
      <c r="J158" s="13"/>
      <c r="K158" s="13"/>
      <c r="L158" s="189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0" t="s">
        <v>199</v>
      </c>
      <c r="AU158" s="190" t="s">
        <v>84</v>
      </c>
      <c r="AV158" s="13" t="s">
        <v>82</v>
      </c>
      <c r="AW158" s="13" t="s">
        <v>35</v>
      </c>
      <c r="AX158" s="13" t="s">
        <v>74</v>
      </c>
      <c r="AY158" s="190" t="s">
        <v>138</v>
      </c>
    </row>
    <row r="159" s="14" customFormat="1">
      <c r="A159" s="14"/>
      <c r="B159" s="196"/>
      <c r="C159" s="14"/>
      <c r="D159" s="179" t="s">
        <v>199</v>
      </c>
      <c r="E159" s="197" t="s">
        <v>3</v>
      </c>
      <c r="F159" s="198" t="s">
        <v>1944</v>
      </c>
      <c r="G159" s="14"/>
      <c r="H159" s="199">
        <v>8.8100000000000005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199</v>
      </c>
      <c r="AU159" s="197" t="s">
        <v>84</v>
      </c>
      <c r="AV159" s="14" t="s">
        <v>84</v>
      </c>
      <c r="AW159" s="14" t="s">
        <v>35</v>
      </c>
      <c r="AX159" s="14" t="s">
        <v>74</v>
      </c>
      <c r="AY159" s="197" t="s">
        <v>138</v>
      </c>
    </row>
    <row r="160" s="13" customFormat="1">
      <c r="A160" s="13"/>
      <c r="B160" s="189"/>
      <c r="C160" s="13"/>
      <c r="D160" s="179" t="s">
        <v>199</v>
      </c>
      <c r="E160" s="190" t="s">
        <v>3</v>
      </c>
      <c r="F160" s="191" t="s">
        <v>1945</v>
      </c>
      <c r="G160" s="13"/>
      <c r="H160" s="190" t="s">
        <v>3</v>
      </c>
      <c r="I160" s="192"/>
      <c r="J160" s="13"/>
      <c r="K160" s="13"/>
      <c r="L160" s="189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199</v>
      </c>
      <c r="AU160" s="190" t="s">
        <v>84</v>
      </c>
      <c r="AV160" s="13" t="s">
        <v>82</v>
      </c>
      <c r="AW160" s="13" t="s">
        <v>35</v>
      </c>
      <c r="AX160" s="13" t="s">
        <v>74</v>
      </c>
      <c r="AY160" s="190" t="s">
        <v>138</v>
      </c>
    </row>
    <row r="161" s="14" customFormat="1">
      <c r="A161" s="14"/>
      <c r="B161" s="196"/>
      <c r="C161" s="14"/>
      <c r="D161" s="179" t="s">
        <v>199</v>
      </c>
      <c r="E161" s="197" t="s">
        <v>3</v>
      </c>
      <c r="F161" s="198" t="s">
        <v>1946</v>
      </c>
      <c r="G161" s="14"/>
      <c r="H161" s="199">
        <v>2.3900000000000001</v>
      </c>
      <c r="I161" s="200"/>
      <c r="J161" s="14"/>
      <c r="K161" s="14"/>
      <c r="L161" s="196"/>
      <c r="M161" s="201"/>
      <c r="N161" s="202"/>
      <c r="O161" s="202"/>
      <c r="P161" s="202"/>
      <c r="Q161" s="202"/>
      <c r="R161" s="202"/>
      <c r="S161" s="202"/>
      <c r="T161" s="20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7" t="s">
        <v>199</v>
      </c>
      <c r="AU161" s="197" t="s">
        <v>84</v>
      </c>
      <c r="AV161" s="14" t="s">
        <v>84</v>
      </c>
      <c r="AW161" s="14" t="s">
        <v>35</v>
      </c>
      <c r="AX161" s="14" t="s">
        <v>74</v>
      </c>
      <c r="AY161" s="197" t="s">
        <v>138</v>
      </c>
    </row>
    <row r="162" s="15" customFormat="1">
      <c r="A162" s="15"/>
      <c r="B162" s="204"/>
      <c r="C162" s="15"/>
      <c r="D162" s="179" t="s">
        <v>199</v>
      </c>
      <c r="E162" s="205" t="s">
        <v>3</v>
      </c>
      <c r="F162" s="206" t="s">
        <v>208</v>
      </c>
      <c r="G162" s="15"/>
      <c r="H162" s="207">
        <v>11.200000000000001</v>
      </c>
      <c r="I162" s="208"/>
      <c r="J162" s="15"/>
      <c r="K162" s="15"/>
      <c r="L162" s="204"/>
      <c r="M162" s="209"/>
      <c r="N162" s="210"/>
      <c r="O162" s="210"/>
      <c r="P162" s="210"/>
      <c r="Q162" s="210"/>
      <c r="R162" s="210"/>
      <c r="S162" s="210"/>
      <c r="T162" s="21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5" t="s">
        <v>199</v>
      </c>
      <c r="AU162" s="205" t="s">
        <v>84</v>
      </c>
      <c r="AV162" s="15" t="s">
        <v>162</v>
      </c>
      <c r="AW162" s="15" t="s">
        <v>35</v>
      </c>
      <c r="AX162" s="15" t="s">
        <v>82</v>
      </c>
      <c r="AY162" s="205" t="s">
        <v>138</v>
      </c>
    </row>
    <row r="163" s="2" customFormat="1" ht="33" customHeight="1">
      <c r="A163" s="39"/>
      <c r="B163" s="165"/>
      <c r="C163" s="166" t="s">
        <v>395</v>
      </c>
      <c r="D163" s="166" t="s">
        <v>141</v>
      </c>
      <c r="E163" s="167" t="s">
        <v>1947</v>
      </c>
      <c r="F163" s="168" t="s">
        <v>1948</v>
      </c>
      <c r="G163" s="169" t="s">
        <v>211</v>
      </c>
      <c r="H163" s="170">
        <v>22</v>
      </c>
      <c r="I163" s="171"/>
      <c r="J163" s="172">
        <f>ROUND(I163*H163,2)</f>
        <v>0</v>
      </c>
      <c r="K163" s="168" t="s">
        <v>144</v>
      </c>
      <c r="L163" s="40"/>
      <c r="M163" s="173" t="s">
        <v>3</v>
      </c>
      <c r="N163" s="174" t="s">
        <v>45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302</v>
      </c>
      <c r="AT163" s="177" t="s">
        <v>141</v>
      </c>
      <c r="AU163" s="177" t="s">
        <v>84</v>
      </c>
      <c r="AY163" s="20" t="s">
        <v>138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82</v>
      </c>
      <c r="BK163" s="178">
        <f>ROUND(I163*H163,2)</f>
        <v>0</v>
      </c>
      <c r="BL163" s="20" t="s">
        <v>302</v>
      </c>
      <c r="BM163" s="177" t="s">
        <v>1949</v>
      </c>
    </row>
    <row r="164" s="2" customFormat="1">
      <c r="A164" s="39"/>
      <c r="B164" s="40"/>
      <c r="C164" s="39"/>
      <c r="D164" s="179" t="s">
        <v>147</v>
      </c>
      <c r="E164" s="39"/>
      <c r="F164" s="180" t="s">
        <v>1950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147</v>
      </c>
      <c r="AU164" s="20" t="s">
        <v>84</v>
      </c>
    </row>
    <row r="165" s="13" customFormat="1">
      <c r="A165" s="13"/>
      <c r="B165" s="189"/>
      <c r="C165" s="13"/>
      <c r="D165" s="179" t="s">
        <v>199</v>
      </c>
      <c r="E165" s="190" t="s">
        <v>3</v>
      </c>
      <c r="F165" s="191" t="s">
        <v>1951</v>
      </c>
      <c r="G165" s="13"/>
      <c r="H165" s="190" t="s">
        <v>3</v>
      </c>
      <c r="I165" s="192"/>
      <c r="J165" s="13"/>
      <c r="K165" s="13"/>
      <c r="L165" s="189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199</v>
      </c>
      <c r="AU165" s="190" t="s">
        <v>84</v>
      </c>
      <c r="AV165" s="13" t="s">
        <v>82</v>
      </c>
      <c r="AW165" s="13" t="s">
        <v>35</v>
      </c>
      <c r="AX165" s="13" t="s">
        <v>74</v>
      </c>
      <c r="AY165" s="190" t="s">
        <v>138</v>
      </c>
    </row>
    <row r="166" s="14" customFormat="1">
      <c r="A166" s="14"/>
      <c r="B166" s="196"/>
      <c r="C166" s="14"/>
      <c r="D166" s="179" t="s">
        <v>199</v>
      </c>
      <c r="E166" s="197" t="s">
        <v>3</v>
      </c>
      <c r="F166" s="198" t="s">
        <v>1952</v>
      </c>
      <c r="G166" s="14"/>
      <c r="H166" s="199">
        <v>14</v>
      </c>
      <c r="I166" s="200"/>
      <c r="J166" s="14"/>
      <c r="K166" s="14"/>
      <c r="L166" s="196"/>
      <c r="M166" s="201"/>
      <c r="N166" s="202"/>
      <c r="O166" s="202"/>
      <c r="P166" s="202"/>
      <c r="Q166" s="202"/>
      <c r="R166" s="202"/>
      <c r="S166" s="202"/>
      <c r="T166" s="20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7" t="s">
        <v>199</v>
      </c>
      <c r="AU166" s="197" t="s">
        <v>84</v>
      </c>
      <c r="AV166" s="14" t="s">
        <v>84</v>
      </c>
      <c r="AW166" s="14" t="s">
        <v>35</v>
      </c>
      <c r="AX166" s="14" t="s">
        <v>74</v>
      </c>
      <c r="AY166" s="197" t="s">
        <v>138</v>
      </c>
    </row>
    <row r="167" s="14" customFormat="1">
      <c r="A167" s="14"/>
      <c r="B167" s="196"/>
      <c r="C167" s="14"/>
      <c r="D167" s="179" t="s">
        <v>199</v>
      </c>
      <c r="E167" s="197" t="s">
        <v>3</v>
      </c>
      <c r="F167" s="198" t="s">
        <v>1953</v>
      </c>
      <c r="G167" s="14"/>
      <c r="H167" s="199">
        <v>8</v>
      </c>
      <c r="I167" s="200"/>
      <c r="J167" s="14"/>
      <c r="K167" s="14"/>
      <c r="L167" s="196"/>
      <c r="M167" s="201"/>
      <c r="N167" s="202"/>
      <c r="O167" s="202"/>
      <c r="P167" s="202"/>
      <c r="Q167" s="202"/>
      <c r="R167" s="202"/>
      <c r="S167" s="202"/>
      <c r="T167" s="20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7" t="s">
        <v>199</v>
      </c>
      <c r="AU167" s="197" t="s">
        <v>84</v>
      </c>
      <c r="AV167" s="14" t="s">
        <v>84</v>
      </c>
      <c r="AW167" s="14" t="s">
        <v>35</v>
      </c>
      <c r="AX167" s="14" t="s">
        <v>74</v>
      </c>
      <c r="AY167" s="197" t="s">
        <v>138</v>
      </c>
    </row>
    <row r="168" s="15" customFormat="1">
      <c r="A168" s="15"/>
      <c r="B168" s="204"/>
      <c r="C168" s="15"/>
      <c r="D168" s="179" t="s">
        <v>199</v>
      </c>
      <c r="E168" s="205" t="s">
        <v>3</v>
      </c>
      <c r="F168" s="206" t="s">
        <v>208</v>
      </c>
      <c r="G168" s="15"/>
      <c r="H168" s="207">
        <v>22</v>
      </c>
      <c r="I168" s="208"/>
      <c r="J168" s="15"/>
      <c r="K168" s="15"/>
      <c r="L168" s="204"/>
      <c r="M168" s="209"/>
      <c r="N168" s="210"/>
      <c r="O168" s="210"/>
      <c r="P168" s="210"/>
      <c r="Q168" s="210"/>
      <c r="R168" s="210"/>
      <c r="S168" s="210"/>
      <c r="T168" s="21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5" t="s">
        <v>199</v>
      </c>
      <c r="AU168" s="205" t="s">
        <v>84</v>
      </c>
      <c r="AV168" s="15" t="s">
        <v>162</v>
      </c>
      <c r="AW168" s="15" t="s">
        <v>35</v>
      </c>
      <c r="AX168" s="15" t="s">
        <v>82</v>
      </c>
      <c r="AY168" s="205" t="s">
        <v>138</v>
      </c>
    </row>
    <row r="169" s="2" customFormat="1" ht="16.5" customHeight="1">
      <c r="A169" s="39"/>
      <c r="B169" s="165"/>
      <c r="C169" s="166" t="s">
        <v>402</v>
      </c>
      <c r="D169" s="166" t="s">
        <v>141</v>
      </c>
      <c r="E169" s="167" t="s">
        <v>1954</v>
      </c>
      <c r="F169" s="168" t="s">
        <v>1955</v>
      </c>
      <c r="G169" s="169" t="s">
        <v>211</v>
      </c>
      <c r="H169" s="170">
        <v>1</v>
      </c>
      <c r="I169" s="171"/>
      <c r="J169" s="172">
        <f>ROUND(I169*H169,2)</f>
        <v>0</v>
      </c>
      <c r="K169" s="168" t="s">
        <v>3</v>
      </c>
      <c r="L169" s="40"/>
      <c r="M169" s="173" t="s">
        <v>3</v>
      </c>
      <c r="N169" s="174" t="s">
        <v>45</v>
      </c>
      <c r="O169" s="73"/>
      <c r="P169" s="175">
        <f>O169*H169</f>
        <v>0</v>
      </c>
      <c r="Q169" s="175">
        <v>0.0069499999999999996</v>
      </c>
      <c r="R169" s="175">
        <f>Q169*H169</f>
        <v>0.0069499999999999996</v>
      </c>
      <c r="S169" s="175">
        <v>0</v>
      </c>
      <c r="T169" s="17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77" t="s">
        <v>302</v>
      </c>
      <c r="AT169" s="177" t="s">
        <v>141</v>
      </c>
      <c r="AU169" s="177" t="s">
        <v>84</v>
      </c>
      <c r="AY169" s="20" t="s">
        <v>138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20" t="s">
        <v>82</v>
      </c>
      <c r="BK169" s="178">
        <f>ROUND(I169*H169,2)</f>
        <v>0</v>
      </c>
      <c r="BL169" s="20" t="s">
        <v>302</v>
      </c>
      <c r="BM169" s="177" t="s">
        <v>1956</v>
      </c>
    </row>
    <row r="170" s="2" customFormat="1">
      <c r="A170" s="39"/>
      <c r="B170" s="40"/>
      <c r="C170" s="39"/>
      <c r="D170" s="179" t="s">
        <v>147</v>
      </c>
      <c r="E170" s="39"/>
      <c r="F170" s="180" t="s">
        <v>1957</v>
      </c>
      <c r="G170" s="39"/>
      <c r="H170" s="39"/>
      <c r="I170" s="181"/>
      <c r="J170" s="39"/>
      <c r="K170" s="39"/>
      <c r="L170" s="40"/>
      <c r="M170" s="182"/>
      <c r="N170" s="183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147</v>
      </c>
      <c r="AU170" s="20" t="s">
        <v>84</v>
      </c>
    </row>
    <row r="171" s="2" customFormat="1" ht="21.75" customHeight="1">
      <c r="A171" s="39"/>
      <c r="B171" s="165"/>
      <c r="C171" s="166" t="s">
        <v>408</v>
      </c>
      <c r="D171" s="166" t="s">
        <v>141</v>
      </c>
      <c r="E171" s="167" t="s">
        <v>1958</v>
      </c>
      <c r="F171" s="168" t="s">
        <v>1959</v>
      </c>
      <c r="G171" s="169" t="s">
        <v>369</v>
      </c>
      <c r="H171" s="170">
        <v>11.300000000000001</v>
      </c>
      <c r="I171" s="171"/>
      <c r="J171" s="172">
        <f>ROUND(I171*H171,2)</f>
        <v>0</v>
      </c>
      <c r="K171" s="168" t="s">
        <v>144</v>
      </c>
      <c r="L171" s="40"/>
      <c r="M171" s="173" t="s">
        <v>3</v>
      </c>
      <c r="N171" s="174" t="s">
        <v>45</v>
      </c>
      <c r="O171" s="73"/>
      <c r="P171" s="175">
        <f>O171*H171</f>
        <v>0</v>
      </c>
      <c r="Q171" s="175">
        <v>0.0022799999999999999</v>
      </c>
      <c r="R171" s="175">
        <f>Q171*H171</f>
        <v>0.025764000000000002</v>
      </c>
      <c r="S171" s="175">
        <v>0</v>
      </c>
      <c r="T171" s="17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7" t="s">
        <v>302</v>
      </c>
      <c r="AT171" s="177" t="s">
        <v>141</v>
      </c>
      <c r="AU171" s="177" t="s">
        <v>84</v>
      </c>
      <c r="AY171" s="20" t="s">
        <v>138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0" t="s">
        <v>82</v>
      </c>
      <c r="BK171" s="178">
        <f>ROUND(I171*H171,2)</f>
        <v>0</v>
      </c>
      <c r="BL171" s="20" t="s">
        <v>302</v>
      </c>
      <c r="BM171" s="177" t="s">
        <v>1960</v>
      </c>
    </row>
    <row r="172" s="2" customFormat="1">
      <c r="A172" s="39"/>
      <c r="B172" s="40"/>
      <c r="C172" s="39"/>
      <c r="D172" s="179" t="s">
        <v>147</v>
      </c>
      <c r="E172" s="39"/>
      <c r="F172" s="180" t="s">
        <v>1961</v>
      </c>
      <c r="G172" s="39"/>
      <c r="H172" s="39"/>
      <c r="I172" s="181"/>
      <c r="J172" s="39"/>
      <c r="K172" s="39"/>
      <c r="L172" s="40"/>
      <c r="M172" s="182"/>
      <c r="N172" s="183"/>
      <c r="O172" s="73"/>
      <c r="P172" s="73"/>
      <c r="Q172" s="73"/>
      <c r="R172" s="73"/>
      <c r="S172" s="73"/>
      <c r="T172" s="7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0" t="s">
        <v>147</v>
      </c>
      <c r="AU172" s="20" t="s">
        <v>84</v>
      </c>
    </row>
    <row r="173" s="14" customFormat="1">
      <c r="A173" s="14"/>
      <c r="B173" s="196"/>
      <c r="C173" s="14"/>
      <c r="D173" s="179" t="s">
        <v>199</v>
      </c>
      <c r="E173" s="197" t="s">
        <v>3</v>
      </c>
      <c r="F173" s="198" t="s">
        <v>1962</v>
      </c>
      <c r="G173" s="14"/>
      <c r="H173" s="199">
        <v>11.300000000000001</v>
      </c>
      <c r="I173" s="200"/>
      <c r="J173" s="14"/>
      <c r="K173" s="14"/>
      <c r="L173" s="196"/>
      <c r="M173" s="201"/>
      <c r="N173" s="202"/>
      <c r="O173" s="202"/>
      <c r="P173" s="202"/>
      <c r="Q173" s="202"/>
      <c r="R173" s="202"/>
      <c r="S173" s="202"/>
      <c r="T173" s="20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7" t="s">
        <v>199</v>
      </c>
      <c r="AU173" s="197" t="s">
        <v>84</v>
      </c>
      <c r="AV173" s="14" t="s">
        <v>84</v>
      </c>
      <c r="AW173" s="14" t="s">
        <v>35</v>
      </c>
      <c r="AX173" s="14" t="s">
        <v>74</v>
      </c>
      <c r="AY173" s="197" t="s">
        <v>138</v>
      </c>
    </row>
    <row r="174" s="15" customFormat="1">
      <c r="A174" s="15"/>
      <c r="B174" s="204"/>
      <c r="C174" s="15"/>
      <c r="D174" s="179" t="s">
        <v>199</v>
      </c>
      <c r="E174" s="205" t="s">
        <v>3</v>
      </c>
      <c r="F174" s="206" t="s">
        <v>208</v>
      </c>
      <c r="G174" s="15"/>
      <c r="H174" s="207">
        <v>11.300000000000001</v>
      </c>
      <c r="I174" s="208"/>
      <c r="J174" s="15"/>
      <c r="K174" s="15"/>
      <c r="L174" s="204"/>
      <c r="M174" s="209"/>
      <c r="N174" s="210"/>
      <c r="O174" s="210"/>
      <c r="P174" s="210"/>
      <c r="Q174" s="210"/>
      <c r="R174" s="210"/>
      <c r="S174" s="210"/>
      <c r="T174" s="21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5" t="s">
        <v>199</v>
      </c>
      <c r="AU174" s="205" t="s">
        <v>84</v>
      </c>
      <c r="AV174" s="15" t="s">
        <v>162</v>
      </c>
      <c r="AW174" s="15" t="s">
        <v>35</v>
      </c>
      <c r="AX174" s="15" t="s">
        <v>82</v>
      </c>
      <c r="AY174" s="205" t="s">
        <v>138</v>
      </c>
    </row>
    <row r="175" s="2" customFormat="1" ht="21.75" customHeight="1">
      <c r="A175" s="39"/>
      <c r="B175" s="165"/>
      <c r="C175" s="166" t="s">
        <v>416</v>
      </c>
      <c r="D175" s="166" t="s">
        <v>141</v>
      </c>
      <c r="E175" s="167" t="s">
        <v>1963</v>
      </c>
      <c r="F175" s="168" t="s">
        <v>1964</v>
      </c>
      <c r="G175" s="169" t="s">
        <v>369</v>
      </c>
      <c r="H175" s="170">
        <v>33</v>
      </c>
      <c r="I175" s="171"/>
      <c r="J175" s="172">
        <f>ROUND(I175*H175,2)</f>
        <v>0</v>
      </c>
      <c r="K175" s="168" t="s">
        <v>144</v>
      </c>
      <c r="L175" s="40"/>
      <c r="M175" s="173" t="s">
        <v>3</v>
      </c>
      <c r="N175" s="174" t="s">
        <v>45</v>
      </c>
      <c r="O175" s="73"/>
      <c r="P175" s="175">
        <f>O175*H175</f>
        <v>0</v>
      </c>
      <c r="Q175" s="175">
        <v>0.0016900000000000001</v>
      </c>
      <c r="R175" s="175">
        <f>Q175*H175</f>
        <v>0.05577</v>
      </c>
      <c r="S175" s="175">
        <v>0</v>
      </c>
      <c r="T175" s="17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7" t="s">
        <v>302</v>
      </c>
      <c r="AT175" s="177" t="s">
        <v>141</v>
      </c>
      <c r="AU175" s="177" t="s">
        <v>84</v>
      </c>
      <c r="AY175" s="20" t="s">
        <v>138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20" t="s">
        <v>82</v>
      </c>
      <c r="BK175" s="178">
        <f>ROUND(I175*H175,2)</f>
        <v>0</v>
      </c>
      <c r="BL175" s="20" t="s">
        <v>302</v>
      </c>
      <c r="BM175" s="177" t="s">
        <v>1965</v>
      </c>
    </row>
    <row r="176" s="2" customFormat="1">
      <c r="A176" s="39"/>
      <c r="B176" s="40"/>
      <c r="C176" s="39"/>
      <c r="D176" s="179" t="s">
        <v>147</v>
      </c>
      <c r="E176" s="39"/>
      <c r="F176" s="180" t="s">
        <v>1966</v>
      </c>
      <c r="G176" s="39"/>
      <c r="H176" s="39"/>
      <c r="I176" s="181"/>
      <c r="J176" s="39"/>
      <c r="K176" s="39"/>
      <c r="L176" s="40"/>
      <c r="M176" s="182"/>
      <c r="N176" s="183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147</v>
      </c>
      <c r="AU176" s="20" t="s">
        <v>84</v>
      </c>
    </row>
    <row r="177" s="14" customFormat="1">
      <c r="A177" s="14"/>
      <c r="B177" s="196"/>
      <c r="C177" s="14"/>
      <c r="D177" s="179" t="s">
        <v>199</v>
      </c>
      <c r="E177" s="197" t="s">
        <v>3</v>
      </c>
      <c r="F177" s="198" t="s">
        <v>1928</v>
      </c>
      <c r="G177" s="14"/>
      <c r="H177" s="199">
        <v>33</v>
      </c>
      <c r="I177" s="200"/>
      <c r="J177" s="14"/>
      <c r="K177" s="14"/>
      <c r="L177" s="196"/>
      <c r="M177" s="201"/>
      <c r="N177" s="202"/>
      <c r="O177" s="202"/>
      <c r="P177" s="202"/>
      <c r="Q177" s="202"/>
      <c r="R177" s="202"/>
      <c r="S177" s="202"/>
      <c r="T177" s="20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7" t="s">
        <v>199</v>
      </c>
      <c r="AU177" s="197" t="s">
        <v>84</v>
      </c>
      <c r="AV177" s="14" t="s">
        <v>84</v>
      </c>
      <c r="AW177" s="14" t="s">
        <v>35</v>
      </c>
      <c r="AX177" s="14" t="s">
        <v>74</v>
      </c>
      <c r="AY177" s="197" t="s">
        <v>138</v>
      </c>
    </row>
    <row r="178" s="15" customFormat="1">
      <c r="A178" s="15"/>
      <c r="B178" s="204"/>
      <c r="C178" s="15"/>
      <c r="D178" s="179" t="s">
        <v>199</v>
      </c>
      <c r="E178" s="205" t="s">
        <v>3</v>
      </c>
      <c r="F178" s="206" t="s">
        <v>208</v>
      </c>
      <c r="G178" s="15"/>
      <c r="H178" s="207">
        <v>33</v>
      </c>
      <c r="I178" s="208"/>
      <c r="J178" s="15"/>
      <c r="K178" s="15"/>
      <c r="L178" s="204"/>
      <c r="M178" s="209"/>
      <c r="N178" s="210"/>
      <c r="O178" s="210"/>
      <c r="P178" s="210"/>
      <c r="Q178" s="210"/>
      <c r="R178" s="210"/>
      <c r="S178" s="210"/>
      <c r="T178" s="21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05" t="s">
        <v>199</v>
      </c>
      <c r="AU178" s="205" t="s">
        <v>84</v>
      </c>
      <c r="AV178" s="15" t="s">
        <v>162</v>
      </c>
      <c r="AW178" s="15" t="s">
        <v>35</v>
      </c>
      <c r="AX178" s="15" t="s">
        <v>82</v>
      </c>
      <c r="AY178" s="205" t="s">
        <v>138</v>
      </c>
    </row>
    <row r="179" s="2" customFormat="1">
      <c r="A179" s="39"/>
      <c r="B179" s="165"/>
      <c r="C179" s="166" t="s">
        <v>424</v>
      </c>
      <c r="D179" s="166" t="s">
        <v>141</v>
      </c>
      <c r="E179" s="167" t="s">
        <v>1967</v>
      </c>
      <c r="F179" s="168" t="s">
        <v>1968</v>
      </c>
      <c r="G179" s="169" t="s">
        <v>211</v>
      </c>
      <c r="H179" s="170">
        <v>12</v>
      </c>
      <c r="I179" s="171"/>
      <c r="J179" s="172">
        <f>ROUND(I179*H179,2)</f>
        <v>0</v>
      </c>
      <c r="K179" s="168" t="s">
        <v>144</v>
      </c>
      <c r="L179" s="40"/>
      <c r="M179" s="173" t="s">
        <v>3</v>
      </c>
      <c r="N179" s="174" t="s">
        <v>45</v>
      </c>
      <c r="O179" s="73"/>
      <c r="P179" s="175">
        <f>O179*H179</f>
        <v>0</v>
      </c>
      <c r="Q179" s="175">
        <v>0.00062</v>
      </c>
      <c r="R179" s="175">
        <f>Q179*H179</f>
        <v>0.0074400000000000004</v>
      </c>
      <c r="S179" s="175">
        <v>0</v>
      </c>
      <c r="T179" s="17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77" t="s">
        <v>302</v>
      </c>
      <c r="AT179" s="177" t="s">
        <v>141</v>
      </c>
      <c r="AU179" s="177" t="s">
        <v>84</v>
      </c>
      <c r="AY179" s="20" t="s">
        <v>138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20" t="s">
        <v>82</v>
      </c>
      <c r="BK179" s="178">
        <f>ROUND(I179*H179,2)</f>
        <v>0</v>
      </c>
      <c r="BL179" s="20" t="s">
        <v>302</v>
      </c>
      <c r="BM179" s="177" t="s">
        <v>1969</v>
      </c>
    </row>
    <row r="180" s="13" customFormat="1">
      <c r="A180" s="13"/>
      <c r="B180" s="189"/>
      <c r="C180" s="13"/>
      <c r="D180" s="179" t="s">
        <v>199</v>
      </c>
      <c r="E180" s="190" t="s">
        <v>3</v>
      </c>
      <c r="F180" s="191" t="s">
        <v>1970</v>
      </c>
      <c r="G180" s="13"/>
      <c r="H180" s="190" t="s">
        <v>3</v>
      </c>
      <c r="I180" s="192"/>
      <c r="J180" s="13"/>
      <c r="K180" s="13"/>
      <c r="L180" s="189"/>
      <c r="M180" s="193"/>
      <c r="N180" s="194"/>
      <c r="O180" s="194"/>
      <c r="P180" s="194"/>
      <c r="Q180" s="194"/>
      <c r="R180" s="194"/>
      <c r="S180" s="194"/>
      <c r="T180" s="19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0" t="s">
        <v>199</v>
      </c>
      <c r="AU180" s="190" t="s">
        <v>84</v>
      </c>
      <c r="AV180" s="13" t="s">
        <v>82</v>
      </c>
      <c r="AW180" s="13" t="s">
        <v>35</v>
      </c>
      <c r="AX180" s="13" t="s">
        <v>74</v>
      </c>
      <c r="AY180" s="190" t="s">
        <v>138</v>
      </c>
    </row>
    <row r="181" s="14" customFormat="1">
      <c r="A181" s="14"/>
      <c r="B181" s="196"/>
      <c r="C181" s="14"/>
      <c r="D181" s="179" t="s">
        <v>199</v>
      </c>
      <c r="E181" s="197" t="s">
        <v>3</v>
      </c>
      <c r="F181" s="198" t="s">
        <v>1971</v>
      </c>
      <c r="G181" s="14"/>
      <c r="H181" s="199">
        <v>12</v>
      </c>
      <c r="I181" s="200"/>
      <c r="J181" s="14"/>
      <c r="K181" s="14"/>
      <c r="L181" s="196"/>
      <c r="M181" s="201"/>
      <c r="N181" s="202"/>
      <c r="O181" s="202"/>
      <c r="P181" s="202"/>
      <c r="Q181" s="202"/>
      <c r="R181" s="202"/>
      <c r="S181" s="202"/>
      <c r="T181" s="20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7" t="s">
        <v>199</v>
      </c>
      <c r="AU181" s="197" t="s">
        <v>84</v>
      </c>
      <c r="AV181" s="14" t="s">
        <v>84</v>
      </c>
      <c r="AW181" s="14" t="s">
        <v>35</v>
      </c>
      <c r="AX181" s="14" t="s">
        <v>74</v>
      </c>
      <c r="AY181" s="197" t="s">
        <v>138</v>
      </c>
    </row>
    <row r="182" s="15" customFormat="1">
      <c r="A182" s="15"/>
      <c r="B182" s="204"/>
      <c r="C182" s="15"/>
      <c r="D182" s="179" t="s">
        <v>199</v>
      </c>
      <c r="E182" s="205" t="s">
        <v>3</v>
      </c>
      <c r="F182" s="206" t="s">
        <v>208</v>
      </c>
      <c r="G182" s="15"/>
      <c r="H182" s="207">
        <v>12</v>
      </c>
      <c r="I182" s="208"/>
      <c r="J182" s="15"/>
      <c r="K182" s="15"/>
      <c r="L182" s="204"/>
      <c r="M182" s="209"/>
      <c r="N182" s="210"/>
      <c r="O182" s="210"/>
      <c r="P182" s="210"/>
      <c r="Q182" s="210"/>
      <c r="R182" s="210"/>
      <c r="S182" s="210"/>
      <c r="T182" s="21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5" t="s">
        <v>199</v>
      </c>
      <c r="AU182" s="205" t="s">
        <v>84</v>
      </c>
      <c r="AV182" s="15" t="s">
        <v>162</v>
      </c>
      <c r="AW182" s="15" t="s">
        <v>35</v>
      </c>
      <c r="AX182" s="15" t="s">
        <v>82</v>
      </c>
      <c r="AY182" s="205" t="s">
        <v>138</v>
      </c>
    </row>
    <row r="183" s="2" customFormat="1">
      <c r="A183" s="39"/>
      <c r="B183" s="165"/>
      <c r="C183" s="166" t="s">
        <v>429</v>
      </c>
      <c r="D183" s="166" t="s">
        <v>141</v>
      </c>
      <c r="E183" s="167" t="s">
        <v>1972</v>
      </c>
      <c r="F183" s="168" t="s">
        <v>1973</v>
      </c>
      <c r="G183" s="169" t="s">
        <v>211</v>
      </c>
      <c r="H183" s="170">
        <v>8</v>
      </c>
      <c r="I183" s="171"/>
      <c r="J183" s="172">
        <f>ROUND(I183*H183,2)</f>
        <v>0</v>
      </c>
      <c r="K183" s="168" t="s">
        <v>144</v>
      </c>
      <c r="L183" s="40"/>
      <c r="M183" s="173" t="s">
        <v>3</v>
      </c>
      <c r="N183" s="174" t="s">
        <v>45</v>
      </c>
      <c r="O183" s="73"/>
      <c r="P183" s="175">
        <f>O183*H183</f>
        <v>0</v>
      </c>
      <c r="Q183" s="175">
        <v>0.00025000000000000001</v>
      </c>
      <c r="R183" s="175">
        <f>Q183*H183</f>
        <v>0.002</v>
      </c>
      <c r="S183" s="175">
        <v>0</v>
      </c>
      <c r="T183" s="17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7" t="s">
        <v>302</v>
      </c>
      <c r="AT183" s="177" t="s">
        <v>141</v>
      </c>
      <c r="AU183" s="177" t="s">
        <v>84</v>
      </c>
      <c r="AY183" s="20" t="s">
        <v>138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20" t="s">
        <v>82</v>
      </c>
      <c r="BK183" s="178">
        <f>ROUND(I183*H183,2)</f>
        <v>0</v>
      </c>
      <c r="BL183" s="20" t="s">
        <v>302</v>
      </c>
      <c r="BM183" s="177" t="s">
        <v>1974</v>
      </c>
    </row>
    <row r="184" s="13" customFormat="1">
      <c r="A184" s="13"/>
      <c r="B184" s="189"/>
      <c r="C184" s="13"/>
      <c r="D184" s="179" t="s">
        <v>199</v>
      </c>
      <c r="E184" s="190" t="s">
        <v>3</v>
      </c>
      <c r="F184" s="191" t="s">
        <v>1975</v>
      </c>
      <c r="G184" s="13"/>
      <c r="H184" s="190" t="s">
        <v>3</v>
      </c>
      <c r="I184" s="192"/>
      <c r="J184" s="13"/>
      <c r="K184" s="13"/>
      <c r="L184" s="189"/>
      <c r="M184" s="193"/>
      <c r="N184" s="194"/>
      <c r="O184" s="194"/>
      <c r="P184" s="194"/>
      <c r="Q184" s="194"/>
      <c r="R184" s="194"/>
      <c r="S184" s="194"/>
      <c r="T184" s="19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0" t="s">
        <v>199</v>
      </c>
      <c r="AU184" s="190" t="s">
        <v>84</v>
      </c>
      <c r="AV184" s="13" t="s">
        <v>82</v>
      </c>
      <c r="AW184" s="13" t="s">
        <v>35</v>
      </c>
      <c r="AX184" s="13" t="s">
        <v>74</v>
      </c>
      <c r="AY184" s="190" t="s">
        <v>138</v>
      </c>
    </row>
    <row r="185" s="14" customFormat="1">
      <c r="A185" s="14"/>
      <c r="B185" s="196"/>
      <c r="C185" s="14"/>
      <c r="D185" s="179" t="s">
        <v>199</v>
      </c>
      <c r="E185" s="197" t="s">
        <v>3</v>
      </c>
      <c r="F185" s="198" t="s">
        <v>1976</v>
      </c>
      <c r="G185" s="14"/>
      <c r="H185" s="199">
        <v>8</v>
      </c>
      <c r="I185" s="200"/>
      <c r="J185" s="14"/>
      <c r="K185" s="14"/>
      <c r="L185" s="196"/>
      <c r="M185" s="201"/>
      <c r="N185" s="202"/>
      <c r="O185" s="202"/>
      <c r="P185" s="202"/>
      <c r="Q185" s="202"/>
      <c r="R185" s="202"/>
      <c r="S185" s="202"/>
      <c r="T185" s="20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7" t="s">
        <v>199</v>
      </c>
      <c r="AU185" s="197" t="s">
        <v>84</v>
      </c>
      <c r="AV185" s="14" t="s">
        <v>84</v>
      </c>
      <c r="AW185" s="14" t="s">
        <v>35</v>
      </c>
      <c r="AX185" s="14" t="s">
        <v>74</v>
      </c>
      <c r="AY185" s="197" t="s">
        <v>138</v>
      </c>
    </row>
    <row r="186" s="15" customFormat="1">
      <c r="A186" s="15"/>
      <c r="B186" s="204"/>
      <c r="C186" s="15"/>
      <c r="D186" s="179" t="s">
        <v>199</v>
      </c>
      <c r="E186" s="205" t="s">
        <v>3</v>
      </c>
      <c r="F186" s="206" t="s">
        <v>208</v>
      </c>
      <c r="G186" s="15"/>
      <c r="H186" s="207">
        <v>8</v>
      </c>
      <c r="I186" s="208"/>
      <c r="J186" s="15"/>
      <c r="K186" s="15"/>
      <c r="L186" s="204"/>
      <c r="M186" s="209"/>
      <c r="N186" s="210"/>
      <c r="O186" s="210"/>
      <c r="P186" s="210"/>
      <c r="Q186" s="210"/>
      <c r="R186" s="210"/>
      <c r="S186" s="210"/>
      <c r="T186" s="21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5" t="s">
        <v>199</v>
      </c>
      <c r="AU186" s="205" t="s">
        <v>84</v>
      </c>
      <c r="AV186" s="15" t="s">
        <v>162</v>
      </c>
      <c r="AW186" s="15" t="s">
        <v>35</v>
      </c>
      <c r="AX186" s="15" t="s">
        <v>82</v>
      </c>
      <c r="AY186" s="205" t="s">
        <v>138</v>
      </c>
    </row>
    <row r="187" s="2" customFormat="1">
      <c r="A187" s="39"/>
      <c r="B187" s="165"/>
      <c r="C187" s="166" t="s">
        <v>435</v>
      </c>
      <c r="D187" s="166" t="s">
        <v>141</v>
      </c>
      <c r="E187" s="167" t="s">
        <v>1977</v>
      </c>
      <c r="F187" s="168" t="s">
        <v>1978</v>
      </c>
      <c r="G187" s="169" t="s">
        <v>211</v>
      </c>
      <c r="H187" s="170">
        <v>3</v>
      </c>
      <c r="I187" s="171"/>
      <c r="J187" s="172">
        <f>ROUND(I187*H187,2)</f>
        <v>0</v>
      </c>
      <c r="K187" s="168" t="s">
        <v>144</v>
      </c>
      <c r="L187" s="40"/>
      <c r="M187" s="173" t="s">
        <v>3</v>
      </c>
      <c r="N187" s="174" t="s">
        <v>45</v>
      </c>
      <c r="O187" s="73"/>
      <c r="P187" s="175">
        <f>O187*H187</f>
        <v>0</v>
      </c>
      <c r="Q187" s="175">
        <v>0.00036000000000000002</v>
      </c>
      <c r="R187" s="175">
        <f>Q187*H187</f>
        <v>0.00108</v>
      </c>
      <c r="S187" s="175">
        <v>0</v>
      </c>
      <c r="T187" s="17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77" t="s">
        <v>302</v>
      </c>
      <c r="AT187" s="177" t="s">
        <v>141</v>
      </c>
      <c r="AU187" s="177" t="s">
        <v>84</v>
      </c>
      <c r="AY187" s="20" t="s">
        <v>138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20" t="s">
        <v>82</v>
      </c>
      <c r="BK187" s="178">
        <f>ROUND(I187*H187,2)</f>
        <v>0</v>
      </c>
      <c r="BL187" s="20" t="s">
        <v>302</v>
      </c>
      <c r="BM187" s="177" t="s">
        <v>1979</v>
      </c>
    </row>
    <row r="188" s="2" customFormat="1">
      <c r="A188" s="39"/>
      <c r="B188" s="40"/>
      <c r="C188" s="39"/>
      <c r="D188" s="179" t="s">
        <v>147</v>
      </c>
      <c r="E188" s="39"/>
      <c r="F188" s="180" t="s">
        <v>1980</v>
      </c>
      <c r="G188" s="39"/>
      <c r="H188" s="39"/>
      <c r="I188" s="181"/>
      <c r="J188" s="39"/>
      <c r="K188" s="39"/>
      <c r="L188" s="40"/>
      <c r="M188" s="182"/>
      <c r="N188" s="183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147</v>
      </c>
      <c r="AU188" s="20" t="s">
        <v>84</v>
      </c>
    </row>
    <row r="189" s="2" customFormat="1">
      <c r="A189" s="39"/>
      <c r="B189" s="165"/>
      <c r="C189" s="166" t="s">
        <v>442</v>
      </c>
      <c r="D189" s="166" t="s">
        <v>141</v>
      </c>
      <c r="E189" s="167" t="s">
        <v>1981</v>
      </c>
      <c r="F189" s="168" t="s">
        <v>1982</v>
      </c>
      <c r="G189" s="169" t="s">
        <v>369</v>
      </c>
      <c r="H189" s="170">
        <v>12.300000000000001</v>
      </c>
      <c r="I189" s="171"/>
      <c r="J189" s="172">
        <f>ROUND(I189*H189,2)</f>
        <v>0</v>
      </c>
      <c r="K189" s="168" t="s">
        <v>144</v>
      </c>
      <c r="L189" s="40"/>
      <c r="M189" s="173" t="s">
        <v>3</v>
      </c>
      <c r="N189" s="174" t="s">
        <v>45</v>
      </c>
      <c r="O189" s="73"/>
      <c r="P189" s="175">
        <f>O189*H189</f>
        <v>0</v>
      </c>
      <c r="Q189" s="175">
        <v>0.00191</v>
      </c>
      <c r="R189" s="175">
        <f>Q189*H189</f>
        <v>0.023493</v>
      </c>
      <c r="S189" s="175">
        <v>0</v>
      </c>
      <c r="T189" s="17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77" t="s">
        <v>302</v>
      </c>
      <c r="AT189" s="177" t="s">
        <v>141</v>
      </c>
      <c r="AU189" s="177" t="s">
        <v>84</v>
      </c>
      <c r="AY189" s="20" t="s">
        <v>138</v>
      </c>
      <c r="BE189" s="178">
        <f>IF(N189="základní",J189,0)</f>
        <v>0</v>
      </c>
      <c r="BF189" s="178">
        <f>IF(N189="snížená",J189,0)</f>
        <v>0</v>
      </c>
      <c r="BG189" s="178">
        <f>IF(N189="zákl. přenesená",J189,0)</f>
        <v>0</v>
      </c>
      <c r="BH189" s="178">
        <f>IF(N189="sníž. přenesená",J189,0)</f>
        <v>0</v>
      </c>
      <c r="BI189" s="178">
        <f>IF(N189="nulová",J189,0)</f>
        <v>0</v>
      </c>
      <c r="BJ189" s="20" t="s">
        <v>82</v>
      </c>
      <c r="BK189" s="178">
        <f>ROUND(I189*H189,2)</f>
        <v>0</v>
      </c>
      <c r="BL189" s="20" t="s">
        <v>302</v>
      </c>
      <c r="BM189" s="177" t="s">
        <v>1983</v>
      </c>
    </row>
    <row r="190" s="2" customFormat="1">
      <c r="A190" s="39"/>
      <c r="B190" s="40"/>
      <c r="C190" s="39"/>
      <c r="D190" s="179" t="s">
        <v>147</v>
      </c>
      <c r="E190" s="39"/>
      <c r="F190" s="180" t="s">
        <v>1984</v>
      </c>
      <c r="G190" s="39"/>
      <c r="H190" s="39"/>
      <c r="I190" s="181"/>
      <c r="J190" s="39"/>
      <c r="K190" s="39"/>
      <c r="L190" s="40"/>
      <c r="M190" s="182"/>
      <c r="N190" s="183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147</v>
      </c>
      <c r="AU190" s="20" t="s">
        <v>84</v>
      </c>
    </row>
    <row r="191" s="14" customFormat="1">
      <c r="A191" s="14"/>
      <c r="B191" s="196"/>
      <c r="C191" s="14"/>
      <c r="D191" s="179" t="s">
        <v>199</v>
      </c>
      <c r="E191" s="197" t="s">
        <v>3</v>
      </c>
      <c r="F191" s="198" t="s">
        <v>1985</v>
      </c>
      <c r="G191" s="14"/>
      <c r="H191" s="199">
        <v>12.300000000000001</v>
      </c>
      <c r="I191" s="200"/>
      <c r="J191" s="14"/>
      <c r="K191" s="14"/>
      <c r="L191" s="196"/>
      <c r="M191" s="201"/>
      <c r="N191" s="202"/>
      <c r="O191" s="202"/>
      <c r="P191" s="202"/>
      <c r="Q191" s="202"/>
      <c r="R191" s="202"/>
      <c r="S191" s="202"/>
      <c r="T191" s="20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7" t="s">
        <v>199</v>
      </c>
      <c r="AU191" s="197" t="s">
        <v>84</v>
      </c>
      <c r="AV191" s="14" t="s">
        <v>84</v>
      </c>
      <c r="AW191" s="14" t="s">
        <v>35</v>
      </c>
      <c r="AX191" s="14" t="s">
        <v>74</v>
      </c>
      <c r="AY191" s="197" t="s">
        <v>138</v>
      </c>
    </row>
    <row r="192" s="15" customFormat="1">
      <c r="A192" s="15"/>
      <c r="B192" s="204"/>
      <c r="C192" s="15"/>
      <c r="D192" s="179" t="s">
        <v>199</v>
      </c>
      <c r="E192" s="205" t="s">
        <v>3</v>
      </c>
      <c r="F192" s="206" t="s">
        <v>208</v>
      </c>
      <c r="G192" s="15"/>
      <c r="H192" s="207">
        <v>12.300000000000001</v>
      </c>
      <c r="I192" s="208"/>
      <c r="J192" s="15"/>
      <c r="K192" s="15"/>
      <c r="L192" s="204"/>
      <c r="M192" s="209"/>
      <c r="N192" s="210"/>
      <c r="O192" s="210"/>
      <c r="P192" s="210"/>
      <c r="Q192" s="210"/>
      <c r="R192" s="210"/>
      <c r="S192" s="210"/>
      <c r="T192" s="21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5" t="s">
        <v>199</v>
      </c>
      <c r="AU192" s="205" t="s">
        <v>84</v>
      </c>
      <c r="AV192" s="15" t="s">
        <v>162</v>
      </c>
      <c r="AW192" s="15" t="s">
        <v>35</v>
      </c>
      <c r="AX192" s="15" t="s">
        <v>82</v>
      </c>
      <c r="AY192" s="205" t="s">
        <v>138</v>
      </c>
    </row>
    <row r="193" s="2" customFormat="1">
      <c r="A193" s="39"/>
      <c r="B193" s="165"/>
      <c r="C193" s="166" t="s">
        <v>450</v>
      </c>
      <c r="D193" s="166" t="s">
        <v>141</v>
      </c>
      <c r="E193" s="167" t="s">
        <v>1986</v>
      </c>
      <c r="F193" s="168" t="s">
        <v>1987</v>
      </c>
      <c r="G193" s="169" t="s">
        <v>231</v>
      </c>
      <c r="H193" s="170">
        <v>0.439</v>
      </c>
      <c r="I193" s="171"/>
      <c r="J193" s="172">
        <f>ROUND(I193*H193,2)</f>
        <v>0</v>
      </c>
      <c r="K193" s="168" t="s">
        <v>144</v>
      </c>
      <c r="L193" s="40"/>
      <c r="M193" s="173" t="s">
        <v>3</v>
      </c>
      <c r="N193" s="174" t="s">
        <v>45</v>
      </c>
      <c r="O193" s="73"/>
      <c r="P193" s="175">
        <f>O193*H193</f>
        <v>0</v>
      </c>
      <c r="Q193" s="175">
        <v>0</v>
      </c>
      <c r="R193" s="175">
        <f>Q193*H193</f>
        <v>0</v>
      </c>
      <c r="S193" s="175">
        <v>0</v>
      </c>
      <c r="T193" s="17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7" t="s">
        <v>302</v>
      </c>
      <c r="AT193" s="177" t="s">
        <v>141</v>
      </c>
      <c r="AU193" s="177" t="s">
        <v>84</v>
      </c>
      <c r="AY193" s="20" t="s">
        <v>138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20" t="s">
        <v>82</v>
      </c>
      <c r="BK193" s="178">
        <f>ROUND(I193*H193,2)</f>
        <v>0</v>
      </c>
      <c r="BL193" s="20" t="s">
        <v>302</v>
      </c>
      <c r="BM193" s="177" t="s">
        <v>1988</v>
      </c>
    </row>
    <row r="194" s="12" customFormat="1" ht="22.8" customHeight="1">
      <c r="A194" s="12"/>
      <c r="B194" s="152"/>
      <c r="C194" s="12"/>
      <c r="D194" s="153" t="s">
        <v>73</v>
      </c>
      <c r="E194" s="163" t="s">
        <v>623</v>
      </c>
      <c r="F194" s="163" t="s">
        <v>624</v>
      </c>
      <c r="G194" s="12"/>
      <c r="H194" s="12"/>
      <c r="I194" s="155"/>
      <c r="J194" s="164">
        <f>BK194</f>
        <v>0</v>
      </c>
      <c r="K194" s="12"/>
      <c r="L194" s="152"/>
      <c r="M194" s="157"/>
      <c r="N194" s="158"/>
      <c r="O194" s="158"/>
      <c r="P194" s="159">
        <f>SUM(P195:P323)</f>
        <v>0</v>
      </c>
      <c r="Q194" s="158"/>
      <c r="R194" s="159">
        <f>SUM(R195:R323)</f>
        <v>1.0005142499999999</v>
      </c>
      <c r="S194" s="158"/>
      <c r="T194" s="160">
        <f>SUM(T195:T323)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3" t="s">
        <v>84</v>
      </c>
      <c r="AT194" s="161" t="s">
        <v>73</v>
      </c>
      <c r="AU194" s="161" t="s">
        <v>82</v>
      </c>
      <c r="AY194" s="153" t="s">
        <v>138</v>
      </c>
      <c r="BK194" s="162">
        <f>SUM(BK195:BK323)</f>
        <v>0</v>
      </c>
    </row>
    <row r="195" s="2" customFormat="1" ht="16.5" customHeight="1">
      <c r="A195" s="39"/>
      <c r="B195" s="165"/>
      <c r="C195" s="166" t="s">
        <v>456</v>
      </c>
      <c r="D195" s="166" t="s">
        <v>141</v>
      </c>
      <c r="E195" s="167" t="s">
        <v>1989</v>
      </c>
      <c r="F195" s="168" t="s">
        <v>1990</v>
      </c>
      <c r="G195" s="169" t="s">
        <v>168</v>
      </c>
      <c r="H195" s="170">
        <v>13.305999999999999</v>
      </c>
      <c r="I195" s="171"/>
      <c r="J195" s="172">
        <f>ROUND(I195*H195,2)</f>
        <v>0</v>
      </c>
      <c r="K195" s="168" t="s">
        <v>3</v>
      </c>
      <c r="L195" s="40"/>
      <c r="M195" s="173" t="s">
        <v>3</v>
      </c>
      <c r="N195" s="174" t="s">
        <v>45</v>
      </c>
      <c r="O195" s="73"/>
      <c r="P195" s="175">
        <f>O195*H195</f>
        <v>0</v>
      </c>
      <c r="Q195" s="175">
        <v>0.00027</v>
      </c>
      <c r="R195" s="175">
        <f>Q195*H195</f>
        <v>0.0035926199999999999</v>
      </c>
      <c r="S195" s="175">
        <v>0</v>
      </c>
      <c r="T195" s="17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77" t="s">
        <v>302</v>
      </c>
      <c r="AT195" s="177" t="s">
        <v>141</v>
      </c>
      <c r="AU195" s="177" t="s">
        <v>84</v>
      </c>
      <c r="AY195" s="20" t="s">
        <v>138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20" t="s">
        <v>82</v>
      </c>
      <c r="BK195" s="178">
        <f>ROUND(I195*H195,2)</f>
        <v>0</v>
      </c>
      <c r="BL195" s="20" t="s">
        <v>302</v>
      </c>
      <c r="BM195" s="177" t="s">
        <v>1991</v>
      </c>
    </row>
    <row r="196" s="2" customFormat="1">
      <c r="A196" s="39"/>
      <c r="B196" s="40"/>
      <c r="C196" s="39"/>
      <c r="D196" s="179" t="s">
        <v>147</v>
      </c>
      <c r="E196" s="39"/>
      <c r="F196" s="180" t="s">
        <v>1992</v>
      </c>
      <c r="G196" s="39"/>
      <c r="H196" s="39"/>
      <c r="I196" s="181"/>
      <c r="J196" s="39"/>
      <c r="K196" s="39"/>
      <c r="L196" s="40"/>
      <c r="M196" s="182"/>
      <c r="N196" s="183"/>
      <c r="O196" s="73"/>
      <c r="P196" s="73"/>
      <c r="Q196" s="73"/>
      <c r="R196" s="73"/>
      <c r="S196" s="73"/>
      <c r="T196" s="7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0" t="s">
        <v>147</v>
      </c>
      <c r="AU196" s="20" t="s">
        <v>84</v>
      </c>
    </row>
    <row r="197" s="13" customFormat="1">
      <c r="A197" s="13"/>
      <c r="B197" s="189"/>
      <c r="C197" s="13"/>
      <c r="D197" s="179" t="s">
        <v>199</v>
      </c>
      <c r="E197" s="190" t="s">
        <v>3</v>
      </c>
      <c r="F197" s="191" t="s">
        <v>1993</v>
      </c>
      <c r="G197" s="13"/>
      <c r="H197" s="190" t="s">
        <v>3</v>
      </c>
      <c r="I197" s="192"/>
      <c r="J197" s="13"/>
      <c r="K197" s="13"/>
      <c r="L197" s="189"/>
      <c r="M197" s="193"/>
      <c r="N197" s="194"/>
      <c r="O197" s="194"/>
      <c r="P197" s="194"/>
      <c r="Q197" s="194"/>
      <c r="R197" s="194"/>
      <c r="S197" s="194"/>
      <c r="T197" s="19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0" t="s">
        <v>199</v>
      </c>
      <c r="AU197" s="190" t="s">
        <v>84</v>
      </c>
      <c r="AV197" s="13" t="s">
        <v>82</v>
      </c>
      <c r="AW197" s="13" t="s">
        <v>35</v>
      </c>
      <c r="AX197" s="13" t="s">
        <v>74</v>
      </c>
      <c r="AY197" s="190" t="s">
        <v>138</v>
      </c>
    </row>
    <row r="198" s="14" customFormat="1">
      <c r="A198" s="14"/>
      <c r="B198" s="196"/>
      <c r="C198" s="14"/>
      <c r="D198" s="179" t="s">
        <v>199</v>
      </c>
      <c r="E198" s="197" t="s">
        <v>3</v>
      </c>
      <c r="F198" s="198" t="s">
        <v>1994</v>
      </c>
      <c r="G198" s="14"/>
      <c r="H198" s="199">
        <v>9.0530000000000008</v>
      </c>
      <c r="I198" s="200"/>
      <c r="J198" s="14"/>
      <c r="K198" s="14"/>
      <c r="L198" s="196"/>
      <c r="M198" s="201"/>
      <c r="N198" s="202"/>
      <c r="O198" s="202"/>
      <c r="P198" s="202"/>
      <c r="Q198" s="202"/>
      <c r="R198" s="202"/>
      <c r="S198" s="202"/>
      <c r="T198" s="20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7" t="s">
        <v>199</v>
      </c>
      <c r="AU198" s="197" t="s">
        <v>84</v>
      </c>
      <c r="AV198" s="14" t="s">
        <v>84</v>
      </c>
      <c r="AW198" s="14" t="s">
        <v>35</v>
      </c>
      <c r="AX198" s="14" t="s">
        <v>74</v>
      </c>
      <c r="AY198" s="197" t="s">
        <v>138</v>
      </c>
    </row>
    <row r="199" s="16" customFormat="1">
      <c r="A199" s="16"/>
      <c r="B199" s="212"/>
      <c r="C199" s="16"/>
      <c r="D199" s="179" t="s">
        <v>199</v>
      </c>
      <c r="E199" s="213" t="s">
        <v>3</v>
      </c>
      <c r="F199" s="214" t="s">
        <v>248</v>
      </c>
      <c r="G199" s="16"/>
      <c r="H199" s="215">
        <v>9.0530000000000008</v>
      </c>
      <c r="I199" s="216"/>
      <c r="J199" s="16"/>
      <c r="K199" s="16"/>
      <c r="L199" s="212"/>
      <c r="M199" s="217"/>
      <c r="N199" s="218"/>
      <c r="O199" s="218"/>
      <c r="P199" s="218"/>
      <c r="Q199" s="218"/>
      <c r="R199" s="218"/>
      <c r="S199" s="218"/>
      <c r="T199" s="219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13" t="s">
        <v>199</v>
      </c>
      <c r="AU199" s="213" t="s">
        <v>84</v>
      </c>
      <c r="AV199" s="16" t="s">
        <v>156</v>
      </c>
      <c r="AW199" s="16" t="s">
        <v>35</v>
      </c>
      <c r="AX199" s="16" t="s">
        <v>74</v>
      </c>
      <c r="AY199" s="213" t="s">
        <v>138</v>
      </c>
    </row>
    <row r="200" s="13" customFormat="1">
      <c r="A200" s="13"/>
      <c r="B200" s="189"/>
      <c r="C200" s="13"/>
      <c r="D200" s="179" t="s">
        <v>199</v>
      </c>
      <c r="E200" s="190" t="s">
        <v>3</v>
      </c>
      <c r="F200" s="191" t="s">
        <v>1995</v>
      </c>
      <c r="G200" s="13"/>
      <c r="H200" s="190" t="s">
        <v>3</v>
      </c>
      <c r="I200" s="192"/>
      <c r="J200" s="13"/>
      <c r="K200" s="13"/>
      <c r="L200" s="189"/>
      <c r="M200" s="193"/>
      <c r="N200" s="194"/>
      <c r="O200" s="194"/>
      <c r="P200" s="194"/>
      <c r="Q200" s="194"/>
      <c r="R200" s="194"/>
      <c r="S200" s="194"/>
      <c r="T200" s="19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0" t="s">
        <v>199</v>
      </c>
      <c r="AU200" s="190" t="s">
        <v>84</v>
      </c>
      <c r="AV200" s="13" t="s">
        <v>82</v>
      </c>
      <c r="AW200" s="13" t="s">
        <v>35</v>
      </c>
      <c r="AX200" s="13" t="s">
        <v>74</v>
      </c>
      <c r="AY200" s="190" t="s">
        <v>138</v>
      </c>
    </row>
    <row r="201" s="14" customFormat="1">
      <c r="A201" s="14"/>
      <c r="B201" s="196"/>
      <c r="C201" s="14"/>
      <c r="D201" s="179" t="s">
        <v>199</v>
      </c>
      <c r="E201" s="197" t="s">
        <v>3</v>
      </c>
      <c r="F201" s="198" t="s">
        <v>1996</v>
      </c>
      <c r="G201" s="14"/>
      <c r="H201" s="199">
        <v>1.518</v>
      </c>
      <c r="I201" s="200"/>
      <c r="J201" s="14"/>
      <c r="K201" s="14"/>
      <c r="L201" s="196"/>
      <c r="M201" s="201"/>
      <c r="N201" s="202"/>
      <c r="O201" s="202"/>
      <c r="P201" s="202"/>
      <c r="Q201" s="202"/>
      <c r="R201" s="202"/>
      <c r="S201" s="202"/>
      <c r="T201" s="20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7" t="s">
        <v>199</v>
      </c>
      <c r="AU201" s="197" t="s">
        <v>84</v>
      </c>
      <c r="AV201" s="14" t="s">
        <v>84</v>
      </c>
      <c r="AW201" s="14" t="s">
        <v>35</v>
      </c>
      <c r="AX201" s="14" t="s">
        <v>74</v>
      </c>
      <c r="AY201" s="197" t="s">
        <v>138</v>
      </c>
    </row>
    <row r="202" s="14" customFormat="1">
      <c r="A202" s="14"/>
      <c r="B202" s="196"/>
      <c r="C202" s="14"/>
      <c r="D202" s="179" t="s">
        <v>199</v>
      </c>
      <c r="E202" s="197" t="s">
        <v>3</v>
      </c>
      <c r="F202" s="198" t="s">
        <v>1997</v>
      </c>
      <c r="G202" s="14"/>
      <c r="H202" s="199">
        <v>0.80500000000000005</v>
      </c>
      <c r="I202" s="200"/>
      <c r="J202" s="14"/>
      <c r="K202" s="14"/>
      <c r="L202" s="196"/>
      <c r="M202" s="201"/>
      <c r="N202" s="202"/>
      <c r="O202" s="202"/>
      <c r="P202" s="202"/>
      <c r="Q202" s="202"/>
      <c r="R202" s="202"/>
      <c r="S202" s="202"/>
      <c r="T202" s="20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7" t="s">
        <v>199</v>
      </c>
      <c r="AU202" s="197" t="s">
        <v>84</v>
      </c>
      <c r="AV202" s="14" t="s">
        <v>84</v>
      </c>
      <c r="AW202" s="14" t="s">
        <v>35</v>
      </c>
      <c r="AX202" s="14" t="s">
        <v>74</v>
      </c>
      <c r="AY202" s="197" t="s">
        <v>138</v>
      </c>
    </row>
    <row r="203" s="14" customFormat="1">
      <c r="A203" s="14"/>
      <c r="B203" s="196"/>
      <c r="C203" s="14"/>
      <c r="D203" s="179" t="s">
        <v>199</v>
      </c>
      <c r="E203" s="197" t="s">
        <v>3</v>
      </c>
      <c r="F203" s="198" t="s">
        <v>1998</v>
      </c>
      <c r="G203" s="14"/>
      <c r="H203" s="199">
        <v>0.51800000000000002</v>
      </c>
      <c r="I203" s="200"/>
      <c r="J203" s="14"/>
      <c r="K203" s="14"/>
      <c r="L203" s="196"/>
      <c r="M203" s="201"/>
      <c r="N203" s="202"/>
      <c r="O203" s="202"/>
      <c r="P203" s="202"/>
      <c r="Q203" s="202"/>
      <c r="R203" s="202"/>
      <c r="S203" s="202"/>
      <c r="T203" s="20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7" t="s">
        <v>199</v>
      </c>
      <c r="AU203" s="197" t="s">
        <v>84</v>
      </c>
      <c r="AV203" s="14" t="s">
        <v>84</v>
      </c>
      <c r="AW203" s="14" t="s">
        <v>35</v>
      </c>
      <c r="AX203" s="14" t="s">
        <v>74</v>
      </c>
      <c r="AY203" s="197" t="s">
        <v>138</v>
      </c>
    </row>
    <row r="204" s="14" customFormat="1">
      <c r="A204" s="14"/>
      <c r="B204" s="196"/>
      <c r="C204" s="14"/>
      <c r="D204" s="179" t="s">
        <v>199</v>
      </c>
      <c r="E204" s="197" t="s">
        <v>3</v>
      </c>
      <c r="F204" s="198" t="s">
        <v>1999</v>
      </c>
      <c r="G204" s="14"/>
      <c r="H204" s="199">
        <v>0.72599999999999998</v>
      </c>
      <c r="I204" s="200"/>
      <c r="J204" s="14"/>
      <c r="K204" s="14"/>
      <c r="L204" s="196"/>
      <c r="M204" s="201"/>
      <c r="N204" s="202"/>
      <c r="O204" s="202"/>
      <c r="P204" s="202"/>
      <c r="Q204" s="202"/>
      <c r="R204" s="202"/>
      <c r="S204" s="202"/>
      <c r="T204" s="20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7" t="s">
        <v>199</v>
      </c>
      <c r="AU204" s="197" t="s">
        <v>84</v>
      </c>
      <c r="AV204" s="14" t="s">
        <v>84</v>
      </c>
      <c r="AW204" s="14" t="s">
        <v>35</v>
      </c>
      <c r="AX204" s="14" t="s">
        <v>74</v>
      </c>
      <c r="AY204" s="197" t="s">
        <v>138</v>
      </c>
    </row>
    <row r="205" s="14" customFormat="1">
      <c r="A205" s="14"/>
      <c r="B205" s="196"/>
      <c r="C205" s="14"/>
      <c r="D205" s="179" t="s">
        <v>199</v>
      </c>
      <c r="E205" s="197" t="s">
        <v>3</v>
      </c>
      <c r="F205" s="198" t="s">
        <v>2000</v>
      </c>
      <c r="G205" s="14"/>
      <c r="H205" s="199">
        <v>0.36399999999999999</v>
      </c>
      <c r="I205" s="200"/>
      <c r="J205" s="14"/>
      <c r="K205" s="14"/>
      <c r="L205" s="196"/>
      <c r="M205" s="201"/>
      <c r="N205" s="202"/>
      <c r="O205" s="202"/>
      <c r="P205" s="202"/>
      <c r="Q205" s="202"/>
      <c r="R205" s="202"/>
      <c r="S205" s="202"/>
      <c r="T205" s="20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7" t="s">
        <v>199</v>
      </c>
      <c r="AU205" s="197" t="s">
        <v>84</v>
      </c>
      <c r="AV205" s="14" t="s">
        <v>84</v>
      </c>
      <c r="AW205" s="14" t="s">
        <v>35</v>
      </c>
      <c r="AX205" s="14" t="s">
        <v>74</v>
      </c>
      <c r="AY205" s="197" t="s">
        <v>138</v>
      </c>
    </row>
    <row r="206" s="14" customFormat="1">
      <c r="A206" s="14"/>
      <c r="B206" s="196"/>
      <c r="C206" s="14"/>
      <c r="D206" s="179" t="s">
        <v>199</v>
      </c>
      <c r="E206" s="197" t="s">
        <v>3</v>
      </c>
      <c r="F206" s="198" t="s">
        <v>2001</v>
      </c>
      <c r="G206" s="14"/>
      <c r="H206" s="199">
        <v>0.17199999999999999</v>
      </c>
      <c r="I206" s="200"/>
      <c r="J206" s="14"/>
      <c r="K206" s="14"/>
      <c r="L206" s="196"/>
      <c r="M206" s="201"/>
      <c r="N206" s="202"/>
      <c r="O206" s="202"/>
      <c r="P206" s="202"/>
      <c r="Q206" s="202"/>
      <c r="R206" s="202"/>
      <c r="S206" s="202"/>
      <c r="T206" s="20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7" t="s">
        <v>199</v>
      </c>
      <c r="AU206" s="197" t="s">
        <v>84</v>
      </c>
      <c r="AV206" s="14" t="s">
        <v>84</v>
      </c>
      <c r="AW206" s="14" t="s">
        <v>35</v>
      </c>
      <c r="AX206" s="14" t="s">
        <v>74</v>
      </c>
      <c r="AY206" s="197" t="s">
        <v>138</v>
      </c>
    </row>
    <row r="207" s="14" customFormat="1">
      <c r="A207" s="14"/>
      <c r="B207" s="196"/>
      <c r="C207" s="14"/>
      <c r="D207" s="179" t="s">
        <v>199</v>
      </c>
      <c r="E207" s="197" t="s">
        <v>3</v>
      </c>
      <c r="F207" s="198" t="s">
        <v>2002</v>
      </c>
      <c r="G207" s="14"/>
      <c r="H207" s="199">
        <v>0.14999999999999999</v>
      </c>
      <c r="I207" s="200"/>
      <c r="J207" s="14"/>
      <c r="K207" s="14"/>
      <c r="L207" s="196"/>
      <c r="M207" s="201"/>
      <c r="N207" s="202"/>
      <c r="O207" s="202"/>
      <c r="P207" s="202"/>
      <c r="Q207" s="202"/>
      <c r="R207" s="202"/>
      <c r="S207" s="202"/>
      <c r="T207" s="20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7" t="s">
        <v>199</v>
      </c>
      <c r="AU207" s="197" t="s">
        <v>84</v>
      </c>
      <c r="AV207" s="14" t="s">
        <v>84</v>
      </c>
      <c r="AW207" s="14" t="s">
        <v>35</v>
      </c>
      <c r="AX207" s="14" t="s">
        <v>74</v>
      </c>
      <c r="AY207" s="197" t="s">
        <v>138</v>
      </c>
    </row>
    <row r="208" s="16" customFormat="1">
      <c r="A208" s="16"/>
      <c r="B208" s="212"/>
      <c r="C208" s="16"/>
      <c r="D208" s="179" t="s">
        <v>199</v>
      </c>
      <c r="E208" s="213" t="s">
        <v>3</v>
      </c>
      <c r="F208" s="214" t="s">
        <v>248</v>
      </c>
      <c r="G208" s="16"/>
      <c r="H208" s="215">
        <v>4.2530000000000001</v>
      </c>
      <c r="I208" s="216"/>
      <c r="J208" s="16"/>
      <c r="K208" s="16"/>
      <c r="L208" s="212"/>
      <c r="M208" s="217"/>
      <c r="N208" s="218"/>
      <c r="O208" s="218"/>
      <c r="P208" s="218"/>
      <c r="Q208" s="218"/>
      <c r="R208" s="218"/>
      <c r="S208" s="218"/>
      <c r="T208" s="219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13" t="s">
        <v>199</v>
      </c>
      <c r="AU208" s="213" t="s">
        <v>84</v>
      </c>
      <c r="AV208" s="16" t="s">
        <v>156</v>
      </c>
      <c r="AW208" s="16" t="s">
        <v>35</v>
      </c>
      <c r="AX208" s="16" t="s">
        <v>74</v>
      </c>
      <c r="AY208" s="213" t="s">
        <v>138</v>
      </c>
    </row>
    <row r="209" s="15" customFormat="1">
      <c r="A209" s="15"/>
      <c r="B209" s="204"/>
      <c r="C209" s="15"/>
      <c r="D209" s="179" t="s">
        <v>199</v>
      </c>
      <c r="E209" s="205" t="s">
        <v>3</v>
      </c>
      <c r="F209" s="206" t="s">
        <v>208</v>
      </c>
      <c r="G209" s="15"/>
      <c r="H209" s="207">
        <v>13.306000000000003</v>
      </c>
      <c r="I209" s="208"/>
      <c r="J209" s="15"/>
      <c r="K209" s="15"/>
      <c r="L209" s="204"/>
      <c r="M209" s="209"/>
      <c r="N209" s="210"/>
      <c r="O209" s="210"/>
      <c r="P209" s="210"/>
      <c r="Q209" s="210"/>
      <c r="R209" s="210"/>
      <c r="S209" s="210"/>
      <c r="T209" s="21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5" t="s">
        <v>199</v>
      </c>
      <c r="AU209" s="205" t="s">
        <v>84</v>
      </c>
      <c r="AV209" s="15" t="s">
        <v>162</v>
      </c>
      <c r="AW209" s="15" t="s">
        <v>35</v>
      </c>
      <c r="AX209" s="15" t="s">
        <v>82</v>
      </c>
      <c r="AY209" s="205" t="s">
        <v>138</v>
      </c>
    </row>
    <row r="210" s="2" customFormat="1" ht="16.5" customHeight="1">
      <c r="A210" s="39"/>
      <c r="B210" s="165"/>
      <c r="C210" s="223" t="s">
        <v>462</v>
      </c>
      <c r="D210" s="223" t="s">
        <v>932</v>
      </c>
      <c r="E210" s="224" t="s">
        <v>2003</v>
      </c>
      <c r="F210" s="225" t="s">
        <v>2004</v>
      </c>
      <c r="G210" s="226" t="s">
        <v>168</v>
      </c>
      <c r="H210" s="227">
        <v>9.0530000000000008</v>
      </c>
      <c r="I210" s="228"/>
      <c r="J210" s="229">
        <f>ROUND(I210*H210,2)</f>
        <v>0</v>
      </c>
      <c r="K210" s="225" t="s">
        <v>3</v>
      </c>
      <c r="L210" s="230"/>
      <c r="M210" s="231" t="s">
        <v>3</v>
      </c>
      <c r="N210" s="232" t="s">
        <v>45</v>
      </c>
      <c r="O210" s="73"/>
      <c r="P210" s="175">
        <f>O210*H210</f>
        <v>0</v>
      </c>
      <c r="Q210" s="175">
        <v>0.039579999999999997</v>
      </c>
      <c r="R210" s="175">
        <f>Q210*H210</f>
        <v>0.35831774</v>
      </c>
      <c r="S210" s="175">
        <v>0</v>
      </c>
      <c r="T210" s="17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77" t="s">
        <v>429</v>
      </c>
      <c r="AT210" s="177" t="s">
        <v>932</v>
      </c>
      <c r="AU210" s="177" t="s">
        <v>84</v>
      </c>
      <c r="AY210" s="20" t="s">
        <v>138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20" t="s">
        <v>82</v>
      </c>
      <c r="BK210" s="178">
        <f>ROUND(I210*H210,2)</f>
        <v>0</v>
      </c>
      <c r="BL210" s="20" t="s">
        <v>302</v>
      </c>
      <c r="BM210" s="177" t="s">
        <v>2005</v>
      </c>
    </row>
    <row r="211" s="2" customFormat="1">
      <c r="A211" s="39"/>
      <c r="B211" s="40"/>
      <c r="C211" s="39"/>
      <c r="D211" s="179" t="s">
        <v>147</v>
      </c>
      <c r="E211" s="39"/>
      <c r="F211" s="180" t="s">
        <v>2006</v>
      </c>
      <c r="G211" s="39"/>
      <c r="H211" s="39"/>
      <c r="I211" s="181"/>
      <c r="J211" s="39"/>
      <c r="K211" s="39"/>
      <c r="L211" s="40"/>
      <c r="M211" s="182"/>
      <c r="N211" s="183"/>
      <c r="O211" s="73"/>
      <c r="P211" s="73"/>
      <c r="Q211" s="73"/>
      <c r="R211" s="73"/>
      <c r="S211" s="73"/>
      <c r="T211" s="74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20" t="s">
        <v>147</v>
      </c>
      <c r="AU211" s="20" t="s">
        <v>84</v>
      </c>
    </row>
    <row r="212" s="13" customFormat="1">
      <c r="A212" s="13"/>
      <c r="B212" s="189"/>
      <c r="C212" s="13"/>
      <c r="D212" s="179" t="s">
        <v>199</v>
      </c>
      <c r="E212" s="190" t="s">
        <v>3</v>
      </c>
      <c r="F212" s="191" t="s">
        <v>2007</v>
      </c>
      <c r="G212" s="13"/>
      <c r="H212" s="190" t="s">
        <v>3</v>
      </c>
      <c r="I212" s="192"/>
      <c r="J212" s="13"/>
      <c r="K212" s="13"/>
      <c r="L212" s="189"/>
      <c r="M212" s="193"/>
      <c r="N212" s="194"/>
      <c r="O212" s="194"/>
      <c r="P212" s="194"/>
      <c r="Q212" s="194"/>
      <c r="R212" s="194"/>
      <c r="S212" s="194"/>
      <c r="T212" s="19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199</v>
      </c>
      <c r="AU212" s="190" t="s">
        <v>84</v>
      </c>
      <c r="AV212" s="13" t="s">
        <v>82</v>
      </c>
      <c r="AW212" s="13" t="s">
        <v>35</v>
      </c>
      <c r="AX212" s="13" t="s">
        <v>74</v>
      </c>
      <c r="AY212" s="190" t="s">
        <v>138</v>
      </c>
    </row>
    <row r="213" s="14" customFormat="1">
      <c r="A213" s="14"/>
      <c r="B213" s="196"/>
      <c r="C213" s="14"/>
      <c r="D213" s="179" t="s">
        <v>199</v>
      </c>
      <c r="E213" s="197" t="s">
        <v>3</v>
      </c>
      <c r="F213" s="198" t="s">
        <v>1994</v>
      </c>
      <c r="G213" s="14"/>
      <c r="H213" s="199">
        <v>9.0530000000000008</v>
      </c>
      <c r="I213" s="200"/>
      <c r="J213" s="14"/>
      <c r="K213" s="14"/>
      <c r="L213" s="196"/>
      <c r="M213" s="201"/>
      <c r="N213" s="202"/>
      <c r="O213" s="202"/>
      <c r="P213" s="202"/>
      <c r="Q213" s="202"/>
      <c r="R213" s="202"/>
      <c r="S213" s="202"/>
      <c r="T213" s="20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7" t="s">
        <v>199</v>
      </c>
      <c r="AU213" s="197" t="s">
        <v>84</v>
      </c>
      <c r="AV213" s="14" t="s">
        <v>84</v>
      </c>
      <c r="AW213" s="14" t="s">
        <v>35</v>
      </c>
      <c r="AX213" s="14" t="s">
        <v>74</v>
      </c>
      <c r="AY213" s="197" t="s">
        <v>138</v>
      </c>
    </row>
    <row r="214" s="15" customFormat="1">
      <c r="A214" s="15"/>
      <c r="B214" s="204"/>
      <c r="C214" s="15"/>
      <c r="D214" s="179" t="s">
        <v>199</v>
      </c>
      <c r="E214" s="205" t="s">
        <v>3</v>
      </c>
      <c r="F214" s="206" t="s">
        <v>208</v>
      </c>
      <c r="G214" s="15"/>
      <c r="H214" s="207">
        <v>9.0530000000000008</v>
      </c>
      <c r="I214" s="208"/>
      <c r="J214" s="15"/>
      <c r="K214" s="15"/>
      <c r="L214" s="204"/>
      <c r="M214" s="209"/>
      <c r="N214" s="210"/>
      <c r="O214" s="210"/>
      <c r="P214" s="210"/>
      <c r="Q214" s="210"/>
      <c r="R214" s="210"/>
      <c r="S214" s="210"/>
      <c r="T214" s="21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5" t="s">
        <v>199</v>
      </c>
      <c r="AU214" s="205" t="s">
        <v>84</v>
      </c>
      <c r="AV214" s="15" t="s">
        <v>162</v>
      </c>
      <c r="AW214" s="15" t="s">
        <v>35</v>
      </c>
      <c r="AX214" s="15" t="s">
        <v>82</v>
      </c>
      <c r="AY214" s="205" t="s">
        <v>138</v>
      </c>
    </row>
    <row r="215" s="2" customFormat="1" ht="16.5" customHeight="1">
      <c r="A215" s="39"/>
      <c r="B215" s="165"/>
      <c r="C215" s="223" t="s">
        <v>468</v>
      </c>
      <c r="D215" s="223" t="s">
        <v>932</v>
      </c>
      <c r="E215" s="224" t="s">
        <v>2008</v>
      </c>
      <c r="F215" s="225" t="s">
        <v>2009</v>
      </c>
      <c r="G215" s="226" t="s">
        <v>168</v>
      </c>
      <c r="H215" s="227">
        <v>4.2530000000000001</v>
      </c>
      <c r="I215" s="228"/>
      <c r="J215" s="229">
        <f>ROUND(I215*H215,2)</f>
        <v>0</v>
      </c>
      <c r="K215" s="225" t="s">
        <v>3</v>
      </c>
      <c r="L215" s="230"/>
      <c r="M215" s="231" t="s">
        <v>3</v>
      </c>
      <c r="N215" s="232" t="s">
        <v>45</v>
      </c>
      <c r="O215" s="73"/>
      <c r="P215" s="175">
        <f>O215*H215</f>
        <v>0</v>
      </c>
      <c r="Q215" s="175">
        <v>0.033329999999999999</v>
      </c>
      <c r="R215" s="175">
        <f>Q215*H215</f>
        <v>0.14175249000000001</v>
      </c>
      <c r="S215" s="175">
        <v>0</v>
      </c>
      <c r="T215" s="17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77" t="s">
        <v>429</v>
      </c>
      <c r="AT215" s="177" t="s">
        <v>932</v>
      </c>
      <c r="AU215" s="177" t="s">
        <v>84</v>
      </c>
      <c r="AY215" s="20" t="s">
        <v>138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20" t="s">
        <v>82</v>
      </c>
      <c r="BK215" s="178">
        <f>ROUND(I215*H215,2)</f>
        <v>0</v>
      </c>
      <c r="BL215" s="20" t="s">
        <v>302</v>
      </c>
      <c r="BM215" s="177" t="s">
        <v>2010</v>
      </c>
    </row>
    <row r="216" s="2" customFormat="1">
      <c r="A216" s="39"/>
      <c r="B216" s="40"/>
      <c r="C216" s="39"/>
      <c r="D216" s="179" t="s">
        <v>147</v>
      </c>
      <c r="E216" s="39"/>
      <c r="F216" s="180" t="s">
        <v>2011</v>
      </c>
      <c r="G216" s="39"/>
      <c r="H216" s="39"/>
      <c r="I216" s="181"/>
      <c r="J216" s="39"/>
      <c r="K216" s="39"/>
      <c r="L216" s="40"/>
      <c r="M216" s="182"/>
      <c r="N216" s="183"/>
      <c r="O216" s="73"/>
      <c r="P216" s="73"/>
      <c r="Q216" s="73"/>
      <c r="R216" s="73"/>
      <c r="S216" s="73"/>
      <c r="T216" s="74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20" t="s">
        <v>147</v>
      </c>
      <c r="AU216" s="20" t="s">
        <v>84</v>
      </c>
    </row>
    <row r="217" s="13" customFormat="1">
      <c r="A217" s="13"/>
      <c r="B217" s="189"/>
      <c r="C217" s="13"/>
      <c r="D217" s="179" t="s">
        <v>199</v>
      </c>
      <c r="E217" s="190" t="s">
        <v>3</v>
      </c>
      <c r="F217" s="191" t="s">
        <v>1995</v>
      </c>
      <c r="G217" s="13"/>
      <c r="H217" s="190" t="s">
        <v>3</v>
      </c>
      <c r="I217" s="192"/>
      <c r="J217" s="13"/>
      <c r="K217" s="13"/>
      <c r="L217" s="189"/>
      <c r="M217" s="193"/>
      <c r="N217" s="194"/>
      <c r="O217" s="194"/>
      <c r="P217" s="194"/>
      <c r="Q217" s="194"/>
      <c r="R217" s="194"/>
      <c r="S217" s="194"/>
      <c r="T217" s="19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0" t="s">
        <v>199</v>
      </c>
      <c r="AU217" s="190" t="s">
        <v>84</v>
      </c>
      <c r="AV217" s="13" t="s">
        <v>82</v>
      </c>
      <c r="AW217" s="13" t="s">
        <v>35</v>
      </c>
      <c r="AX217" s="13" t="s">
        <v>74</v>
      </c>
      <c r="AY217" s="190" t="s">
        <v>138</v>
      </c>
    </row>
    <row r="218" s="14" customFormat="1">
      <c r="A218" s="14"/>
      <c r="B218" s="196"/>
      <c r="C218" s="14"/>
      <c r="D218" s="179" t="s">
        <v>199</v>
      </c>
      <c r="E218" s="197" t="s">
        <v>3</v>
      </c>
      <c r="F218" s="198" t="s">
        <v>1996</v>
      </c>
      <c r="G218" s="14"/>
      <c r="H218" s="199">
        <v>1.518</v>
      </c>
      <c r="I218" s="200"/>
      <c r="J218" s="14"/>
      <c r="K218" s="14"/>
      <c r="L218" s="196"/>
      <c r="M218" s="201"/>
      <c r="N218" s="202"/>
      <c r="O218" s="202"/>
      <c r="P218" s="202"/>
      <c r="Q218" s="202"/>
      <c r="R218" s="202"/>
      <c r="S218" s="202"/>
      <c r="T218" s="20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7" t="s">
        <v>199</v>
      </c>
      <c r="AU218" s="197" t="s">
        <v>84</v>
      </c>
      <c r="AV218" s="14" t="s">
        <v>84</v>
      </c>
      <c r="AW218" s="14" t="s">
        <v>35</v>
      </c>
      <c r="AX218" s="14" t="s">
        <v>74</v>
      </c>
      <c r="AY218" s="197" t="s">
        <v>138</v>
      </c>
    </row>
    <row r="219" s="14" customFormat="1">
      <c r="A219" s="14"/>
      <c r="B219" s="196"/>
      <c r="C219" s="14"/>
      <c r="D219" s="179" t="s">
        <v>199</v>
      </c>
      <c r="E219" s="197" t="s">
        <v>3</v>
      </c>
      <c r="F219" s="198" t="s">
        <v>1997</v>
      </c>
      <c r="G219" s="14"/>
      <c r="H219" s="199">
        <v>0.80500000000000005</v>
      </c>
      <c r="I219" s="200"/>
      <c r="J219" s="14"/>
      <c r="K219" s="14"/>
      <c r="L219" s="196"/>
      <c r="M219" s="201"/>
      <c r="N219" s="202"/>
      <c r="O219" s="202"/>
      <c r="P219" s="202"/>
      <c r="Q219" s="202"/>
      <c r="R219" s="202"/>
      <c r="S219" s="202"/>
      <c r="T219" s="20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7" t="s">
        <v>199</v>
      </c>
      <c r="AU219" s="197" t="s">
        <v>84</v>
      </c>
      <c r="AV219" s="14" t="s">
        <v>84</v>
      </c>
      <c r="AW219" s="14" t="s">
        <v>35</v>
      </c>
      <c r="AX219" s="14" t="s">
        <v>74</v>
      </c>
      <c r="AY219" s="197" t="s">
        <v>138</v>
      </c>
    </row>
    <row r="220" s="14" customFormat="1">
      <c r="A220" s="14"/>
      <c r="B220" s="196"/>
      <c r="C220" s="14"/>
      <c r="D220" s="179" t="s">
        <v>199</v>
      </c>
      <c r="E220" s="197" t="s">
        <v>3</v>
      </c>
      <c r="F220" s="198" t="s">
        <v>1998</v>
      </c>
      <c r="G220" s="14"/>
      <c r="H220" s="199">
        <v>0.51800000000000002</v>
      </c>
      <c r="I220" s="200"/>
      <c r="J220" s="14"/>
      <c r="K220" s="14"/>
      <c r="L220" s="196"/>
      <c r="M220" s="201"/>
      <c r="N220" s="202"/>
      <c r="O220" s="202"/>
      <c r="P220" s="202"/>
      <c r="Q220" s="202"/>
      <c r="R220" s="202"/>
      <c r="S220" s="202"/>
      <c r="T220" s="20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7" t="s">
        <v>199</v>
      </c>
      <c r="AU220" s="197" t="s">
        <v>84</v>
      </c>
      <c r="AV220" s="14" t="s">
        <v>84</v>
      </c>
      <c r="AW220" s="14" t="s">
        <v>35</v>
      </c>
      <c r="AX220" s="14" t="s">
        <v>74</v>
      </c>
      <c r="AY220" s="197" t="s">
        <v>138</v>
      </c>
    </row>
    <row r="221" s="14" customFormat="1">
      <c r="A221" s="14"/>
      <c r="B221" s="196"/>
      <c r="C221" s="14"/>
      <c r="D221" s="179" t="s">
        <v>199</v>
      </c>
      <c r="E221" s="197" t="s">
        <v>3</v>
      </c>
      <c r="F221" s="198" t="s">
        <v>1999</v>
      </c>
      <c r="G221" s="14"/>
      <c r="H221" s="199">
        <v>0.72599999999999998</v>
      </c>
      <c r="I221" s="200"/>
      <c r="J221" s="14"/>
      <c r="K221" s="14"/>
      <c r="L221" s="196"/>
      <c r="M221" s="201"/>
      <c r="N221" s="202"/>
      <c r="O221" s="202"/>
      <c r="P221" s="202"/>
      <c r="Q221" s="202"/>
      <c r="R221" s="202"/>
      <c r="S221" s="202"/>
      <c r="T221" s="20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7" t="s">
        <v>199</v>
      </c>
      <c r="AU221" s="197" t="s">
        <v>84</v>
      </c>
      <c r="AV221" s="14" t="s">
        <v>84</v>
      </c>
      <c r="AW221" s="14" t="s">
        <v>35</v>
      </c>
      <c r="AX221" s="14" t="s">
        <v>74</v>
      </c>
      <c r="AY221" s="197" t="s">
        <v>138</v>
      </c>
    </row>
    <row r="222" s="14" customFormat="1">
      <c r="A222" s="14"/>
      <c r="B222" s="196"/>
      <c r="C222" s="14"/>
      <c r="D222" s="179" t="s">
        <v>199</v>
      </c>
      <c r="E222" s="197" t="s">
        <v>3</v>
      </c>
      <c r="F222" s="198" t="s">
        <v>2000</v>
      </c>
      <c r="G222" s="14"/>
      <c r="H222" s="199">
        <v>0.36399999999999999</v>
      </c>
      <c r="I222" s="200"/>
      <c r="J222" s="14"/>
      <c r="K222" s="14"/>
      <c r="L222" s="196"/>
      <c r="M222" s="201"/>
      <c r="N222" s="202"/>
      <c r="O222" s="202"/>
      <c r="P222" s="202"/>
      <c r="Q222" s="202"/>
      <c r="R222" s="202"/>
      <c r="S222" s="202"/>
      <c r="T222" s="20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7" t="s">
        <v>199</v>
      </c>
      <c r="AU222" s="197" t="s">
        <v>84</v>
      </c>
      <c r="AV222" s="14" t="s">
        <v>84</v>
      </c>
      <c r="AW222" s="14" t="s">
        <v>35</v>
      </c>
      <c r="AX222" s="14" t="s">
        <v>74</v>
      </c>
      <c r="AY222" s="197" t="s">
        <v>138</v>
      </c>
    </row>
    <row r="223" s="14" customFormat="1">
      <c r="A223" s="14"/>
      <c r="B223" s="196"/>
      <c r="C223" s="14"/>
      <c r="D223" s="179" t="s">
        <v>199</v>
      </c>
      <c r="E223" s="197" t="s">
        <v>3</v>
      </c>
      <c r="F223" s="198" t="s">
        <v>2001</v>
      </c>
      <c r="G223" s="14"/>
      <c r="H223" s="199">
        <v>0.17199999999999999</v>
      </c>
      <c r="I223" s="200"/>
      <c r="J223" s="14"/>
      <c r="K223" s="14"/>
      <c r="L223" s="196"/>
      <c r="M223" s="201"/>
      <c r="N223" s="202"/>
      <c r="O223" s="202"/>
      <c r="P223" s="202"/>
      <c r="Q223" s="202"/>
      <c r="R223" s="202"/>
      <c r="S223" s="202"/>
      <c r="T223" s="20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7" t="s">
        <v>199</v>
      </c>
      <c r="AU223" s="197" t="s">
        <v>84</v>
      </c>
      <c r="AV223" s="14" t="s">
        <v>84</v>
      </c>
      <c r="AW223" s="14" t="s">
        <v>35</v>
      </c>
      <c r="AX223" s="14" t="s">
        <v>74</v>
      </c>
      <c r="AY223" s="197" t="s">
        <v>138</v>
      </c>
    </row>
    <row r="224" s="14" customFormat="1">
      <c r="A224" s="14"/>
      <c r="B224" s="196"/>
      <c r="C224" s="14"/>
      <c r="D224" s="179" t="s">
        <v>199</v>
      </c>
      <c r="E224" s="197" t="s">
        <v>3</v>
      </c>
      <c r="F224" s="198" t="s">
        <v>2002</v>
      </c>
      <c r="G224" s="14"/>
      <c r="H224" s="199">
        <v>0.14999999999999999</v>
      </c>
      <c r="I224" s="200"/>
      <c r="J224" s="14"/>
      <c r="K224" s="14"/>
      <c r="L224" s="196"/>
      <c r="M224" s="201"/>
      <c r="N224" s="202"/>
      <c r="O224" s="202"/>
      <c r="P224" s="202"/>
      <c r="Q224" s="202"/>
      <c r="R224" s="202"/>
      <c r="S224" s="202"/>
      <c r="T224" s="20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7" t="s">
        <v>199</v>
      </c>
      <c r="AU224" s="197" t="s">
        <v>84</v>
      </c>
      <c r="AV224" s="14" t="s">
        <v>84</v>
      </c>
      <c r="AW224" s="14" t="s">
        <v>35</v>
      </c>
      <c r="AX224" s="14" t="s">
        <v>74</v>
      </c>
      <c r="AY224" s="197" t="s">
        <v>138</v>
      </c>
    </row>
    <row r="225" s="15" customFormat="1">
      <c r="A225" s="15"/>
      <c r="B225" s="204"/>
      <c r="C225" s="15"/>
      <c r="D225" s="179" t="s">
        <v>199</v>
      </c>
      <c r="E225" s="205" t="s">
        <v>3</v>
      </c>
      <c r="F225" s="206" t="s">
        <v>208</v>
      </c>
      <c r="G225" s="15"/>
      <c r="H225" s="207">
        <v>4.2530000000000001</v>
      </c>
      <c r="I225" s="208"/>
      <c r="J225" s="15"/>
      <c r="K225" s="15"/>
      <c r="L225" s="204"/>
      <c r="M225" s="209"/>
      <c r="N225" s="210"/>
      <c r="O225" s="210"/>
      <c r="P225" s="210"/>
      <c r="Q225" s="210"/>
      <c r="R225" s="210"/>
      <c r="S225" s="210"/>
      <c r="T225" s="21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5" t="s">
        <v>199</v>
      </c>
      <c r="AU225" s="205" t="s">
        <v>84</v>
      </c>
      <c r="AV225" s="15" t="s">
        <v>162</v>
      </c>
      <c r="AW225" s="15" t="s">
        <v>35</v>
      </c>
      <c r="AX225" s="15" t="s">
        <v>82</v>
      </c>
      <c r="AY225" s="205" t="s">
        <v>138</v>
      </c>
    </row>
    <row r="226" s="2" customFormat="1" ht="16.5" customHeight="1">
      <c r="A226" s="39"/>
      <c r="B226" s="165"/>
      <c r="C226" s="166" t="s">
        <v>474</v>
      </c>
      <c r="D226" s="166" t="s">
        <v>141</v>
      </c>
      <c r="E226" s="167" t="s">
        <v>2012</v>
      </c>
      <c r="F226" s="168" t="s">
        <v>2013</v>
      </c>
      <c r="G226" s="169" t="s">
        <v>168</v>
      </c>
      <c r="H226" s="170">
        <v>0.72899999999999998</v>
      </c>
      <c r="I226" s="171"/>
      <c r="J226" s="172">
        <f>ROUND(I226*H226,2)</f>
        <v>0</v>
      </c>
      <c r="K226" s="168" t="s">
        <v>3</v>
      </c>
      <c r="L226" s="40"/>
      <c r="M226" s="173" t="s">
        <v>3</v>
      </c>
      <c r="N226" s="174" t="s">
        <v>45</v>
      </c>
      <c r="O226" s="73"/>
      <c r="P226" s="175">
        <f>O226*H226</f>
        <v>0</v>
      </c>
      <c r="Q226" s="175">
        <v>0</v>
      </c>
      <c r="R226" s="175">
        <f>Q226*H226</f>
        <v>0</v>
      </c>
      <c r="S226" s="175">
        <v>0</v>
      </c>
      <c r="T226" s="17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77" t="s">
        <v>302</v>
      </c>
      <c r="AT226" s="177" t="s">
        <v>141</v>
      </c>
      <c r="AU226" s="177" t="s">
        <v>84</v>
      </c>
      <c r="AY226" s="20" t="s">
        <v>138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20" t="s">
        <v>82</v>
      </c>
      <c r="BK226" s="178">
        <f>ROUND(I226*H226,2)</f>
        <v>0</v>
      </c>
      <c r="BL226" s="20" t="s">
        <v>302</v>
      </c>
      <c r="BM226" s="177" t="s">
        <v>2014</v>
      </c>
    </row>
    <row r="227" s="2" customFormat="1">
      <c r="A227" s="39"/>
      <c r="B227" s="40"/>
      <c r="C227" s="39"/>
      <c r="D227" s="179" t="s">
        <v>147</v>
      </c>
      <c r="E227" s="39"/>
      <c r="F227" s="180" t="s">
        <v>2015</v>
      </c>
      <c r="G227" s="39"/>
      <c r="H227" s="39"/>
      <c r="I227" s="181"/>
      <c r="J227" s="39"/>
      <c r="K227" s="39"/>
      <c r="L227" s="40"/>
      <c r="M227" s="182"/>
      <c r="N227" s="183"/>
      <c r="O227" s="73"/>
      <c r="P227" s="73"/>
      <c r="Q227" s="73"/>
      <c r="R227" s="73"/>
      <c r="S227" s="73"/>
      <c r="T227" s="7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20" t="s">
        <v>147</v>
      </c>
      <c r="AU227" s="20" t="s">
        <v>84</v>
      </c>
    </row>
    <row r="228" s="13" customFormat="1">
      <c r="A228" s="13"/>
      <c r="B228" s="189"/>
      <c r="C228" s="13"/>
      <c r="D228" s="179" t="s">
        <v>199</v>
      </c>
      <c r="E228" s="190" t="s">
        <v>3</v>
      </c>
      <c r="F228" s="191" t="s">
        <v>2016</v>
      </c>
      <c r="G228" s="13"/>
      <c r="H228" s="190" t="s">
        <v>3</v>
      </c>
      <c r="I228" s="192"/>
      <c r="J228" s="13"/>
      <c r="K228" s="13"/>
      <c r="L228" s="189"/>
      <c r="M228" s="193"/>
      <c r="N228" s="194"/>
      <c r="O228" s="194"/>
      <c r="P228" s="194"/>
      <c r="Q228" s="194"/>
      <c r="R228" s="194"/>
      <c r="S228" s="194"/>
      <c r="T228" s="19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0" t="s">
        <v>199</v>
      </c>
      <c r="AU228" s="190" t="s">
        <v>84</v>
      </c>
      <c r="AV228" s="13" t="s">
        <v>82</v>
      </c>
      <c r="AW228" s="13" t="s">
        <v>35</v>
      </c>
      <c r="AX228" s="13" t="s">
        <v>74</v>
      </c>
      <c r="AY228" s="190" t="s">
        <v>138</v>
      </c>
    </row>
    <row r="229" s="14" customFormat="1">
      <c r="A229" s="14"/>
      <c r="B229" s="196"/>
      <c r="C229" s="14"/>
      <c r="D229" s="179" t="s">
        <v>199</v>
      </c>
      <c r="E229" s="197" t="s">
        <v>3</v>
      </c>
      <c r="F229" s="198" t="s">
        <v>421</v>
      </c>
      <c r="G229" s="14"/>
      <c r="H229" s="199">
        <v>0.72899999999999998</v>
      </c>
      <c r="I229" s="200"/>
      <c r="J229" s="14"/>
      <c r="K229" s="14"/>
      <c r="L229" s="196"/>
      <c r="M229" s="201"/>
      <c r="N229" s="202"/>
      <c r="O229" s="202"/>
      <c r="P229" s="202"/>
      <c r="Q229" s="202"/>
      <c r="R229" s="202"/>
      <c r="S229" s="202"/>
      <c r="T229" s="20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7" t="s">
        <v>199</v>
      </c>
      <c r="AU229" s="197" t="s">
        <v>84</v>
      </c>
      <c r="AV229" s="14" t="s">
        <v>84</v>
      </c>
      <c r="AW229" s="14" t="s">
        <v>35</v>
      </c>
      <c r="AX229" s="14" t="s">
        <v>74</v>
      </c>
      <c r="AY229" s="197" t="s">
        <v>138</v>
      </c>
    </row>
    <row r="230" s="15" customFormat="1">
      <c r="A230" s="15"/>
      <c r="B230" s="204"/>
      <c r="C230" s="15"/>
      <c r="D230" s="179" t="s">
        <v>199</v>
      </c>
      <c r="E230" s="205" t="s">
        <v>3</v>
      </c>
      <c r="F230" s="206" t="s">
        <v>208</v>
      </c>
      <c r="G230" s="15"/>
      <c r="H230" s="207">
        <v>0.72899999999999998</v>
      </c>
      <c r="I230" s="208"/>
      <c r="J230" s="15"/>
      <c r="K230" s="15"/>
      <c r="L230" s="204"/>
      <c r="M230" s="209"/>
      <c r="N230" s="210"/>
      <c r="O230" s="210"/>
      <c r="P230" s="210"/>
      <c r="Q230" s="210"/>
      <c r="R230" s="210"/>
      <c r="S230" s="210"/>
      <c r="T230" s="21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05" t="s">
        <v>199</v>
      </c>
      <c r="AU230" s="205" t="s">
        <v>84</v>
      </c>
      <c r="AV230" s="15" t="s">
        <v>162</v>
      </c>
      <c r="AW230" s="15" t="s">
        <v>35</v>
      </c>
      <c r="AX230" s="15" t="s">
        <v>82</v>
      </c>
      <c r="AY230" s="205" t="s">
        <v>138</v>
      </c>
    </row>
    <row r="231" s="2" customFormat="1">
      <c r="A231" s="39"/>
      <c r="B231" s="165"/>
      <c r="C231" s="166" t="s">
        <v>480</v>
      </c>
      <c r="D231" s="166" t="s">
        <v>141</v>
      </c>
      <c r="E231" s="167" t="s">
        <v>2017</v>
      </c>
      <c r="F231" s="168" t="s">
        <v>2018</v>
      </c>
      <c r="G231" s="169" t="s">
        <v>211</v>
      </c>
      <c r="H231" s="170">
        <v>10</v>
      </c>
      <c r="I231" s="171"/>
      <c r="J231" s="172">
        <f>ROUND(I231*H231,2)</f>
        <v>0</v>
      </c>
      <c r="K231" s="168" t="s">
        <v>144</v>
      </c>
      <c r="L231" s="40"/>
      <c r="M231" s="173" t="s">
        <v>3</v>
      </c>
      <c r="N231" s="174" t="s">
        <v>45</v>
      </c>
      <c r="O231" s="73"/>
      <c r="P231" s="175">
        <f>O231*H231</f>
        <v>0</v>
      </c>
      <c r="Q231" s="175">
        <v>0</v>
      </c>
      <c r="R231" s="175">
        <f>Q231*H231</f>
        <v>0</v>
      </c>
      <c r="S231" s="175">
        <v>0</v>
      </c>
      <c r="T231" s="17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77" t="s">
        <v>302</v>
      </c>
      <c r="AT231" s="177" t="s">
        <v>141</v>
      </c>
      <c r="AU231" s="177" t="s">
        <v>84</v>
      </c>
      <c r="AY231" s="20" t="s">
        <v>138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20" t="s">
        <v>82</v>
      </c>
      <c r="BK231" s="178">
        <f>ROUND(I231*H231,2)</f>
        <v>0</v>
      </c>
      <c r="BL231" s="20" t="s">
        <v>302</v>
      </c>
      <c r="BM231" s="177" t="s">
        <v>2019</v>
      </c>
    </row>
    <row r="232" s="13" customFormat="1">
      <c r="A232" s="13"/>
      <c r="B232" s="189"/>
      <c r="C232" s="13"/>
      <c r="D232" s="179" t="s">
        <v>199</v>
      </c>
      <c r="E232" s="190" t="s">
        <v>3</v>
      </c>
      <c r="F232" s="191" t="s">
        <v>2020</v>
      </c>
      <c r="G232" s="13"/>
      <c r="H232" s="190" t="s">
        <v>3</v>
      </c>
      <c r="I232" s="192"/>
      <c r="J232" s="13"/>
      <c r="K232" s="13"/>
      <c r="L232" s="189"/>
      <c r="M232" s="193"/>
      <c r="N232" s="194"/>
      <c r="O232" s="194"/>
      <c r="P232" s="194"/>
      <c r="Q232" s="194"/>
      <c r="R232" s="194"/>
      <c r="S232" s="194"/>
      <c r="T232" s="19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0" t="s">
        <v>199</v>
      </c>
      <c r="AU232" s="190" t="s">
        <v>84</v>
      </c>
      <c r="AV232" s="13" t="s">
        <v>82</v>
      </c>
      <c r="AW232" s="13" t="s">
        <v>35</v>
      </c>
      <c r="AX232" s="13" t="s">
        <v>74</v>
      </c>
      <c r="AY232" s="190" t="s">
        <v>138</v>
      </c>
    </row>
    <row r="233" s="13" customFormat="1">
      <c r="A233" s="13"/>
      <c r="B233" s="189"/>
      <c r="C233" s="13"/>
      <c r="D233" s="179" t="s">
        <v>199</v>
      </c>
      <c r="E233" s="190" t="s">
        <v>3</v>
      </c>
      <c r="F233" s="191" t="s">
        <v>2021</v>
      </c>
      <c r="G233" s="13"/>
      <c r="H233" s="190" t="s">
        <v>3</v>
      </c>
      <c r="I233" s="192"/>
      <c r="J233" s="13"/>
      <c r="K233" s="13"/>
      <c r="L233" s="189"/>
      <c r="M233" s="193"/>
      <c r="N233" s="194"/>
      <c r="O233" s="194"/>
      <c r="P233" s="194"/>
      <c r="Q233" s="194"/>
      <c r="R233" s="194"/>
      <c r="S233" s="194"/>
      <c r="T233" s="19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0" t="s">
        <v>199</v>
      </c>
      <c r="AU233" s="190" t="s">
        <v>84</v>
      </c>
      <c r="AV233" s="13" t="s">
        <v>82</v>
      </c>
      <c r="AW233" s="13" t="s">
        <v>35</v>
      </c>
      <c r="AX233" s="13" t="s">
        <v>74</v>
      </c>
      <c r="AY233" s="190" t="s">
        <v>138</v>
      </c>
    </row>
    <row r="234" s="14" customFormat="1">
      <c r="A234" s="14"/>
      <c r="B234" s="196"/>
      <c r="C234" s="14"/>
      <c r="D234" s="179" t="s">
        <v>199</v>
      </c>
      <c r="E234" s="197" t="s">
        <v>3</v>
      </c>
      <c r="F234" s="198" t="s">
        <v>2022</v>
      </c>
      <c r="G234" s="14"/>
      <c r="H234" s="199">
        <v>3</v>
      </c>
      <c r="I234" s="200"/>
      <c r="J234" s="14"/>
      <c r="K234" s="14"/>
      <c r="L234" s="196"/>
      <c r="M234" s="201"/>
      <c r="N234" s="202"/>
      <c r="O234" s="202"/>
      <c r="P234" s="202"/>
      <c r="Q234" s="202"/>
      <c r="R234" s="202"/>
      <c r="S234" s="202"/>
      <c r="T234" s="20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7" t="s">
        <v>199</v>
      </c>
      <c r="AU234" s="197" t="s">
        <v>84</v>
      </c>
      <c r="AV234" s="14" t="s">
        <v>84</v>
      </c>
      <c r="AW234" s="14" t="s">
        <v>35</v>
      </c>
      <c r="AX234" s="14" t="s">
        <v>74</v>
      </c>
      <c r="AY234" s="197" t="s">
        <v>138</v>
      </c>
    </row>
    <row r="235" s="14" customFormat="1">
      <c r="A235" s="14"/>
      <c r="B235" s="196"/>
      <c r="C235" s="14"/>
      <c r="D235" s="179" t="s">
        <v>199</v>
      </c>
      <c r="E235" s="197" t="s">
        <v>3</v>
      </c>
      <c r="F235" s="198" t="s">
        <v>2023</v>
      </c>
      <c r="G235" s="14"/>
      <c r="H235" s="199">
        <v>7</v>
      </c>
      <c r="I235" s="200"/>
      <c r="J235" s="14"/>
      <c r="K235" s="14"/>
      <c r="L235" s="196"/>
      <c r="M235" s="201"/>
      <c r="N235" s="202"/>
      <c r="O235" s="202"/>
      <c r="P235" s="202"/>
      <c r="Q235" s="202"/>
      <c r="R235" s="202"/>
      <c r="S235" s="202"/>
      <c r="T235" s="20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7" t="s">
        <v>199</v>
      </c>
      <c r="AU235" s="197" t="s">
        <v>84</v>
      </c>
      <c r="AV235" s="14" t="s">
        <v>84</v>
      </c>
      <c r="AW235" s="14" t="s">
        <v>35</v>
      </c>
      <c r="AX235" s="14" t="s">
        <v>74</v>
      </c>
      <c r="AY235" s="197" t="s">
        <v>138</v>
      </c>
    </row>
    <row r="236" s="15" customFormat="1">
      <c r="A236" s="15"/>
      <c r="B236" s="204"/>
      <c r="C236" s="15"/>
      <c r="D236" s="179" t="s">
        <v>199</v>
      </c>
      <c r="E236" s="205" t="s">
        <v>3</v>
      </c>
      <c r="F236" s="206" t="s">
        <v>208</v>
      </c>
      <c r="G236" s="15"/>
      <c r="H236" s="207">
        <v>10</v>
      </c>
      <c r="I236" s="208"/>
      <c r="J236" s="15"/>
      <c r="K236" s="15"/>
      <c r="L236" s="204"/>
      <c r="M236" s="209"/>
      <c r="N236" s="210"/>
      <c r="O236" s="210"/>
      <c r="P236" s="210"/>
      <c r="Q236" s="210"/>
      <c r="R236" s="210"/>
      <c r="S236" s="210"/>
      <c r="T236" s="21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5" t="s">
        <v>199</v>
      </c>
      <c r="AU236" s="205" t="s">
        <v>84</v>
      </c>
      <c r="AV236" s="15" t="s">
        <v>162</v>
      </c>
      <c r="AW236" s="15" t="s">
        <v>35</v>
      </c>
      <c r="AX236" s="15" t="s">
        <v>82</v>
      </c>
      <c r="AY236" s="205" t="s">
        <v>138</v>
      </c>
    </row>
    <row r="237" s="2" customFormat="1" ht="16.5" customHeight="1">
      <c r="A237" s="39"/>
      <c r="B237" s="165"/>
      <c r="C237" s="223" t="s">
        <v>488</v>
      </c>
      <c r="D237" s="223" t="s">
        <v>932</v>
      </c>
      <c r="E237" s="224" t="s">
        <v>2024</v>
      </c>
      <c r="F237" s="225" t="s">
        <v>2025</v>
      </c>
      <c r="G237" s="226" t="s">
        <v>211</v>
      </c>
      <c r="H237" s="227">
        <v>1</v>
      </c>
      <c r="I237" s="228"/>
      <c r="J237" s="229">
        <f>ROUND(I237*H237,2)</f>
        <v>0</v>
      </c>
      <c r="K237" s="225" t="s">
        <v>3</v>
      </c>
      <c r="L237" s="230"/>
      <c r="M237" s="231" t="s">
        <v>3</v>
      </c>
      <c r="N237" s="232" t="s">
        <v>45</v>
      </c>
      <c r="O237" s="73"/>
      <c r="P237" s="175">
        <f>O237*H237</f>
        <v>0</v>
      </c>
      <c r="Q237" s="175">
        <v>0.016</v>
      </c>
      <c r="R237" s="175">
        <f>Q237*H237</f>
        <v>0.016</v>
      </c>
      <c r="S237" s="175">
        <v>0</v>
      </c>
      <c r="T237" s="17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7" t="s">
        <v>429</v>
      </c>
      <c r="AT237" s="177" t="s">
        <v>932</v>
      </c>
      <c r="AU237" s="177" t="s">
        <v>84</v>
      </c>
      <c r="AY237" s="20" t="s">
        <v>138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20" t="s">
        <v>82</v>
      </c>
      <c r="BK237" s="178">
        <f>ROUND(I237*H237,2)</f>
        <v>0</v>
      </c>
      <c r="BL237" s="20" t="s">
        <v>302</v>
      </c>
      <c r="BM237" s="177" t="s">
        <v>2026</v>
      </c>
    </row>
    <row r="238" s="2" customFormat="1">
      <c r="A238" s="39"/>
      <c r="B238" s="40"/>
      <c r="C238" s="39"/>
      <c r="D238" s="179" t="s">
        <v>147</v>
      </c>
      <c r="E238" s="39"/>
      <c r="F238" s="180" t="s">
        <v>2027</v>
      </c>
      <c r="G238" s="39"/>
      <c r="H238" s="39"/>
      <c r="I238" s="181"/>
      <c r="J238" s="39"/>
      <c r="K238" s="39"/>
      <c r="L238" s="40"/>
      <c r="M238" s="182"/>
      <c r="N238" s="183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147</v>
      </c>
      <c r="AU238" s="20" t="s">
        <v>84</v>
      </c>
    </row>
    <row r="239" s="2" customFormat="1" ht="16.5" customHeight="1">
      <c r="A239" s="39"/>
      <c r="B239" s="165"/>
      <c r="C239" s="223" t="s">
        <v>497</v>
      </c>
      <c r="D239" s="223" t="s">
        <v>932</v>
      </c>
      <c r="E239" s="224" t="s">
        <v>2028</v>
      </c>
      <c r="F239" s="225" t="s">
        <v>2029</v>
      </c>
      <c r="G239" s="226" t="s">
        <v>211</v>
      </c>
      <c r="H239" s="227">
        <v>1</v>
      </c>
      <c r="I239" s="228"/>
      <c r="J239" s="229">
        <f>ROUND(I239*H239,2)</f>
        <v>0</v>
      </c>
      <c r="K239" s="225" t="s">
        <v>3</v>
      </c>
      <c r="L239" s="230"/>
      <c r="M239" s="231" t="s">
        <v>3</v>
      </c>
      <c r="N239" s="232" t="s">
        <v>45</v>
      </c>
      <c r="O239" s="73"/>
      <c r="P239" s="175">
        <f>O239*H239</f>
        <v>0</v>
      </c>
      <c r="Q239" s="175">
        <v>0.017500000000000002</v>
      </c>
      <c r="R239" s="175">
        <f>Q239*H239</f>
        <v>0.017500000000000002</v>
      </c>
      <c r="S239" s="175">
        <v>0</v>
      </c>
      <c r="T239" s="17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77" t="s">
        <v>429</v>
      </c>
      <c r="AT239" s="177" t="s">
        <v>932</v>
      </c>
      <c r="AU239" s="177" t="s">
        <v>84</v>
      </c>
      <c r="AY239" s="20" t="s">
        <v>138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20" t="s">
        <v>82</v>
      </c>
      <c r="BK239" s="178">
        <f>ROUND(I239*H239,2)</f>
        <v>0</v>
      </c>
      <c r="BL239" s="20" t="s">
        <v>302</v>
      </c>
      <c r="BM239" s="177" t="s">
        <v>2030</v>
      </c>
    </row>
    <row r="240" s="2" customFormat="1">
      <c r="A240" s="39"/>
      <c r="B240" s="40"/>
      <c r="C240" s="39"/>
      <c r="D240" s="179" t="s">
        <v>147</v>
      </c>
      <c r="E240" s="39"/>
      <c r="F240" s="180" t="s">
        <v>2031</v>
      </c>
      <c r="G240" s="39"/>
      <c r="H240" s="39"/>
      <c r="I240" s="181"/>
      <c r="J240" s="39"/>
      <c r="K240" s="39"/>
      <c r="L240" s="40"/>
      <c r="M240" s="182"/>
      <c r="N240" s="183"/>
      <c r="O240" s="73"/>
      <c r="P240" s="73"/>
      <c r="Q240" s="73"/>
      <c r="R240" s="73"/>
      <c r="S240" s="73"/>
      <c r="T240" s="74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20" t="s">
        <v>147</v>
      </c>
      <c r="AU240" s="20" t="s">
        <v>84</v>
      </c>
    </row>
    <row r="241" s="2" customFormat="1" ht="16.5" customHeight="1">
      <c r="A241" s="39"/>
      <c r="B241" s="165"/>
      <c r="C241" s="223" t="s">
        <v>505</v>
      </c>
      <c r="D241" s="223" t="s">
        <v>932</v>
      </c>
      <c r="E241" s="224" t="s">
        <v>2032</v>
      </c>
      <c r="F241" s="225" t="s">
        <v>2033</v>
      </c>
      <c r="G241" s="226" t="s">
        <v>211</v>
      </c>
      <c r="H241" s="227">
        <v>2</v>
      </c>
      <c r="I241" s="228"/>
      <c r="J241" s="229">
        <f>ROUND(I241*H241,2)</f>
        <v>0</v>
      </c>
      <c r="K241" s="225" t="s">
        <v>3</v>
      </c>
      <c r="L241" s="230"/>
      <c r="M241" s="231" t="s">
        <v>3</v>
      </c>
      <c r="N241" s="232" t="s">
        <v>45</v>
      </c>
      <c r="O241" s="73"/>
      <c r="P241" s="175">
        <f>O241*H241</f>
        <v>0</v>
      </c>
      <c r="Q241" s="175">
        <v>0.0195</v>
      </c>
      <c r="R241" s="175">
        <f>Q241*H241</f>
        <v>0.039</v>
      </c>
      <c r="S241" s="175">
        <v>0</v>
      </c>
      <c r="T241" s="17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77" t="s">
        <v>429</v>
      </c>
      <c r="AT241" s="177" t="s">
        <v>932</v>
      </c>
      <c r="AU241" s="177" t="s">
        <v>84</v>
      </c>
      <c r="AY241" s="20" t="s">
        <v>138</v>
      </c>
      <c r="BE241" s="178">
        <f>IF(N241="základní",J241,0)</f>
        <v>0</v>
      </c>
      <c r="BF241" s="178">
        <f>IF(N241="snížená",J241,0)</f>
        <v>0</v>
      </c>
      <c r="BG241" s="178">
        <f>IF(N241="zákl. přenesená",J241,0)</f>
        <v>0</v>
      </c>
      <c r="BH241" s="178">
        <f>IF(N241="sníž. přenesená",J241,0)</f>
        <v>0</v>
      </c>
      <c r="BI241" s="178">
        <f>IF(N241="nulová",J241,0)</f>
        <v>0</v>
      </c>
      <c r="BJ241" s="20" t="s">
        <v>82</v>
      </c>
      <c r="BK241" s="178">
        <f>ROUND(I241*H241,2)</f>
        <v>0</v>
      </c>
      <c r="BL241" s="20" t="s">
        <v>302</v>
      </c>
      <c r="BM241" s="177" t="s">
        <v>2034</v>
      </c>
    </row>
    <row r="242" s="2" customFormat="1">
      <c r="A242" s="39"/>
      <c r="B242" s="40"/>
      <c r="C242" s="39"/>
      <c r="D242" s="179" t="s">
        <v>147</v>
      </c>
      <c r="E242" s="39"/>
      <c r="F242" s="180" t="s">
        <v>2035</v>
      </c>
      <c r="G242" s="39"/>
      <c r="H242" s="39"/>
      <c r="I242" s="181"/>
      <c r="J242" s="39"/>
      <c r="K242" s="39"/>
      <c r="L242" s="40"/>
      <c r="M242" s="182"/>
      <c r="N242" s="183"/>
      <c r="O242" s="73"/>
      <c r="P242" s="73"/>
      <c r="Q242" s="73"/>
      <c r="R242" s="73"/>
      <c r="S242" s="73"/>
      <c r="T242" s="74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20" t="s">
        <v>147</v>
      </c>
      <c r="AU242" s="20" t="s">
        <v>84</v>
      </c>
    </row>
    <row r="243" s="2" customFormat="1" ht="16.5" customHeight="1">
      <c r="A243" s="39"/>
      <c r="B243" s="165"/>
      <c r="C243" s="223" t="s">
        <v>509</v>
      </c>
      <c r="D243" s="223" t="s">
        <v>932</v>
      </c>
      <c r="E243" s="224" t="s">
        <v>2036</v>
      </c>
      <c r="F243" s="225" t="s">
        <v>2033</v>
      </c>
      <c r="G243" s="226" t="s">
        <v>211</v>
      </c>
      <c r="H243" s="227">
        <v>1</v>
      </c>
      <c r="I243" s="228"/>
      <c r="J243" s="229">
        <f>ROUND(I243*H243,2)</f>
        <v>0</v>
      </c>
      <c r="K243" s="225" t="s">
        <v>3</v>
      </c>
      <c r="L243" s="230"/>
      <c r="M243" s="231" t="s">
        <v>3</v>
      </c>
      <c r="N243" s="232" t="s">
        <v>45</v>
      </c>
      <c r="O243" s="73"/>
      <c r="P243" s="175">
        <f>O243*H243</f>
        <v>0</v>
      </c>
      <c r="Q243" s="175">
        <v>0.0195</v>
      </c>
      <c r="R243" s="175">
        <f>Q243*H243</f>
        <v>0.0195</v>
      </c>
      <c r="S243" s="175">
        <v>0</v>
      </c>
      <c r="T243" s="17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77" t="s">
        <v>429</v>
      </c>
      <c r="AT243" s="177" t="s">
        <v>932</v>
      </c>
      <c r="AU243" s="177" t="s">
        <v>84</v>
      </c>
      <c r="AY243" s="20" t="s">
        <v>138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20" t="s">
        <v>82</v>
      </c>
      <c r="BK243" s="178">
        <f>ROUND(I243*H243,2)</f>
        <v>0</v>
      </c>
      <c r="BL243" s="20" t="s">
        <v>302</v>
      </c>
      <c r="BM243" s="177" t="s">
        <v>2037</v>
      </c>
    </row>
    <row r="244" s="2" customFormat="1">
      <c r="A244" s="39"/>
      <c r="B244" s="40"/>
      <c r="C244" s="39"/>
      <c r="D244" s="179" t="s">
        <v>147</v>
      </c>
      <c r="E244" s="39"/>
      <c r="F244" s="180" t="s">
        <v>2038</v>
      </c>
      <c r="G244" s="39"/>
      <c r="H244" s="39"/>
      <c r="I244" s="181"/>
      <c r="J244" s="39"/>
      <c r="K244" s="39"/>
      <c r="L244" s="40"/>
      <c r="M244" s="182"/>
      <c r="N244" s="183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147</v>
      </c>
      <c r="AU244" s="20" t="s">
        <v>84</v>
      </c>
    </row>
    <row r="245" s="2" customFormat="1" ht="16.5" customHeight="1">
      <c r="A245" s="39"/>
      <c r="B245" s="165"/>
      <c r="C245" s="223" t="s">
        <v>513</v>
      </c>
      <c r="D245" s="223" t="s">
        <v>932</v>
      </c>
      <c r="E245" s="224" t="s">
        <v>2039</v>
      </c>
      <c r="F245" s="225" t="s">
        <v>2033</v>
      </c>
      <c r="G245" s="226" t="s">
        <v>211</v>
      </c>
      <c r="H245" s="227">
        <v>1</v>
      </c>
      <c r="I245" s="228"/>
      <c r="J245" s="229">
        <f>ROUND(I245*H245,2)</f>
        <v>0</v>
      </c>
      <c r="K245" s="225" t="s">
        <v>3</v>
      </c>
      <c r="L245" s="230"/>
      <c r="M245" s="231" t="s">
        <v>3</v>
      </c>
      <c r="N245" s="232" t="s">
        <v>45</v>
      </c>
      <c r="O245" s="73"/>
      <c r="P245" s="175">
        <f>O245*H245</f>
        <v>0</v>
      </c>
      <c r="Q245" s="175">
        <v>0.0195</v>
      </c>
      <c r="R245" s="175">
        <f>Q245*H245</f>
        <v>0.0195</v>
      </c>
      <c r="S245" s="175">
        <v>0</v>
      </c>
      <c r="T245" s="17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77" t="s">
        <v>429</v>
      </c>
      <c r="AT245" s="177" t="s">
        <v>932</v>
      </c>
      <c r="AU245" s="177" t="s">
        <v>84</v>
      </c>
      <c r="AY245" s="20" t="s">
        <v>138</v>
      </c>
      <c r="BE245" s="178">
        <f>IF(N245="základní",J245,0)</f>
        <v>0</v>
      </c>
      <c r="BF245" s="178">
        <f>IF(N245="snížená",J245,0)</f>
        <v>0</v>
      </c>
      <c r="BG245" s="178">
        <f>IF(N245="zákl. přenesená",J245,0)</f>
        <v>0</v>
      </c>
      <c r="BH245" s="178">
        <f>IF(N245="sníž. přenesená",J245,0)</f>
        <v>0</v>
      </c>
      <c r="BI245" s="178">
        <f>IF(N245="nulová",J245,0)</f>
        <v>0</v>
      </c>
      <c r="BJ245" s="20" t="s">
        <v>82</v>
      </c>
      <c r="BK245" s="178">
        <f>ROUND(I245*H245,2)</f>
        <v>0</v>
      </c>
      <c r="BL245" s="20" t="s">
        <v>302</v>
      </c>
      <c r="BM245" s="177" t="s">
        <v>2040</v>
      </c>
    </row>
    <row r="246" s="2" customFormat="1">
      <c r="A246" s="39"/>
      <c r="B246" s="40"/>
      <c r="C246" s="39"/>
      <c r="D246" s="179" t="s">
        <v>147</v>
      </c>
      <c r="E246" s="39"/>
      <c r="F246" s="180" t="s">
        <v>2041</v>
      </c>
      <c r="G246" s="39"/>
      <c r="H246" s="39"/>
      <c r="I246" s="181"/>
      <c r="J246" s="39"/>
      <c r="K246" s="39"/>
      <c r="L246" s="40"/>
      <c r="M246" s="182"/>
      <c r="N246" s="183"/>
      <c r="O246" s="73"/>
      <c r="P246" s="73"/>
      <c r="Q246" s="73"/>
      <c r="R246" s="73"/>
      <c r="S246" s="73"/>
      <c r="T246" s="74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20" t="s">
        <v>147</v>
      </c>
      <c r="AU246" s="20" t="s">
        <v>84</v>
      </c>
    </row>
    <row r="247" s="2" customFormat="1" ht="16.5" customHeight="1">
      <c r="A247" s="39"/>
      <c r="B247" s="165"/>
      <c r="C247" s="223" t="s">
        <v>519</v>
      </c>
      <c r="D247" s="223" t="s">
        <v>932</v>
      </c>
      <c r="E247" s="224" t="s">
        <v>2042</v>
      </c>
      <c r="F247" s="225" t="s">
        <v>2033</v>
      </c>
      <c r="G247" s="226" t="s">
        <v>211</v>
      </c>
      <c r="H247" s="227">
        <v>1</v>
      </c>
      <c r="I247" s="228"/>
      <c r="J247" s="229">
        <f>ROUND(I247*H247,2)</f>
        <v>0</v>
      </c>
      <c r="K247" s="225" t="s">
        <v>3</v>
      </c>
      <c r="L247" s="230"/>
      <c r="M247" s="231" t="s">
        <v>3</v>
      </c>
      <c r="N247" s="232" t="s">
        <v>45</v>
      </c>
      <c r="O247" s="73"/>
      <c r="P247" s="175">
        <f>O247*H247</f>
        <v>0</v>
      </c>
      <c r="Q247" s="175">
        <v>0.0195</v>
      </c>
      <c r="R247" s="175">
        <f>Q247*H247</f>
        <v>0.0195</v>
      </c>
      <c r="S247" s="175">
        <v>0</v>
      </c>
      <c r="T247" s="17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77" t="s">
        <v>429</v>
      </c>
      <c r="AT247" s="177" t="s">
        <v>932</v>
      </c>
      <c r="AU247" s="177" t="s">
        <v>84</v>
      </c>
      <c r="AY247" s="20" t="s">
        <v>138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20" t="s">
        <v>82</v>
      </c>
      <c r="BK247" s="178">
        <f>ROUND(I247*H247,2)</f>
        <v>0</v>
      </c>
      <c r="BL247" s="20" t="s">
        <v>302</v>
      </c>
      <c r="BM247" s="177" t="s">
        <v>2043</v>
      </c>
    </row>
    <row r="248" s="2" customFormat="1">
      <c r="A248" s="39"/>
      <c r="B248" s="40"/>
      <c r="C248" s="39"/>
      <c r="D248" s="179" t="s">
        <v>147</v>
      </c>
      <c r="E248" s="39"/>
      <c r="F248" s="180" t="s">
        <v>2044</v>
      </c>
      <c r="G248" s="39"/>
      <c r="H248" s="39"/>
      <c r="I248" s="181"/>
      <c r="J248" s="39"/>
      <c r="K248" s="39"/>
      <c r="L248" s="40"/>
      <c r="M248" s="182"/>
      <c r="N248" s="183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147</v>
      </c>
      <c r="AU248" s="20" t="s">
        <v>84</v>
      </c>
    </row>
    <row r="249" s="2" customFormat="1" ht="16.5" customHeight="1">
      <c r="A249" s="39"/>
      <c r="B249" s="165"/>
      <c r="C249" s="223" t="s">
        <v>525</v>
      </c>
      <c r="D249" s="223" t="s">
        <v>932</v>
      </c>
      <c r="E249" s="224" t="s">
        <v>2045</v>
      </c>
      <c r="F249" s="225" t="s">
        <v>2046</v>
      </c>
      <c r="G249" s="226" t="s">
        <v>211</v>
      </c>
      <c r="H249" s="227">
        <v>2</v>
      </c>
      <c r="I249" s="228"/>
      <c r="J249" s="229">
        <f>ROUND(I249*H249,2)</f>
        <v>0</v>
      </c>
      <c r="K249" s="225" t="s">
        <v>3</v>
      </c>
      <c r="L249" s="230"/>
      <c r="M249" s="231" t="s">
        <v>3</v>
      </c>
      <c r="N249" s="232" t="s">
        <v>45</v>
      </c>
      <c r="O249" s="73"/>
      <c r="P249" s="175">
        <f>O249*H249</f>
        <v>0</v>
      </c>
      <c r="Q249" s="175">
        <v>0.017500000000000002</v>
      </c>
      <c r="R249" s="175">
        <f>Q249*H249</f>
        <v>0.035000000000000003</v>
      </c>
      <c r="S249" s="175">
        <v>0</v>
      </c>
      <c r="T249" s="17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7" t="s">
        <v>429</v>
      </c>
      <c r="AT249" s="177" t="s">
        <v>932</v>
      </c>
      <c r="AU249" s="177" t="s">
        <v>84</v>
      </c>
      <c r="AY249" s="20" t="s">
        <v>138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20" t="s">
        <v>82</v>
      </c>
      <c r="BK249" s="178">
        <f>ROUND(I249*H249,2)</f>
        <v>0</v>
      </c>
      <c r="BL249" s="20" t="s">
        <v>302</v>
      </c>
      <c r="BM249" s="177" t="s">
        <v>2047</v>
      </c>
    </row>
    <row r="250" s="2" customFormat="1">
      <c r="A250" s="39"/>
      <c r="B250" s="40"/>
      <c r="C250" s="39"/>
      <c r="D250" s="179" t="s">
        <v>147</v>
      </c>
      <c r="E250" s="39"/>
      <c r="F250" s="180" t="s">
        <v>2048</v>
      </c>
      <c r="G250" s="39"/>
      <c r="H250" s="39"/>
      <c r="I250" s="181"/>
      <c r="J250" s="39"/>
      <c r="K250" s="39"/>
      <c r="L250" s="40"/>
      <c r="M250" s="182"/>
      <c r="N250" s="183"/>
      <c r="O250" s="73"/>
      <c r="P250" s="73"/>
      <c r="Q250" s="73"/>
      <c r="R250" s="73"/>
      <c r="S250" s="73"/>
      <c r="T250" s="74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20" t="s">
        <v>147</v>
      </c>
      <c r="AU250" s="20" t="s">
        <v>84</v>
      </c>
    </row>
    <row r="251" s="2" customFormat="1" ht="16.5" customHeight="1">
      <c r="A251" s="39"/>
      <c r="B251" s="165"/>
      <c r="C251" s="223" t="s">
        <v>532</v>
      </c>
      <c r="D251" s="223" t="s">
        <v>932</v>
      </c>
      <c r="E251" s="224" t="s">
        <v>2049</v>
      </c>
      <c r="F251" s="225" t="s">
        <v>2050</v>
      </c>
      <c r="G251" s="226" t="s">
        <v>211</v>
      </c>
      <c r="H251" s="227">
        <v>1</v>
      </c>
      <c r="I251" s="228"/>
      <c r="J251" s="229">
        <f>ROUND(I251*H251,2)</f>
        <v>0</v>
      </c>
      <c r="K251" s="225" t="s">
        <v>3</v>
      </c>
      <c r="L251" s="230"/>
      <c r="M251" s="231" t="s">
        <v>3</v>
      </c>
      <c r="N251" s="232" t="s">
        <v>45</v>
      </c>
      <c r="O251" s="73"/>
      <c r="P251" s="175">
        <f>O251*H251</f>
        <v>0</v>
      </c>
      <c r="Q251" s="175">
        <v>0.017500000000000002</v>
      </c>
      <c r="R251" s="175">
        <f>Q251*H251</f>
        <v>0.017500000000000002</v>
      </c>
      <c r="S251" s="175">
        <v>0</v>
      </c>
      <c r="T251" s="17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77" t="s">
        <v>429</v>
      </c>
      <c r="AT251" s="177" t="s">
        <v>932</v>
      </c>
      <c r="AU251" s="177" t="s">
        <v>84</v>
      </c>
      <c r="AY251" s="20" t="s">
        <v>138</v>
      </c>
      <c r="BE251" s="178">
        <f>IF(N251="základní",J251,0)</f>
        <v>0</v>
      </c>
      <c r="BF251" s="178">
        <f>IF(N251="snížená",J251,0)</f>
        <v>0</v>
      </c>
      <c r="BG251" s="178">
        <f>IF(N251="zákl. přenesená",J251,0)</f>
        <v>0</v>
      </c>
      <c r="BH251" s="178">
        <f>IF(N251="sníž. přenesená",J251,0)</f>
        <v>0</v>
      </c>
      <c r="BI251" s="178">
        <f>IF(N251="nulová",J251,0)</f>
        <v>0</v>
      </c>
      <c r="BJ251" s="20" t="s">
        <v>82</v>
      </c>
      <c r="BK251" s="178">
        <f>ROUND(I251*H251,2)</f>
        <v>0</v>
      </c>
      <c r="BL251" s="20" t="s">
        <v>302</v>
      </c>
      <c r="BM251" s="177" t="s">
        <v>2051</v>
      </c>
    </row>
    <row r="252" s="2" customFormat="1">
      <c r="A252" s="39"/>
      <c r="B252" s="40"/>
      <c r="C252" s="39"/>
      <c r="D252" s="179" t="s">
        <v>147</v>
      </c>
      <c r="E252" s="39"/>
      <c r="F252" s="180" t="s">
        <v>2052</v>
      </c>
      <c r="G252" s="39"/>
      <c r="H252" s="39"/>
      <c r="I252" s="181"/>
      <c r="J252" s="39"/>
      <c r="K252" s="39"/>
      <c r="L252" s="40"/>
      <c r="M252" s="182"/>
      <c r="N252" s="183"/>
      <c r="O252" s="73"/>
      <c r="P252" s="73"/>
      <c r="Q252" s="73"/>
      <c r="R252" s="73"/>
      <c r="S252" s="73"/>
      <c r="T252" s="74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20" t="s">
        <v>147</v>
      </c>
      <c r="AU252" s="20" t="s">
        <v>84</v>
      </c>
    </row>
    <row r="253" s="2" customFormat="1">
      <c r="A253" s="39"/>
      <c r="B253" s="165"/>
      <c r="C253" s="166" t="s">
        <v>540</v>
      </c>
      <c r="D253" s="166" t="s">
        <v>141</v>
      </c>
      <c r="E253" s="167" t="s">
        <v>2053</v>
      </c>
      <c r="F253" s="168" t="s">
        <v>2054</v>
      </c>
      <c r="G253" s="169" t="s">
        <v>211</v>
      </c>
      <c r="H253" s="170">
        <v>1</v>
      </c>
      <c r="I253" s="171"/>
      <c r="J253" s="172">
        <f>ROUND(I253*H253,2)</f>
        <v>0</v>
      </c>
      <c r="K253" s="168" t="s">
        <v>144</v>
      </c>
      <c r="L253" s="40"/>
      <c r="M253" s="173" t="s">
        <v>3</v>
      </c>
      <c r="N253" s="174" t="s">
        <v>45</v>
      </c>
      <c r="O253" s="73"/>
      <c r="P253" s="175">
        <f>O253*H253</f>
        <v>0</v>
      </c>
      <c r="Q253" s="175">
        <v>0</v>
      </c>
      <c r="R253" s="175">
        <f>Q253*H253</f>
        <v>0</v>
      </c>
      <c r="S253" s="175">
        <v>0</v>
      </c>
      <c r="T253" s="17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77" t="s">
        <v>302</v>
      </c>
      <c r="AT253" s="177" t="s">
        <v>141</v>
      </c>
      <c r="AU253" s="177" t="s">
        <v>84</v>
      </c>
      <c r="AY253" s="20" t="s">
        <v>138</v>
      </c>
      <c r="BE253" s="178">
        <f>IF(N253="základní",J253,0)</f>
        <v>0</v>
      </c>
      <c r="BF253" s="178">
        <f>IF(N253="snížená",J253,0)</f>
        <v>0</v>
      </c>
      <c r="BG253" s="178">
        <f>IF(N253="zákl. přenesená",J253,0)</f>
        <v>0</v>
      </c>
      <c r="BH253" s="178">
        <f>IF(N253="sníž. přenesená",J253,0)</f>
        <v>0</v>
      </c>
      <c r="BI253" s="178">
        <f>IF(N253="nulová",J253,0)</f>
        <v>0</v>
      </c>
      <c r="BJ253" s="20" t="s">
        <v>82</v>
      </c>
      <c r="BK253" s="178">
        <f>ROUND(I253*H253,2)</f>
        <v>0</v>
      </c>
      <c r="BL253" s="20" t="s">
        <v>302</v>
      </c>
      <c r="BM253" s="177" t="s">
        <v>2055</v>
      </c>
    </row>
    <row r="254" s="2" customFormat="1" ht="21.75" customHeight="1">
      <c r="A254" s="39"/>
      <c r="B254" s="165"/>
      <c r="C254" s="223" t="s">
        <v>546</v>
      </c>
      <c r="D254" s="223" t="s">
        <v>932</v>
      </c>
      <c r="E254" s="224" t="s">
        <v>2056</v>
      </c>
      <c r="F254" s="225" t="s">
        <v>2057</v>
      </c>
      <c r="G254" s="226" t="s">
        <v>211</v>
      </c>
      <c r="H254" s="227">
        <v>1</v>
      </c>
      <c r="I254" s="228"/>
      <c r="J254" s="229">
        <f>ROUND(I254*H254,2)</f>
        <v>0</v>
      </c>
      <c r="K254" s="225" t="s">
        <v>3</v>
      </c>
      <c r="L254" s="230"/>
      <c r="M254" s="231" t="s">
        <v>3</v>
      </c>
      <c r="N254" s="232" t="s">
        <v>45</v>
      </c>
      <c r="O254" s="73"/>
      <c r="P254" s="175">
        <f>O254*H254</f>
        <v>0</v>
      </c>
      <c r="Q254" s="175">
        <v>0.032000000000000001</v>
      </c>
      <c r="R254" s="175">
        <f>Q254*H254</f>
        <v>0.032000000000000001</v>
      </c>
      <c r="S254" s="175">
        <v>0</v>
      </c>
      <c r="T254" s="17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77" t="s">
        <v>429</v>
      </c>
      <c r="AT254" s="177" t="s">
        <v>932</v>
      </c>
      <c r="AU254" s="177" t="s">
        <v>84</v>
      </c>
      <c r="AY254" s="20" t="s">
        <v>138</v>
      </c>
      <c r="BE254" s="178">
        <f>IF(N254="základní",J254,0)</f>
        <v>0</v>
      </c>
      <c r="BF254" s="178">
        <f>IF(N254="snížená",J254,0)</f>
        <v>0</v>
      </c>
      <c r="BG254" s="178">
        <f>IF(N254="zákl. přenesená",J254,0)</f>
        <v>0</v>
      </c>
      <c r="BH254" s="178">
        <f>IF(N254="sníž. přenesená",J254,0)</f>
        <v>0</v>
      </c>
      <c r="BI254" s="178">
        <f>IF(N254="nulová",J254,0)</f>
        <v>0</v>
      </c>
      <c r="BJ254" s="20" t="s">
        <v>82</v>
      </c>
      <c r="BK254" s="178">
        <f>ROUND(I254*H254,2)</f>
        <v>0</v>
      </c>
      <c r="BL254" s="20" t="s">
        <v>302</v>
      </c>
      <c r="BM254" s="177" t="s">
        <v>2058</v>
      </c>
    </row>
    <row r="255" s="2" customFormat="1">
      <c r="A255" s="39"/>
      <c r="B255" s="40"/>
      <c r="C255" s="39"/>
      <c r="D255" s="179" t="s">
        <v>147</v>
      </c>
      <c r="E255" s="39"/>
      <c r="F255" s="180" t="s">
        <v>2059</v>
      </c>
      <c r="G255" s="39"/>
      <c r="H255" s="39"/>
      <c r="I255" s="181"/>
      <c r="J255" s="39"/>
      <c r="K255" s="39"/>
      <c r="L255" s="40"/>
      <c r="M255" s="182"/>
      <c r="N255" s="183"/>
      <c r="O255" s="73"/>
      <c r="P255" s="73"/>
      <c r="Q255" s="73"/>
      <c r="R255" s="73"/>
      <c r="S255" s="73"/>
      <c r="T255" s="74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20" t="s">
        <v>147</v>
      </c>
      <c r="AU255" s="20" t="s">
        <v>84</v>
      </c>
    </row>
    <row r="256" s="2" customFormat="1">
      <c r="A256" s="39"/>
      <c r="B256" s="165"/>
      <c r="C256" s="166" t="s">
        <v>552</v>
      </c>
      <c r="D256" s="166" t="s">
        <v>141</v>
      </c>
      <c r="E256" s="167" t="s">
        <v>2060</v>
      </c>
      <c r="F256" s="168" t="s">
        <v>2061</v>
      </c>
      <c r="G256" s="169" t="s">
        <v>211</v>
      </c>
      <c r="H256" s="170">
        <v>1</v>
      </c>
      <c r="I256" s="171"/>
      <c r="J256" s="172">
        <f>ROUND(I256*H256,2)</f>
        <v>0</v>
      </c>
      <c r="K256" s="168" t="s">
        <v>144</v>
      </c>
      <c r="L256" s="40"/>
      <c r="M256" s="173" t="s">
        <v>3</v>
      </c>
      <c r="N256" s="174" t="s">
        <v>45</v>
      </c>
      <c r="O256" s="73"/>
      <c r="P256" s="175">
        <f>O256*H256</f>
        <v>0</v>
      </c>
      <c r="Q256" s="175">
        <v>0</v>
      </c>
      <c r="R256" s="175">
        <f>Q256*H256</f>
        <v>0</v>
      </c>
      <c r="S256" s="175">
        <v>0</v>
      </c>
      <c r="T256" s="17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77" t="s">
        <v>302</v>
      </c>
      <c r="AT256" s="177" t="s">
        <v>141</v>
      </c>
      <c r="AU256" s="177" t="s">
        <v>84</v>
      </c>
      <c r="AY256" s="20" t="s">
        <v>138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20" t="s">
        <v>82</v>
      </c>
      <c r="BK256" s="178">
        <f>ROUND(I256*H256,2)</f>
        <v>0</v>
      </c>
      <c r="BL256" s="20" t="s">
        <v>302</v>
      </c>
      <c r="BM256" s="177" t="s">
        <v>2062</v>
      </c>
    </row>
    <row r="257" s="2" customFormat="1" ht="21.75" customHeight="1">
      <c r="A257" s="39"/>
      <c r="B257" s="165"/>
      <c r="C257" s="223" t="s">
        <v>559</v>
      </c>
      <c r="D257" s="223" t="s">
        <v>932</v>
      </c>
      <c r="E257" s="224" t="s">
        <v>2063</v>
      </c>
      <c r="F257" s="225" t="s">
        <v>2064</v>
      </c>
      <c r="G257" s="226" t="s">
        <v>211</v>
      </c>
      <c r="H257" s="227">
        <v>1</v>
      </c>
      <c r="I257" s="228"/>
      <c r="J257" s="229">
        <f>ROUND(I257*H257,2)</f>
        <v>0</v>
      </c>
      <c r="K257" s="225" t="s">
        <v>3</v>
      </c>
      <c r="L257" s="230"/>
      <c r="M257" s="231" t="s">
        <v>3</v>
      </c>
      <c r="N257" s="232" t="s">
        <v>45</v>
      </c>
      <c r="O257" s="73"/>
      <c r="P257" s="175">
        <f>O257*H257</f>
        <v>0</v>
      </c>
      <c r="Q257" s="175">
        <v>0.045999999999999999</v>
      </c>
      <c r="R257" s="175">
        <f>Q257*H257</f>
        <v>0.045999999999999999</v>
      </c>
      <c r="S257" s="175">
        <v>0</v>
      </c>
      <c r="T257" s="17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77" t="s">
        <v>429</v>
      </c>
      <c r="AT257" s="177" t="s">
        <v>932</v>
      </c>
      <c r="AU257" s="177" t="s">
        <v>84</v>
      </c>
      <c r="AY257" s="20" t="s">
        <v>138</v>
      </c>
      <c r="BE257" s="178">
        <f>IF(N257="základní",J257,0)</f>
        <v>0</v>
      </c>
      <c r="BF257" s="178">
        <f>IF(N257="snížená",J257,0)</f>
        <v>0</v>
      </c>
      <c r="BG257" s="178">
        <f>IF(N257="zákl. přenesená",J257,0)</f>
        <v>0</v>
      </c>
      <c r="BH257" s="178">
        <f>IF(N257="sníž. přenesená",J257,0)</f>
        <v>0</v>
      </c>
      <c r="BI257" s="178">
        <f>IF(N257="nulová",J257,0)</f>
        <v>0</v>
      </c>
      <c r="BJ257" s="20" t="s">
        <v>82</v>
      </c>
      <c r="BK257" s="178">
        <f>ROUND(I257*H257,2)</f>
        <v>0</v>
      </c>
      <c r="BL257" s="20" t="s">
        <v>302</v>
      </c>
      <c r="BM257" s="177" t="s">
        <v>2065</v>
      </c>
    </row>
    <row r="258" s="2" customFormat="1">
      <c r="A258" s="39"/>
      <c r="B258" s="40"/>
      <c r="C258" s="39"/>
      <c r="D258" s="179" t="s">
        <v>147</v>
      </c>
      <c r="E258" s="39"/>
      <c r="F258" s="180" t="s">
        <v>2066</v>
      </c>
      <c r="G258" s="39"/>
      <c r="H258" s="39"/>
      <c r="I258" s="181"/>
      <c r="J258" s="39"/>
      <c r="K258" s="39"/>
      <c r="L258" s="40"/>
      <c r="M258" s="182"/>
      <c r="N258" s="183"/>
      <c r="O258" s="73"/>
      <c r="P258" s="73"/>
      <c r="Q258" s="73"/>
      <c r="R258" s="73"/>
      <c r="S258" s="73"/>
      <c r="T258" s="74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20" t="s">
        <v>147</v>
      </c>
      <c r="AU258" s="20" t="s">
        <v>84</v>
      </c>
    </row>
    <row r="259" s="2" customFormat="1">
      <c r="A259" s="39"/>
      <c r="B259" s="165"/>
      <c r="C259" s="166" t="s">
        <v>566</v>
      </c>
      <c r="D259" s="166" t="s">
        <v>141</v>
      </c>
      <c r="E259" s="167" t="s">
        <v>2067</v>
      </c>
      <c r="F259" s="168" t="s">
        <v>2068</v>
      </c>
      <c r="G259" s="169" t="s">
        <v>211</v>
      </c>
      <c r="H259" s="170">
        <v>1</v>
      </c>
      <c r="I259" s="171"/>
      <c r="J259" s="172">
        <f>ROUND(I259*H259,2)</f>
        <v>0</v>
      </c>
      <c r="K259" s="168" t="s">
        <v>144</v>
      </c>
      <c r="L259" s="40"/>
      <c r="M259" s="173" t="s">
        <v>3</v>
      </c>
      <c r="N259" s="174" t="s">
        <v>45</v>
      </c>
      <c r="O259" s="73"/>
      <c r="P259" s="175">
        <f>O259*H259</f>
        <v>0</v>
      </c>
      <c r="Q259" s="175">
        <v>0.00092000000000000003</v>
      </c>
      <c r="R259" s="175">
        <f>Q259*H259</f>
        <v>0.00092000000000000003</v>
      </c>
      <c r="S259" s="175">
        <v>0</v>
      </c>
      <c r="T259" s="17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77" t="s">
        <v>302</v>
      </c>
      <c r="AT259" s="177" t="s">
        <v>141</v>
      </c>
      <c r="AU259" s="177" t="s">
        <v>84</v>
      </c>
      <c r="AY259" s="20" t="s">
        <v>138</v>
      </c>
      <c r="BE259" s="178">
        <f>IF(N259="základní",J259,0)</f>
        <v>0</v>
      </c>
      <c r="BF259" s="178">
        <f>IF(N259="snížená",J259,0)</f>
        <v>0</v>
      </c>
      <c r="BG259" s="178">
        <f>IF(N259="zákl. přenesená",J259,0)</f>
        <v>0</v>
      </c>
      <c r="BH259" s="178">
        <f>IF(N259="sníž. přenesená",J259,0)</f>
        <v>0</v>
      </c>
      <c r="BI259" s="178">
        <f>IF(N259="nulová",J259,0)</f>
        <v>0</v>
      </c>
      <c r="BJ259" s="20" t="s">
        <v>82</v>
      </c>
      <c r="BK259" s="178">
        <f>ROUND(I259*H259,2)</f>
        <v>0</v>
      </c>
      <c r="BL259" s="20" t="s">
        <v>302</v>
      </c>
      <c r="BM259" s="177" t="s">
        <v>2069</v>
      </c>
    </row>
    <row r="260" s="2" customFormat="1">
      <c r="A260" s="39"/>
      <c r="B260" s="165"/>
      <c r="C260" s="223" t="s">
        <v>571</v>
      </c>
      <c r="D260" s="223" t="s">
        <v>932</v>
      </c>
      <c r="E260" s="224" t="s">
        <v>2070</v>
      </c>
      <c r="F260" s="225" t="s">
        <v>2071</v>
      </c>
      <c r="G260" s="226" t="s">
        <v>168</v>
      </c>
      <c r="H260" s="227">
        <v>2.5499999999999998</v>
      </c>
      <c r="I260" s="228"/>
      <c r="J260" s="229">
        <f>ROUND(I260*H260,2)</f>
        <v>0</v>
      </c>
      <c r="K260" s="225" t="s">
        <v>3</v>
      </c>
      <c r="L260" s="230"/>
      <c r="M260" s="231" t="s">
        <v>3</v>
      </c>
      <c r="N260" s="232" t="s">
        <v>45</v>
      </c>
      <c r="O260" s="73"/>
      <c r="P260" s="175">
        <f>O260*H260</f>
        <v>0</v>
      </c>
      <c r="Q260" s="175">
        <v>0.025440000000000001</v>
      </c>
      <c r="R260" s="175">
        <f>Q260*H260</f>
        <v>0.064871999999999999</v>
      </c>
      <c r="S260" s="175">
        <v>0</v>
      </c>
      <c r="T260" s="17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77" t="s">
        <v>429</v>
      </c>
      <c r="AT260" s="177" t="s">
        <v>932</v>
      </c>
      <c r="AU260" s="177" t="s">
        <v>84</v>
      </c>
      <c r="AY260" s="20" t="s">
        <v>138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20" t="s">
        <v>82</v>
      </c>
      <c r="BK260" s="178">
        <f>ROUND(I260*H260,2)</f>
        <v>0</v>
      </c>
      <c r="BL260" s="20" t="s">
        <v>302</v>
      </c>
      <c r="BM260" s="177" t="s">
        <v>2072</v>
      </c>
    </row>
    <row r="261" s="2" customFormat="1">
      <c r="A261" s="39"/>
      <c r="B261" s="40"/>
      <c r="C261" s="39"/>
      <c r="D261" s="179" t="s">
        <v>147</v>
      </c>
      <c r="E261" s="39"/>
      <c r="F261" s="180" t="s">
        <v>2073</v>
      </c>
      <c r="G261" s="39"/>
      <c r="H261" s="39"/>
      <c r="I261" s="181"/>
      <c r="J261" s="39"/>
      <c r="K261" s="39"/>
      <c r="L261" s="40"/>
      <c r="M261" s="182"/>
      <c r="N261" s="183"/>
      <c r="O261" s="73"/>
      <c r="P261" s="73"/>
      <c r="Q261" s="73"/>
      <c r="R261" s="73"/>
      <c r="S261" s="73"/>
      <c r="T261" s="7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20" t="s">
        <v>147</v>
      </c>
      <c r="AU261" s="20" t="s">
        <v>84</v>
      </c>
    </row>
    <row r="262" s="14" customFormat="1">
      <c r="A262" s="14"/>
      <c r="B262" s="196"/>
      <c r="C262" s="14"/>
      <c r="D262" s="179" t="s">
        <v>199</v>
      </c>
      <c r="E262" s="197" t="s">
        <v>3</v>
      </c>
      <c r="F262" s="198" t="s">
        <v>2074</v>
      </c>
      <c r="G262" s="14"/>
      <c r="H262" s="199">
        <v>2.5499999999999998</v>
      </c>
      <c r="I262" s="200"/>
      <c r="J262" s="14"/>
      <c r="K262" s="14"/>
      <c r="L262" s="196"/>
      <c r="M262" s="201"/>
      <c r="N262" s="202"/>
      <c r="O262" s="202"/>
      <c r="P262" s="202"/>
      <c r="Q262" s="202"/>
      <c r="R262" s="202"/>
      <c r="S262" s="202"/>
      <c r="T262" s="20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7" t="s">
        <v>199</v>
      </c>
      <c r="AU262" s="197" t="s">
        <v>84</v>
      </c>
      <c r="AV262" s="14" t="s">
        <v>84</v>
      </c>
      <c r="AW262" s="14" t="s">
        <v>35</v>
      </c>
      <c r="AX262" s="14" t="s">
        <v>74</v>
      </c>
      <c r="AY262" s="197" t="s">
        <v>138</v>
      </c>
    </row>
    <row r="263" s="15" customFormat="1">
      <c r="A263" s="15"/>
      <c r="B263" s="204"/>
      <c r="C263" s="15"/>
      <c r="D263" s="179" t="s">
        <v>199</v>
      </c>
      <c r="E263" s="205" t="s">
        <v>3</v>
      </c>
      <c r="F263" s="206" t="s">
        <v>208</v>
      </c>
      <c r="G263" s="15"/>
      <c r="H263" s="207">
        <v>2.5499999999999998</v>
      </c>
      <c r="I263" s="208"/>
      <c r="J263" s="15"/>
      <c r="K263" s="15"/>
      <c r="L263" s="204"/>
      <c r="M263" s="209"/>
      <c r="N263" s="210"/>
      <c r="O263" s="210"/>
      <c r="P263" s="210"/>
      <c r="Q263" s="210"/>
      <c r="R263" s="210"/>
      <c r="S263" s="210"/>
      <c r="T263" s="21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05" t="s">
        <v>199</v>
      </c>
      <c r="AU263" s="205" t="s">
        <v>84</v>
      </c>
      <c r="AV263" s="15" t="s">
        <v>162</v>
      </c>
      <c r="AW263" s="15" t="s">
        <v>35</v>
      </c>
      <c r="AX263" s="15" t="s">
        <v>82</v>
      </c>
      <c r="AY263" s="205" t="s">
        <v>138</v>
      </c>
    </row>
    <row r="264" s="2" customFormat="1">
      <c r="A264" s="39"/>
      <c r="B264" s="165"/>
      <c r="C264" s="166" t="s">
        <v>576</v>
      </c>
      <c r="D264" s="166" t="s">
        <v>141</v>
      </c>
      <c r="E264" s="167" t="s">
        <v>2075</v>
      </c>
      <c r="F264" s="168" t="s">
        <v>2076</v>
      </c>
      <c r="G264" s="169" t="s">
        <v>211</v>
      </c>
      <c r="H264" s="170">
        <v>1</v>
      </c>
      <c r="I264" s="171"/>
      <c r="J264" s="172">
        <f>ROUND(I264*H264,2)</f>
        <v>0</v>
      </c>
      <c r="K264" s="168" t="s">
        <v>144</v>
      </c>
      <c r="L264" s="40"/>
      <c r="M264" s="173" t="s">
        <v>3</v>
      </c>
      <c r="N264" s="174" t="s">
        <v>45</v>
      </c>
      <c r="O264" s="73"/>
      <c r="P264" s="175">
        <f>O264*H264</f>
        <v>0</v>
      </c>
      <c r="Q264" s="175">
        <v>0.00093000000000000005</v>
      </c>
      <c r="R264" s="175">
        <f>Q264*H264</f>
        <v>0.00093000000000000005</v>
      </c>
      <c r="S264" s="175">
        <v>0</v>
      </c>
      <c r="T264" s="17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77" t="s">
        <v>302</v>
      </c>
      <c r="AT264" s="177" t="s">
        <v>141</v>
      </c>
      <c r="AU264" s="177" t="s">
        <v>84</v>
      </c>
      <c r="AY264" s="20" t="s">
        <v>138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20" t="s">
        <v>82</v>
      </c>
      <c r="BK264" s="178">
        <f>ROUND(I264*H264,2)</f>
        <v>0</v>
      </c>
      <c r="BL264" s="20" t="s">
        <v>302</v>
      </c>
      <c r="BM264" s="177" t="s">
        <v>2077</v>
      </c>
    </row>
    <row r="265" s="2" customFormat="1">
      <c r="A265" s="39"/>
      <c r="B265" s="165"/>
      <c r="C265" s="223" t="s">
        <v>581</v>
      </c>
      <c r="D265" s="223" t="s">
        <v>932</v>
      </c>
      <c r="E265" s="224" t="s">
        <v>2078</v>
      </c>
      <c r="F265" s="225" t="s">
        <v>2079</v>
      </c>
      <c r="G265" s="226" t="s">
        <v>168</v>
      </c>
      <c r="H265" s="227">
        <v>2.8050000000000002</v>
      </c>
      <c r="I265" s="228"/>
      <c r="J265" s="229">
        <f>ROUND(I265*H265,2)</f>
        <v>0</v>
      </c>
      <c r="K265" s="225" t="s">
        <v>3</v>
      </c>
      <c r="L265" s="230"/>
      <c r="M265" s="231" t="s">
        <v>3</v>
      </c>
      <c r="N265" s="232" t="s">
        <v>45</v>
      </c>
      <c r="O265" s="73"/>
      <c r="P265" s="175">
        <f>O265*H265</f>
        <v>0</v>
      </c>
      <c r="Q265" s="175">
        <v>0.01908</v>
      </c>
      <c r="R265" s="175">
        <f>Q265*H265</f>
        <v>0.053519400000000002</v>
      </c>
      <c r="S265" s="175">
        <v>0</v>
      </c>
      <c r="T265" s="17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77" t="s">
        <v>429</v>
      </c>
      <c r="AT265" s="177" t="s">
        <v>932</v>
      </c>
      <c r="AU265" s="177" t="s">
        <v>84</v>
      </c>
      <c r="AY265" s="20" t="s">
        <v>138</v>
      </c>
      <c r="BE265" s="178">
        <f>IF(N265="základní",J265,0)</f>
        <v>0</v>
      </c>
      <c r="BF265" s="178">
        <f>IF(N265="snížená",J265,0)</f>
        <v>0</v>
      </c>
      <c r="BG265" s="178">
        <f>IF(N265="zákl. přenesená",J265,0)</f>
        <v>0</v>
      </c>
      <c r="BH265" s="178">
        <f>IF(N265="sníž. přenesená",J265,0)</f>
        <v>0</v>
      </c>
      <c r="BI265" s="178">
        <f>IF(N265="nulová",J265,0)</f>
        <v>0</v>
      </c>
      <c r="BJ265" s="20" t="s">
        <v>82</v>
      </c>
      <c r="BK265" s="178">
        <f>ROUND(I265*H265,2)</f>
        <v>0</v>
      </c>
      <c r="BL265" s="20" t="s">
        <v>302</v>
      </c>
      <c r="BM265" s="177" t="s">
        <v>2080</v>
      </c>
    </row>
    <row r="266" s="2" customFormat="1">
      <c r="A266" s="39"/>
      <c r="B266" s="40"/>
      <c r="C266" s="39"/>
      <c r="D266" s="179" t="s">
        <v>147</v>
      </c>
      <c r="E266" s="39"/>
      <c r="F266" s="180" t="s">
        <v>2081</v>
      </c>
      <c r="G266" s="39"/>
      <c r="H266" s="39"/>
      <c r="I266" s="181"/>
      <c r="J266" s="39"/>
      <c r="K266" s="39"/>
      <c r="L266" s="40"/>
      <c r="M266" s="182"/>
      <c r="N266" s="183"/>
      <c r="O266" s="73"/>
      <c r="P266" s="73"/>
      <c r="Q266" s="73"/>
      <c r="R266" s="73"/>
      <c r="S266" s="73"/>
      <c r="T266" s="74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20" t="s">
        <v>147</v>
      </c>
      <c r="AU266" s="20" t="s">
        <v>84</v>
      </c>
    </row>
    <row r="267" s="14" customFormat="1">
      <c r="A267" s="14"/>
      <c r="B267" s="196"/>
      <c r="C267" s="14"/>
      <c r="D267" s="179" t="s">
        <v>199</v>
      </c>
      <c r="E267" s="197" t="s">
        <v>3</v>
      </c>
      <c r="F267" s="198" t="s">
        <v>2082</v>
      </c>
      <c r="G267" s="14"/>
      <c r="H267" s="199">
        <v>2.8050000000000002</v>
      </c>
      <c r="I267" s="200"/>
      <c r="J267" s="14"/>
      <c r="K267" s="14"/>
      <c r="L267" s="196"/>
      <c r="M267" s="201"/>
      <c r="N267" s="202"/>
      <c r="O267" s="202"/>
      <c r="P267" s="202"/>
      <c r="Q267" s="202"/>
      <c r="R267" s="202"/>
      <c r="S267" s="202"/>
      <c r="T267" s="20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7" t="s">
        <v>199</v>
      </c>
      <c r="AU267" s="197" t="s">
        <v>84</v>
      </c>
      <c r="AV267" s="14" t="s">
        <v>84</v>
      </c>
      <c r="AW267" s="14" t="s">
        <v>35</v>
      </c>
      <c r="AX267" s="14" t="s">
        <v>82</v>
      </c>
      <c r="AY267" s="197" t="s">
        <v>138</v>
      </c>
    </row>
    <row r="268" s="2" customFormat="1" ht="16.5" customHeight="1">
      <c r="A268" s="39"/>
      <c r="B268" s="165"/>
      <c r="C268" s="166" t="s">
        <v>585</v>
      </c>
      <c r="D268" s="166" t="s">
        <v>141</v>
      </c>
      <c r="E268" s="167" t="s">
        <v>2083</v>
      </c>
      <c r="F268" s="168" t="s">
        <v>2084</v>
      </c>
      <c r="G268" s="169" t="s">
        <v>211</v>
      </c>
      <c r="H268" s="170">
        <v>11</v>
      </c>
      <c r="I268" s="171"/>
      <c r="J268" s="172">
        <f>ROUND(I268*H268,2)</f>
        <v>0</v>
      </c>
      <c r="K268" s="168" t="s">
        <v>144</v>
      </c>
      <c r="L268" s="40"/>
      <c r="M268" s="173" t="s">
        <v>3</v>
      </c>
      <c r="N268" s="174" t="s">
        <v>45</v>
      </c>
      <c r="O268" s="73"/>
      <c r="P268" s="175">
        <f>O268*H268</f>
        <v>0</v>
      </c>
      <c r="Q268" s="175">
        <v>0</v>
      </c>
      <c r="R268" s="175">
        <f>Q268*H268</f>
        <v>0</v>
      </c>
      <c r="S268" s="175">
        <v>0</v>
      </c>
      <c r="T268" s="17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77" t="s">
        <v>302</v>
      </c>
      <c r="AT268" s="177" t="s">
        <v>141</v>
      </c>
      <c r="AU268" s="177" t="s">
        <v>84</v>
      </c>
      <c r="AY268" s="20" t="s">
        <v>138</v>
      </c>
      <c r="BE268" s="178">
        <f>IF(N268="základní",J268,0)</f>
        <v>0</v>
      </c>
      <c r="BF268" s="178">
        <f>IF(N268="snížená",J268,0)</f>
        <v>0</v>
      </c>
      <c r="BG268" s="178">
        <f>IF(N268="zákl. přenesená",J268,0)</f>
        <v>0</v>
      </c>
      <c r="BH268" s="178">
        <f>IF(N268="sníž. přenesená",J268,0)</f>
        <v>0</v>
      </c>
      <c r="BI268" s="178">
        <f>IF(N268="nulová",J268,0)</f>
        <v>0</v>
      </c>
      <c r="BJ268" s="20" t="s">
        <v>82</v>
      </c>
      <c r="BK268" s="178">
        <f>ROUND(I268*H268,2)</f>
        <v>0</v>
      </c>
      <c r="BL268" s="20" t="s">
        <v>302</v>
      </c>
      <c r="BM268" s="177" t="s">
        <v>2085</v>
      </c>
    </row>
    <row r="269" s="13" customFormat="1">
      <c r="A269" s="13"/>
      <c r="B269" s="189"/>
      <c r="C269" s="13"/>
      <c r="D269" s="179" t="s">
        <v>199</v>
      </c>
      <c r="E269" s="190" t="s">
        <v>3</v>
      </c>
      <c r="F269" s="191" t="s">
        <v>2086</v>
      </c>
      <c r="G269" s="13"/>
      <c r="H269" s="190" t="s">
        <v>3</v>
      </c>
      <c r="I269" s="192"/>
      <c r="J269" s="13"/>
      <c r="K269" s="13"/>
      <c r="L269" s="189"/>
      <c r="M269" s="193"/>
      <c r="N269" s="194"/>
      <c r="O269" s="194"/>
      <c r="P269" s="194"/>
      <c r="Q269" s="194"/>
      <c r="R269" s="194"/>
      <c r="S269" s="194"/>
      <c r="T269" s="19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0" t="s">
        <v>199</v>
      </c>
      <c r="AU269" s="190" t="s">
        <v>84</v>
      </c>
      <c r="AV269" s="13" t="s">
        <v>82</v>
      </c>
      <c r="AW269" s="13" t="s">
        <v>35</v>
      </c>
      <c r="AX269" s="13" t="s">
        <v>74</v>
      </c>
      <c r="AY269" s="190" t="s">
        <v>138</v>
      </c>
    </row>
    <row r="270" s="13" customFormat="1">
      <c r="A270" s="13"/>
      <c r="B270" s="189"/>
      <c r="C270" s="13"/>
      <c r="D270" s="179" t="s">
        <v>199</v>
      </c>
      <c r="E270" s="190" t="s">
        <v>3</v>
      </c>
      <c r="F270" s="191" t="s">
        <v>2087</v>
      </c>
      <c r="G270" s="13"/>
      <c r="H270" s="190" t="s">
        <v>3</v>
      </c>
      <c r="I270" s="192"/>
      <c r="J270" s="13"/>
      <c r="K270" s="13"/>
      <c r="L270" s="189"/>
      <c r="M270" s="193"/>
      <c r="N270" s="194"/>
      <c r="O270" s="194"/>
      <c r="P270" s="194"/>
      <c r="Q270" s="194"/>
      <c r="R270" s="194"/>
      <c r="S270" s="194"/>
      <c r="T270" s="19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0" t="s">
        <v>199</v>
      </c>
      <c r="AU270" s="190" t="s">
        <v>84</v>
      </c>
      <c r="AV270" s="13" t="s">
        <v>82</v>
      </c>
      <c r="AW270" s="13" t="s">
        <v>35</v>
      </c>
      <c r="AX270" s="13" t="s">
        <v>74</v>
      </c>
      <c r="AY270" s="190" t="s">
        <v>138</v>
      </c>
    </row>
    <row r="271" s="14" customFormat="1">
      <c r="A271" s="14"/>
      <c r="B271" s="196"/>
      <c r="C271" s="14"/>
      <c r="D271" s="179" t="s">
        <v>199</v>
      </c>
      <c r="E271" s="197" t="s">
        <v>3</v>
      </c>
      <c r="F271" s="198" t="s">
        <v>2088</v>
      </c>
      <c r="G271" s="14"/>
      <c r="H271" s="199">
        <v>11</v>
      </c>
      <c r="I271" s="200"/>
      <c r="J271" s="14"/>
      <c r="K271" s="14"/>
      <c r="L271" s="196"/>
      <c r="M271" s="201"/>
      <c r="N271" s="202"/>
      <c r="O271" s="202"/>
      <c r="P271" s="202"/>
      <c r="Q271" s="202"/>
      <c r="R271" s="202"/>
      <c r="S271" s="202"/>
      <c r="T271" s="20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7" t="s">
        <v>199</v>
      </c>
      <c r="AU271" s="197" t="s">
        <v>84</v>
      </c>
      <c r="AV271" s="14" t="s">
        <v>84</v>
      </c>
      <c r="AW271" s="14" t="s">
        <v>35</v>
      </c>
      <c r="AX271" s="14" t="s">
        <v>74</v>
      </c>
      <c r="AY271" s="197" t="s">
        <v>138</v>
      </c>
    </row>
    <row r="272" s="15" customFormat="1">
      <c r="A272" s="15"/>
      <c r="B272" s="204"/>
      <c r="C272" s="15"/>
      <c r="D272" s="179" t="s">
        <v>199</v>
      </c>
      <c r="E272" s="205" t="s">
        <v>3</v>
      </c>
      <c r="F272" s="206" t="s">
        <v>208</v>
      </c>
      <c r="G272" s="15"/>
      <c r="H272" s="207">
        <v>11</v>
      </c>
      <c r="I272" s="208"/>
      <c r="J272" s="15"/>
      <c r="K272" s="15"/>
      <c r="L272" s="204"/>
      <c r="M272" s="209"/>
      <c r="N272" s="210"/>
      <c r="O272" s="210"/>
      <c r="P272" s="210"/>
      <c r="Q272" s="210"/>
      <c r="R272" s="210"/>
      <c r="S272" s="210"/>
      <c r="T272" s="21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05" t="s">
        <v>199</v>
      </c>
      <c r="AU272" s="205" t="s">
        <v>84</v>
      </c>
      <c r="AV272" s="15" t="s">
        <v>162</v>
      </c>
      <c r="AW272" s="15" t="s">
        <v>35</v>
      </c>
      <c r="AX272" s="15" t="s">
        <v>82</v>
      </c>
      <c r="AY272" s="205" t="s">
        <v>138</v>
      </c>
    </row>
    <row r="273" s="2" customFormat="1" ht="16.5" customHeight="1">
      <c r="A273" s="39"/>
      <c r="B273" s="165"/>
      <c r="C273" s="223" t="s">
        <v>590</v>
      </c>
      <c r="D273" s="223" t="s">
        <v>932</v>
      </c>
      <c r="E273" s="224" t="s">
        <v>2089</v>
      </c>
      <c r="F273" s="225" t="s">
        <v>2090</v>
      </c>
      <c r="G273" s="226" t="s">
        <v>211</v>
      </c>
      <c r="H273" s="227">
        <v>11</v>
      </c>
      <c r="I273" s="228"/>
      <c r="J273" s="229">
        <f>ROUND(I273*H273,2)</f>
        <v>0</v>
      </c>
      <c r="K273" s="225" t="s">
        <v>3</v>
      </c>
      <c r="L273" s="230"/>
      <c r="M273" s="231" t="s">
        <v>3</v>
      </c>
      <c r="N273" s="232" t="s">
        <v>45</v>
      </c>
      <c r="O273" s="73"/>
      <c r="P273" s="175">
        <f>O273*H273</f>
        <v>0</v>
      </c>
      <c r="Q273" s="175">
        <v>0.00014999999999999999</v>
      </c>
      <c r="R273" s="175">
        <f>Q273*H273</f>
        <v>0.0016499999999999998</v>
      </c>
      <c r="S273" s="175">
        <v>0</v>
      </c>
      <c r="T273" s="17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177" t="s">
        <v>429</v>
      </c>
      <c r="AT273" s="177" t="s">
        <v>932</v>
      </c>
      <c r="AU273" s="177" t="s">
        <v>84</v>
      </c>
      <c r="AY273" s="20" t="s">
        <v>138</v>
      </c>
      <c r="BE273" s="178">
        <f>IF(N273="základní",J273,0)</f>
        <v>0</v>
      </c>
      <c r="BF273" s="178">
        <f>IF(N273="snížená",J273,0)</f>
        <v>0</v>
      </c>
      <c r="BG273" s="178">
        <f>IF(N273="zákl. přenesená",J273,0)</f>
        <v>0</v>
      </c>
      <c r="BH273" s="178">
        <f>IF(N273="sníž. přenesená",J273,0)</f>
        <v>0</v>
      </c>
      <c r="BI273" s="178">
        <f>IF(N273="nulová",J273,0)</f>
        <v>0</v>
      </c>
      <c r="BJ273" s="20" t="s">
        <v>82</v>
      </c>
      <c r="BK273" s="178">
        <f>ROUND(I273*H273,2)</f>
        <v>0</v>
      </c>
      <c r="BL273" s="20" t="s">
        <v>302</v>
      </c>
      <c r="BM273" s="177" t="s">
        <v>2091</v>
      </c>
    </row>
    <row r="274" s="2" customFormat="1">
      <c r="A274" s="39"/>
      <c r="B274" s="40"/>
      <c r="C274" s="39"/>
      <c r="D274" s="179" t="s">
        <v>147</v>
      </c>
      <c r="E274" s="39"/>
      <c r="F274" s="180" t="s">
        <v>1950</v>
      </c>
      <c r="G274" s="39"/>
      <c r="H274" s="39"/>
      <c r="I274" s="181"/>
      <c r="J274" s="39"/>
      <c r="K274" s="39"/>
      <c r="L274" s="40"/>
      <c r="M274" s="182"/>
      <c r="N274" s="183"/>
      <c r="O274" s="73"/>
      <c r="P274" s="73"/>
      <c r="Q274" s="73"/>
      <c r="R274" s="73"/>
      <c r="S274" s="73"/>
      <c r="T274" s="74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20" t="s">
        <v>147</v>
      </c>
      <c r="AU274" s="20" t="s">
        <v>84</v>
      </c>
    </row>
    <row r="275" s="2" customFormat="1" ht="16.5" customHeight="1">
      <c r="A275" s="39"/>
      <c r="B275" s="165"/>
      <c r="C275" s="166" t="s">
        <v>596</v>
      </c>
      <c r="D275" s="166" t="s">
        <v>141</v>
      </c>
      <c r="E275" s="167" t="s">
        <v>2092</v>
      </c>
      <c r="F275" s="168" t="s">
        <v>2093</v>
      </c>
      <c r="G275" s="169" t="s">
        <v>211</v>
      </c>
      <c r="H275" s="170">
        <v>12</v>
      </c>
      <c r="I275" s="171"/>
      <c r="J275" s="172">
        <f>ROUND(I275*H275,2)</f>
        <v>0</v>
      </c>
      <c r="K275" s="168" t="s">
        <v>3</v>
      </c>
      <c r="L275" s="40"/>
      <c r="M275" s="173" t="s">
        <v>3</v>
      </c>
      <c r="N275" s="174" t="s">
        <v>45</v>
      </c>
      <c r="O275" s="73"/>
      <c r="P275" s="175">
        <f>O275*H275</f>
        <v>0</v>
      </c>
      <c r="Q275" s="175">
        <v>0</v>
      </c>
      <c r="R275" s="175">
        <f>Q275*H275</f>
        <v>0</v>
      </c>
      <c r="S275" s="175">
        <v>0</v>
      </c>
      <c r="T275" s="17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77" t="s">
        <v>302</v>
      </c>
      <c r="AT275" s="177" t="s">
        <v>141</v>
      </c>
      <c r="AU275" s="177" t="s">
        <v>84</v>
      </c>
      <c r="AY275" s="20" t="s">
        <v>138</v>
      </c>
      <c r="BE275" s="178">
        <f>IF(N275="základní",J275,0)</f>
        <v>0</v>
      </c>
      <c r="BF275" s="178">
        <f>IF(N275="snížená",J275,0)</f>
        <v>0</v>
      </c>
      <c r="BG275" s="178">
        <f>IF(N275="zákl. přenesená",J275,0)</f>
        <v>0</v>
      </c>
      <c r="BH275" s="178">
        <f>IF(N275="sníž. přenesená",J275,0)</f>
        <v>0</v>
      </c>
      <c r="BI275" s="178">
        <f>IF(N275="nulová",J275,0)</f>
        <v>0</v>
      </c>
      <c r="BJ275" s="20" t="s">
        <v>82</v>
      </c>
      <c r="BK275" s="178">
        <f>ROUND(I275*H275,2)</f>
        <v>0</v>
      </c>
      <c r="BL275" s="20" t="s">
        <v>302</v>
      </c>
      <c r="BM275" s="177" t="s">
        <v>2094</v>
      </c>
    </row>
    <row r="276" s="13" customFormat="1">
      <c r="A276" s="13"/>
      <c r="B276" s="189"/>
      <c r="C276" s="13"/>
      <c r="D276" s="179" t="s">
        <v>199</v>
      </c>
      <c r="E276" s="190" t="s">
        <v>3</v>
      </c>
      <c r="F276" s="191" t="s">
        <v>2086</v>
      </c>
      <c r="G276" s="13"/>
      <c r="H276" s="190" t="s">
        <v>3</v>
      </c>
      <c r="I276" s="192"/>
      <c r="J276" s="13"/>
      <c r="K276" s="13"/>
      <c r="L276" s="189"/>
      <c r="M276" s="193"/>
      <c r="N276" s="194"/>
      <c r="O276" s="194"/>
      <c r="P276" s="194"/>
      <c r="Q276" s="194"/>
      <c r="R276" s="194"/>
      <c r="S276" s="194"/>
      <c r="T276" s="19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0" t="s">
        <v>199</v>
      </c>
      <c r="AU276" s="190" t="s">
        <v>84</v>
      </c>
      <c r="AV276" s="13" t="s">
        <v>82</v>
      </c>
      <c r="AW276" s="13" t="s">
        <v>35</v>
      </c>
      <c r="AX276" s="13" t="s">
        <v>74</v>
      </c>
      <c r="AY276" s="190" t="s">
        <v>138</v>
      </c>
    </row>
    <row r="277" s="13" customFormat="1">
      <c r="A277" s="13"/>
      <c r="B277" s="189"/>
      <c r="C277" s="13"/>
      <c r="D277" s="179" t="s">
        <v>199</v>
      </c>
      <c r="E277" s="190" t="s">
        <v>3</v>
      </c>
      <c r="F277" s="191" t="s">
        <v>2095</v>
      </c>
      <c r="G277" s="13"/>
      <c r="H277" s="190" t="s">
        <v>3</v>
      </c>
      <c r="I277" s="192"/>
      <c r="J277" s="13"/>
      <c r="K277" s="13"/>
      <c r="L277" s="189"/>
      <c r="M277" s="193"/>
      <c r="N277" s="194"/>
      <c r="O277" s="194"/>
      <c r="P277" s="194"/>
      <c r="Q277" s="194"/>
      <c r="R277" s="194"/>
      <c r="S277" s="194"/>
      <c r="T277" s="19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0" t="s">
        <v>199</v>
      </c>
      <c r="AU277" s="190" t="s">
        <v>84</v>
      </c>
      <c r="AV277" s="13" t="s">
        <v>82</v>
      </c>
      <c r="AW277" s="13" t="s">
        <v>35</v>
      </c>
      <c r="AX277" s="13" t="s">
        <v>74</v>
      </c>
      <c r="AY277" s="190" t="s">
        <v>138</v>
      </c>
    </row>
    <row r="278" s="14" customFormat="1">
      <c r="A278" s="14"/>
      <c r="B278" s="196"/>
      <c r="C278" s="14"/>
      <c r="D278" s="179" t="s">
        <v>199</v>
      </c>
      <c r="E278" s="197" t="s">
        <v>3</v>
      </c>
      <c r="F278" s="198" t="s">
        <v>2096</v>
      </c>
      <c r="G278" s="14"/>
      <c r="H278" s="199">
        <v>12</v>
      </c>
      <c r="I278" s="200"/>
      <c r="J278" s="14"/>
      <c r="K278" s="14"/>
      <c r="L278" s="196"/>
      <c r="M278" s="201"/>
      <c r="N278" s="202"/>
      <c r="O278" s="202"/>
      <c r="P278" s="202"/>
      <c r="Q278" s="202"/>
      <c r="R278" s="202"/>
      <c r="S278" s="202"/>
      <c r="T278" s="20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7" t="s">
        <v>199</v>
      </c>
      <c r="AU278" s="197" t="s">
        <v>84</v>
      </c>
      <c r="AV278" s="14" t="s">
        <v>84</v>
      </c>
      <c r="AW278" s="14" t="s">
        <v>35</v>
      </c>
      <c r="AX278" s="14" t="s">
        <v>74</v>
      </c>
      <c r="AY278" s="197" t="s">
        <v>138</v>
      </c>
    </row>
    <row r="279" s="15" customFormat="1">
      <c r="A279" s="15"/>
      <c r="B279" s="204"/>
      <c r="C279" s="15"/>
      <c r="D279" s="179" t="s">
        <v>199</v>
      </c>
      <c r="E279" s="205" t="s">
        <v>3</v>
      </c>
      <c r="F279" s="206" t="s">
        <v>208</v>
      </c>
      <c r="G279" s="15"/>
      <c r="H279" s="207">
        <v>12</v>
      </c>
      <c r="I279" s="208"/>
      <c r="J279" s="15"/>
      <c r="K279" s="15"/>
      <c r="L279" s="204"/>
      <c r="M279" s="209"/>
      <c r="N279" s="210"/>
      <c r="O279" s="210"/>
      <c r="P279" s="210"/>
      <c r="Q279" s="210"/>
      <c r="R279" s="210"/>
      <c r="S279" s="210"/>
      <c r="T279" s="21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05" t="s">
        <v>199</v>
      </c>
      <c r="AU279" s="205" t="s">
        <v>84</v>
      </c>
      <c r="AV279" s="15" t="s">
        <v>162</v>
      </c>
      <c r="AW279" s="15" t="s">
        <v>35</v>
      </c>
      <c r="AX279" s="15" t="s">
        <v>82</v>
      </c>
      <c r="AY279" s="205" t="s">
        <v>138</v>
      </c>
    </row>
    <row r="280" s="2" customFormat="1">
      <c r="A280" s="39"/>
      <c r="B280" s="165"/>
      <c r="C280" s="223" t="s">
        <v>600</v>
      </c>
      <c r="D280" s="223" t="s">
        <v>932</v>
      </c>
      <c r="E280" s="224" t="s">
        <v>2097</v>
      </c>
      <c r="F280" s="225" t="s">
        <v>2098</v>
      </c>
      <c r="G280" s="226" t="s">
        <v>211</v>
      </c>
      <c r="H280" s="227">
        <v>12</v>
      </c>
      <c r="I280" s="228"/>
      <c r="J280" s="229">
        <f>ROUND(I280*H280,2)</f>
        <v>0</v>
      </c>
      <c r="K280" s="225" t="s">
        <v>3</v>
      </c>
      <c r="L280" s="230"/>
      <c r="M280" s="231" t="s">
        <v>3</v>
      </c>
      <c r="N280" s="232" t="s">
        <v>45</v>
      </c>
      <c r="O280" s="73"/>
      <c r="P280" s="175">
        <f>O280*H280</f>
        <v>0</v>
      </c>
      <c r="Q280" s="175">
        <v>0.0011999999999999999</v>
      </c>
      <c r="R280" s="175">
        <f>Q280*H280</f>
        <v>0.0144</v>
      </c>
      <c r="S280" s="175">
        <v>0</v>
      </c>
      <c r="T280" s="17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77" t="s">
        <v>429</v>
      </c>
      <c r="AT280" s="177" t="s">
        <v>932</v>
      </c>
      <c r="AU280" s="177" t="s">
        <v>84</v>
      </c>
      <c r="AY280" s="20" t="s">
        <v>138</v>
      </c>
      <c r="BE280" s="178">
        <f>IF(N280="základní",J280,0)</f>
        <v>0</v>
      </c>
      <c r="BF280" s="178">
        <f>IF(N280="snížená",J280,0)</f>
        <v>0</v>
      </c>
      <c r="BG280" s="178">
        <f>IF(N280="zákl. přenesená",J280,0)</f>
        <v>0</v>
      </c>
      <c r="BH280" s="178">
        <f>IF(N280="sníž. přenesená",J280,0)</f>
        <v>0</v>
      </c>
      <c r="BI280" s="178">
        <f>IF(N280="nulová",J280,0)</f>
        <v>0</v>
      </c>
      <c r="BJ280" s="20" t="s">
        <v>82</v>
      </c>
      <c r="BK280" s="178">
        <f>ROUND(I280*H280,2)</f>
        <v>0</v>
      </c>
      <c r="BL280" s="20" t="s">
        <v>302</v>
      </c>
      <c r="BM280" s="177" t="s">
        <v>2099</v>
      </c>
    </row>
    <row r="281" s="2" customFormat="1">
      <c r="A281" s="39"/>
      <c r="B281" s="40"/>
      <c r="C281" s="39"/>
      <c r="D281" s="179" t="s">
        <v>147</v>
      </c>
      <c r="E281" s="39"/>
      <c r="F281" s="180" t="s">
        <v>2100</v>
      </c>
      <c r="G281" s="39"/>
      <c r="H281" s="39"/>
      <c r="I281" s="181"/>
      <c r="J281" s="39"/>
      <c r="K281" s="39"/>
      <c r="L281" s="40"/>
      <c r="M281" s="182"/>
      <c r="N281" s="183"/>
      <c r="O281" s="73"/>
      <c r="P281" s="73"/>
      <c r="Q281" s="73"/>
      <c r="R281" s="73"/>
      <c r="S281" s="73"/>
      <c r="T281" s="7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20" t="s">
        <v>147</v>
      </c>
      <c r="AU281" s="20" t="s">
        <v>84</v>
      </c>
    </row>
    <row r="282" s="2" customFormat="1">
      <c r="A282" s="39"/>
      <c r="B282" s="165"/>
      <c r="C282" s="166" t="s">
        <v>607</v>
      </c>
      <c r="D282" s="166" t="s">
        <v>141</v>
      </c>
      <c r="E282" s="167" t="s">
        <v>2101</v>
      </c>
      <c r="F282" s="168" t="s">
        <v>2102</v>
      </c>
      <c r="G282" s="169" t="s">
        <v>168</v>
      </c>
      <c r="H282" s="170">
        <v>1.375</v>
      </c>
      <c r="I282" s="171"/>
      <c r="J282" s="172">
        <f>ROUND(I282*H282,2)</f>
        <v>0</v>
      </c>
      <c r="K282" s="168" t="s">
        <v>3</v>
      </c>
      <c r="L282" s="40"/>
      <c r="M282" s="173" t="s">
        <v>3</v>
      </c>
      <c r="N282" s="174" t="s">
        <v>45</v>
      </c>
      <c r="O282" s="73"/>
      <c r="P282" s="175">
        <f>O282*H282</f>
        <v>0</v>
      </c>
      <c r="Q282" s="175">
        <v>0</v>
      </c>
      <c r="R282" s="175">
        <f>Q282*H282</f>
        <v>0</v>
      </c>
      <c r="S282" s="175">
        <v>0</v>
      </c>
      <c r="T282" s="17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77" t="s">
        <v>302</v>
      </c>
      <c r="AT282" s="177" t="s">
        <v>141</v>
      </c>
      <c r="AU282" s="177" t="s">
        <v>84</v>
      </c>
      <c r="AY282" s="20" t="s">
        <v>138</v>
      </c>
      <c r="BE282" s="178">
        <f>IF(N282="základní",J282,0)</f>
        <v>0</v>
      </c>
      <c r="BF282" s="178">
        <f>IF(N282="snížená",J282,0)</f>
        <v>0</v>
      </c>
      <c r="BG282" s="178">
        <f>IF(N282="zákl. přenesená",J282,0)</f>
        <v>0</v>
      </c>
      <c r="BH282" s="178">
        <f>IF(N282="sníž. přenesená",J282,0)</f>
        <v>0</v>
      </c>
      <c r="BI282" s="178">
        <f>IF(N282="nulová",J282,0)</f>
        <v>0</v>
      </c>
      <c r="BJ282" s="20" t="s">
        <v>82</v>
      </c>
      <c r="BK282" s="178">
        <f>ROUND(I282*H282,2)</f>
        <v>0</v>
      </c>
      <c r="BL282" s="20" t="s">
        <v>302</v>
      </c>
      <c r="BM282" s="177" t="s">
        <v>2103</v>
      </c>
    </row>
    <row r="283" s="2" customFormat="1">
      <c r="A283" s="39"/>
      <c r="B283" s="40"/>
      <c r="C283" s="39"/>
      <c r="D283" s="179" t="s">
        <v>147</v>
      </c>
      <c r="E283" s="39"/>
      <c r="F283" s="180" t="s">
        <v>2104</v>
      </c>
      <c r="G283" s="39"/>
      <c r="H283" s="39"/>
      <c r="I283" s="181"/>
      <c r="J283" s="39"/>
      <c r="K283" s="39"/>
      <c r="L283" s="40"/>
      <c r="M283" s="182"/>
      <c r="N283" s="183"/>
      <c r="O283" s="73"/>
      <c r="P283" s="73"/>
      <c r="Q283" s="73"/>
      <c r="R283" s="73"/>
      <c r="S283" s="73"/>
      <c r="T283" s="74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20" t="s">
        <v>147</v>
      </c>
      <c r="AU283" s="20" t="s">
        <v>84</v>
      </c>
    </row>
    <row r="284" s="14" customFormat="1">
      <c r="A284" s="14"/>
      <c r="B284" s="196"/>
      <c r="C284" s="14"/>
      <c r="D284" s="179" t="s">
        <v>199</v>
      </c>
      <c r="E284" s="197" t="s">
        <v>3</v>
      </c>
      <c r="F284" s="198" t="s">
        <v>2105</v>
      </c>
      <c r="G284" s="14"/>
      <c r="H284" s="199">
        <v>1.375</v>
      </c>
      <c r="I284" s="200"/>
      <c r="J284" s="14"/>
      <c r="K284" s="14"/>
      <c r="L284" s="196"/>
      <c r="M284" s="201"/>
      <c r="N284" s="202"/>
      <c r="O284" s="202"/>
      <c r="P284" s="202"/>
      <c r="Q284" s="202"/>
      <c r="R284" s="202"/>
      <c r="S284" s="202"/>
      <c r="T284" s="20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7" t="s">
        <v>199</v>
      </c>
      <c r="AU284" s="197" t="s">
        <v>84</v>
      </c>
      <c r="AV284" s="14" t="s">
        <v>84</v>
      </c>
      <c r="AW284" s="14" t="s">
        <v>35</v>
      </c>
      <c r="AX284" s="14" t="s">
        <v>82</v>
      </c>
      <c r="AY284" s="197" t="s">
        <v>138</v>
      </c>
    </row>
    <row r="285" s="2" customFormat="1" ht="33" customHeight="1">
      <c r="A285" s="39"/>
      <c r="B285" s="165"/>
      <c r="C285" s="166" t="s">
        <v>611</v>
      </c>
      <c r="D285" s="166" t="s">
        <v>141</v>
      </c>
      <c r="E285" s="167" t="s">
        <v>2106</v>
      </c>
      <c r="F285" s="168" t="s">
        <v>2107</v>
      </c>
      <c r="G285" s="169" t="s">
        <v>211</v>
      </c>
      <c r="H285" s="170">
        <v>1</v>
      </c>
      <c r="I285" s="171"/>
      <c r="J285" s="172">
        <f>ROUND(I285*H285,2)</f>
        <v>0</v>
      </c>
      <c r="K285" s="168" t="s">
        <v>144</v>
      </c>
      <c r="L285" s="40"/>
      <c r="M285" s="173" t="s">
        <v>3</v>
      </c>
      <c r="N285" s="174" t="s">
        <v>45</v>
      </c>
      <c r="O285" s="73"/>
      <c r="P285" s="175">
        <f>O285*H285</f>
        <v>0</v>
      </c>
      <c r="Q285" s="175">
        <v>0.00027</v>
      </c>
      <c r="R285" s="175">
        <f>Q285*H285</f>
        <v>0.00027</v>
      </c>
      <c r="S285" s="175">
        <v>0</v>
      </c>
      <c r="T285" s="17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177" t="s">
        <v>302</v>
      </c>
      <c r="AT285" s="177" t="s">
        <v>141</v>
      </c>
      <c r="AU285" s="177" t="s">
        <v>84</v>
      </c>
      <c r="AY285" s="20" t="s">
        <v>138</v>
      </c>
      <c r="BE285" s="178">
        <f>IF(N285="základní",J285,0)</f>
        <v>0</v>
      </c>
      <c r="BF285" s="178">
        <f>IF(N285="snížená",J285,0)</f>
        <v>0</v>
      </c>
      <c r="BG285" s="178">
        <f>IF(N285="zákl. přenesená",J285,0)</f>
        <v>0</v>
      </c>
      <c r="BH285" s="178">
        <f>IF(N285="sníž. přenesená",J285,0)</f>
        <v>0</v>
      </c>
      <c r="BI285" s="178">
        <f>IF(N285="nulová",J285,0)</f>
        <v>0</v>
      </c>
      <c r="BJ285" s="20" t="s">
        <v>82</v>
      </c>
      <c r="BK285" s="178">
        <f>ROUND(I285*H285,2)</f>
        <v>0</v>
      </c>
      <c r="BL285" s="20" t="s">
        <v>302</v>
      </c>
      <c r="BM285" s="177" t="s">
        <v>2108</v>
      </c>
    </row>
    <row r="286" s="2" customFormat="1">
      <c r="A286" s="39"/>
      <c r="B286" s="40"/>
      <c r="C286" s="39"/>
      <c r="D286" s="179" t="s">
        <v>147</v>
      </c>
      <c r="E286" s="39"/>
      <c r="F286" s="180" t="s">
        <v>2109</v>
      </c>
      <c r="G286" s="39"/>
      <c r="H286" s="39"/>
      <c r="I286" s="181"/>
      <c r="J286" s="39"/>
      <c r="K286" s="39"/>
      <c r="L286" s="40"/>
      <c r="M286" s="182"/>
      <c r="N286" s="183"/>
      <c r="O286" s="73"/>
      <c r="P286" s="73"/>
      <c r="Q286" s="73"/>
      <c r="R286" s="73"/>
      <c r="S286" s="73"/>
      <c r="T286" s="74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20" t="s">
        <v>147</v>
      </c>
      <c r="AU286" s="20" t="s">
        <v>84</v>
      </c>
    </row>
    <row r="287" s="13" customFormat="1">
      <c r="A287" s="13"/>
      <c r="B287" s="189"/>
      <c r="C287" s="13"/>
      <c r="D287" s="179" t="s">
        <v>199</v>
      </c>
      <c r="E287" s="190" t="s">
        <v>3</v>
      </c>
      <c r="F287" s="191" t="s">
        <v>2110</v>
      </c>
      <c r="G287" s="13"/>
      <c r="H287" s="190" t="s">
        <v>3</v>
      </c>
      <c r="I287" s="192"/>
      <c r="J287" s="13"/>
      <c r="K287" s="13"/>
      <c r="L287" s="189"/>
      <c r="M287" s="193"/>
      <c r="N287" s="194"/>
      <c r="O287" s="194"/>
      <c r="P287" s="194"/>
      <c r="Q287" s="194"/>
      <c r="R287" s="194"/>
      <c r="S287" s="194"/>
      <c r="T287" s="19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0" t="s">
        <v>199</v>
      </c>
      <c r="AU287" s="190" t="s">
        <v>84</v>
      </c>
      <c r="AV287" s="13" t="s">
        <v>82</v>
      </c>
      <c r="AW287" s="13" t="s">
        <v>35</v>
      </c>
      <c r="AX287" s="13" t="s">
        <v>74</v>
      </c>
      <c r="AY287" s="190" t="s">
        <v>138</v>
      </c>
    </row>
    <row r="288" s="14" customFormat="1">
      <c r="A288" s="14"/>
      <c r="B288" s="196"/>
      <c r="C288" s="14"/>
      <c r="D288" s="179" t="s">
        <v>199</v>
      </c>
      <c r="E288" s="197" t="s">
        <v>3</v>
      </c>
      <c r="F288" s="198" t="s">
        <v>833</v>
      </c>
      <c r="G288" s="14"/>
      <c r="H288" s="199">
        <v>1</v>
      </c>
      <c r="I288" s="200"/>
      <c r="J288" s="14"/>
      <c r="K288" s="14"/>
      <c r="L288" s="196"/>
      <c r="M288" s="201"/>
      <c r="N288" s="202"/>
      <c r="O288" s="202"/>
      <c r="P288" s="202"/>
      <c r="Q288" s="202"/>
      <c r="R288" s="202"/>
      <c r="S288" s="202"/>
      <c r="T288" s="20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7" t="s">
        <v>199</v>
      </c>
      <c r="AU288" s="197" t="s">
        <v>84</v>
      </c>
      <c r="AV288" s="14" t="s">
        <v>84</v>
      </c>
      <c r="AW288" s="14" t="s">
        <v>35</v>
      </c>
      <c r="AX288" s="14" t="s">
        <v>74</v>
      </c>
      <c r="AY288" s="197" t="s">
        <v>138</v>
      </c>
    </row>
    <row r="289" s="15" customFormat="1">
      <c r="A289" s="15"/>
      <c r="B289" s="204"/>
      <c r="C289" s="15"/>
      <c r="D289" s="179" t="s">
        <v>199</v>
      </c>
      <c r="E289" s="205" t="s">
        <v>3</v>
      </c>
      <c r="F289" s="206" t="s">
        <v>208</v>
      </c>
      <c r="G289" s="15"/>
      <c r="H289" s="207">
        <v>1</v>
      </c>
      <c r="I289" s="208"/>
      <c r="J289" s="15"/>
      <c r="K289" s="15"/>
      <c r="L289" s="204"/>
      <c r="M289" s="209"/>
      <c r="N289" s="210"/>
      <c r="O289" s="210"/>
      <c r="P289" s="210"/>
      <c r="Q289" s="210"/>
      <c r="R289" s="210"/>
      <c r="S289" s="210"/>
      <c r="T289" s="21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05" t="s">
        <v>199</v>
      </c>
      <c r="AU289" s="205" t="s">
        <v>84</v>
      </c>
      <c r="AV289" s="15" t="s">
        <v>162</v>
      </c>
      <c r="AW289" s="15" t="s">
        <v>35</v>
      </c>
      <c r="AX289" s="15" t="s">
        <v>82</v>
      </c>
      <c r="AY289" s="205" t="s">
        <v>138</v>
      </c>
    </row>
    <row r="290" s="2" customFormat="1" ht="21.75" customHeight="1">
      <c r="A290" s="39"/>
      <c r="B290" s="165"/>
      <c r="C290" s="223" t="s">
        <v>615</v>
      </c>
      <c r="D290" s="223" t="s">
        <v>932</v>
      </c>
      <c r="E290" s="224" t="s">
        <v>2111</v>
      </c>
      <c r="F290" s="225" t="s">
        <v>2112</v>
      </c>
      <c r="G290" s="226" t="s">
        <v>211</v>
      </c>
      <c r="H290" s="227">
        <v>1</v>
      </c>
      <c r="I290" s="228"/>
      <c r="J290" s="229">
        <f>ROUND(I290*H290,2)</f>
        <v>0</v>
      </c>
      <c r="K290" s="225" t="s">
        <v>3</v>
      </c>
      <c r="L290" s="230"/>
      <c r="M290" s="231" t="s">
        <v>3</v>
      </c>
      <c r="N290" s="232" t="s">
        <v>45</v>
      </c>
      <c r="O290" s="73"/>
      <c r="P290" s="175">
        <f>O290*H290</f>
        <v>0</v>
      </c>
      <c r="Q290" s="175">
        <v>0</v>
      </c>
      <c r="R290" s="175">
        <f>Q290*H290</f>
        <v>0</v>
      </c>
      <c r="S290" s="175">
        <v>0</v>
      </c>
      <c r="T290" s="17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77" t="s">
        <v>429</v>
      </c>
      <c r="AT290" s="177" t="s">
        <v>932</v>
      </c>
      <c r="AU290" s="177" t="s">
        <v>84</v>
      </c>
      <c r="AY290" s="20" t="s">
        <v>138</v>
      </c>
      <c r="BE290" s="178">
        <f>IF(N290="základní",J290,0)</f>
        <v>0</v>
      </c>
      <c r="BF290" s="178">
        <f>IF(N290="snížená",J290,0)</f>
        <v>0</v>
      </c>
      <c r="BG290" s="178">
        <f>IF(N290="zákl. přenesená",J290,0)</f>
        <v>0</v>
      </c>
      <c r="BH290" s="178">
        <f>IF(N290="sníž. přenesená",J290,0)</f>
        <v>0</v>
      </c>
      <c r="BI290" s="178">
        <f>IF(N290="nulová",J290,0)</f>
        <v>0</v>
      </c>
      <c r="BJ290" s="20" t="s">
        <v>82</v>
      </c>
      <c r="BK290" s="178">
        <f>ROUND(I290*H290,2)</f>
        <v>0</v>
      </c>
      <c r="BL290" s="20" t="s">
        <v>302</v>
      </c>
      <c r="BM290" s="177" t="s">
        <v>2113</v>
      </c>
    </row>
    <row r="291" s="2" customFormat="1">
      <c r="A291" s="39"/>
      <c r="B291" s="40"/>
      <c r="C291" s="39"/>
      <c r="D291" s="179" t="s">
        <v>147</v>
      </c>
      <c r="E291" s="39"/>
      <c r="F291" s="180" t="s">
        <v>2114</v>
      </c>
      <c r="G291" s="39"/>
      <c r="H291" s="39"/>
      <c r="I291" s="181"/>
      <c r="J291" s="39"/>
      <c r="K291" s="39"/>
      <c r="L291" s="40"/>
      <c r="M291" s="182"/>
      <c r="N291" s="183"/>
      <c r="O291" s="73"/>
      <c r="P291" s="73"/>
      <c r="Q291" s="73"/>
      <c r="R291" s="73"/>
      <c r="S291" s="73"/>
      <c r="T291" s="74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20" t="s">
        <v>147</v>
      </c>
      <c r="AU291" s="20" t="s">
        <v>84</v>
      </c>
    </row>
    <row r="292" s="2" customFormat="1" ht="16.5" customHeight="1">
      <c r="A292" s="39"/>
      <c r="B292" s="165"/>
      <c r="C292" s="223" t="s">
        <v>620</v>
      </c>
      <c r="D292" s="223" t="s">
        <v>932</v>
      </c>
      <c r="E292" s="224" t="s">
        <v>2115</v>
      </c>
      <c r="F292" s="225" t="s">
        <v>2116</v>
      </c>
      <c r="G292" s="226" t="s">
        <v>211</v>
      </c>
      <c r="H292" s="227">
        <v>1</v>
      </c>
      <c r="I292" s="228"/>
      <c r="J292" s="229">
        <f>ROUND(I292*H292,2)</f>
        <v>0</v>
      </c>
      <c r="K292" s="225" t="s">
        <v>3</v>
      </c>
      <c r="L292" s="230"/>
      <c r="M292" s="231" t="s">
        <v>3</v>
      </c>
      <c r="N292" s="232" t="s">
        <v>45</v>
      </c>
      <c r="O292" s="73"/>
      <c r="P292" s="175">
        <f>O292*H292</f>
        <v>0</v>
      </c>
      <c r="Q292" s="175">
        <v>0.0063</v>
      </c>
      <c r="R292" s="175">
        <f>Q292*H292</f>
        <v>0.0063</v>
      </c>
      <c r="S292" s="175">
        <v>0</v>
      </c>
      <c r="T292" s="17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77" t="s">
        <v>429</v>
      </c>
      <c r="AT292" s="177" t="s">
        <v>932</v>
      </c>
      <c r="AU292" s="177" t="s">
        <v>84</v>
      </c>
      <c r="AY292" s="20" t="s">
        <v>138</v>
      </c>
      <c r="BE292" s="178">
        <f>IF(N292="základní",J292,0)</f>
        <v>0</v>
      </c>
      <c r="BF292" s="178">
        <f>IF(N292="snížená",J292,0)</f>
        <v>0</v>
      </c>
      <c r="BG292" s="178">
        <f>IF(N292="zákl. přenesená",J292,0)</f>
        <v>0</v>
      </c>
      <c r="BH292" s="178">
        <f>IF(N292="sníž. přenesená",J292,0)</f>
        <v>0</v>
      </c>
      <c r="BI292" s="178">
        <f>IF(N292="nulová",J292,0)</f>
        <v>0</v>
      </c>
      <c r="BJ292" s="20" t="s">
        <v>82</v>
      </c>
      <c r="BK292" s="178">
        <f>ROUND(I292*H292,2)</f>
        <v>0</v>
      </c>
      <c r="BL292" s="20" t="s">
        <v>302</v>
      </c>
      <c r="BM292" s="177" t="s">
        <v>2117</v>
      </c>
    </row>
    <row r="293" s="2" customFormat="1">
      <c r="A293" s="39"/>
      <c r="B293" s="40"/>
      <c r="C293" s="39"/>
      <c r="D293" s="179" t="s">
        <v>147</v>
      </c>
      <c r="E293" s="39"/>
      <c r="F293" s="180" t="s">
        <v>2114</v>
      </c>
      <c r="G293" s="39"/>
      <c r="H293" s="39"/>
      <c r="I293" s="181"/>
      <c r="J293" s="39"/>
      <c r="K293" s="39"/>
      <c r="L293" s="40"/>
      <c r="M293" s="182"/>
      <c r="N293" s="183"/>
      <c r="O293" s="73"/>
      <c r="P293" s="73"/>
      <c r="Q293" s="73"/>
      <c r="R293" s="73"/>
      <c r="S293" s="73"/>
      <c r="T293" s="74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20" t="s">
        <v>147</v>
      </c>
      <c r="AU293" s="20" t="s">
        <v>84</v>
      </c>
    </row>
    <row r="294" s="2" customFormat="1">
      <c r="A294" s="39"/>
      <c r="B294" s="165"/>
      <c r="C294" s="166" t="s">
        <v>625</v>
      </c>
      <c r="D294" s="166" t="s">
        <v>141</v>
      </c>
      <c r="E294" s="167" t="s">
        <v>2118</v>
      </c>
      <c r="F294" s="168" t="s">
        <v>2119</v>
      </c>
      <c r="G294" s="169" t="s">
        <v>211</v>
      </c>
      <c r="H294" s="170">
        <v>1</v>
      </c>
      <c r="I294" s="171"/>
      <c r="J294" s="172">
        <f>ROUND(I294*H294,2)</f>
        <v>0</v>
      </c>
      <c r="K294" s="168" t="s">
        <v>3</v>
      </c>
      <c r="L294" s="40"/>
      <c r="M294" s="173" t="s">
        <v>3</v>
      </c>
      <c r="N294" s="174" t="s">
        <v>45</v>
      </c>
      <c r="O294" s="73"/>
      <c r="P294" s="175">
        <f>O294*H294</f>
        <v>0</v>
      </c>
      <c r="Q294" s="175">
        <v>0.00048000000000000001</v>
      </c>
      <c r="R294" s="175">
        <f>Q294*H294</f>
        <v>0.00048000000000000001</v>
      </c>
      <c r="S294" s="175">
        <v>0</v>
      </c>
      <c r="T294" s="17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77" t="s">
        <v>302</v>
      </c>
      <c r="AT294" s="177" t="s">
        <v>141</v>
      </c>
      <c r="AU294" s="177" t="s">
        <v>84</v>
      </c>
      <c r="AY294" s="20" t="s">
        <v>138</v>
      </c>
      <c r="BE294" s="178">
        <f>IF(N294="základní",J294,0)</f>
        <v>0</v>
      </c>
      <c r="BF294" s="178">
        <f>IF(N294="snížená",J294,0)</f>
        <v>0</v>
      </c>
      <c r="BG294" s="178">
        <f>IF(N294="zákl. přenesená",J294,0)</f>
        <v>0</v>
      </c>
      <c r="BH294" s="178">
        <f>IF(N294="sníž. přenesená",J294,0)</f>
        <v>0</v>
      </c>
      <c r="BI294" s="178">
        <f>IF(N294="nulová",J294,0)</f>
        <v>0</v>
      </c>
      <c r="BJ294" s="20" t="s">
        <v>82</v>
      </c>
      <c r="BK294" s="178">
        <f>ROUND(I294*H294,2)</f>
        <v>0</v>
      </c>
      <c r="BL294" s="20" t="s">
        <v>302</v>
      </c>
      <c r="BM294" s="177" t="s">
        <v>2120</v>
      </c>
    </row>
    <row r="295" s="13" customFormat="1">
      <c r="A295" s="13"/>
      <c r="B295" s="189"/>
      <c r="C295" s="13"/>
      <c r="D295" s="179" t="s">
        <v>199</v>
      </c>
      <c r="E295" s="190" t="s">
        <v>3</v>
      </c>
      <c r="F295" s="191" t="s">
        <v>2121</v>
      </c>
      <c r="G295" s="13"/>
      <c r="H295" s="190" t="s">
        <v>3</v>
      </c>
      <c r="I295" s="192"/>
      <c r="J295" s="13"/>
      <c r="K295" s="13"/>
      <c r="L295" s="189"/>
      <c r="M295" s="193"/>
      <c r="N295" s="194"/>
      <c r="O295" s="194"/>
      <c r="P295" s="194"/>
      <c r="Q295" s="194"/>
      <c r="R295" s="194"/>
      <c r="S295" s="194"/>
      <c r="T295" s="19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0" t="s">
        <v>199</v>
      </c>
      <c r="AU295" s="190" t="s">
        <v>84</v>
      </c>
      <c r="AV295" s="13" t="s">
        <v>82</v>
      </c>
      <c r="AW295" s="13" t="s">
        <v>35</v>
      </c>
      <c r="AX295" s="13" t="s">
        <v>74</v>
      </c>
      <c r="AY295" s="190" t="s">
        <v>138</v>
      </c>
    </row>
    <row r="296" s="14" customFormat="1">
      <c r="A296" s="14"/>
      <c r="B296" s="196"/>
      <c r="C296" s="14"/>
      <c r="D296" s="179" t="s">
        <v>199</v>
      </c>
      <c r="E296" s="197" t="s">
        <v>3</v>
      </c>
      <c r="F296" s="198" t="s">
        <v>833</v>
      </c>
      <c r="G296" s="14"/>
      <c r="H296" s="199">
        <v>1</v>
      </c>
      <c r="I296" s="200"/>
      <c r="J296" s="14"/>
      <c r="K296" s="14"/>
      <c r="L296" s="196"/>
      <c r="M296" s="201"/>
      <c r="N296" s="202"/>
      <c r="O296" s="202"/>
      <c r="P296" s="202"/>
      <c r="Q296" s="202"/>
      <c r="R296" s="202"/>
      <c r="S296" s="202"/>
      <c r="T296" s="20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7" t="s">
        <v>199</v>
      </c>
      <c r="AU296" s="197" t="s">
        <v>84</v>
      </c>
      <c r="AV296" s="14" t="s">
        <v>84</v>
      </c>
      <c r="AW296" s="14" t="s">
        <v>35</v>
      </c>
      <c r="AX296" s="14" t="s">
        <v>74</v>
      </c>
      <c r="AY296" s="197" t="s">
        <v>138</v>
      </c>
    </row>
    <row r="297" s="15" customFormat="1">
      <c r="A297" s="15"/>
      <c r="B297" s="204"/>
      <c r="C297" s="15"/>
      <c r="D297" s="179" t="s">
        <v>199</v>
      </c>
      <c r="E297" s="205" t="s">
        <v>3</v>
      </c>
      <c r="F297" s="206" t="s">
        <v>208</v>
      </c>
      <c r="G297" s="15"/>
      <c r="H297" s="207">
        <v>1</v>
      </c>
      <c r="I297" s="208"/>
      <c r="J297" s="15"/>
      <c r="K297" s="15"/>
      <c r="L297" s="204"/>
      <c r="M297" s="209"/>
      <c r="N297" s="210"/>
      <c r="O297" s="210"/>
      <c r="P297" s="210"/>
      <c r="Q297" s="210"/>
      <c r="R297" s="210"/>
      <c r="S297" s="210"/>
      <c r="T297" s="21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05" t="s">
        <v>199</v>
      </c>
      <c r="AU297" s="205" t="s">
        <v>84</v>
      </c>
      <c r="AV297" s="15" t="s">
        <v>162</v>
      </c>
      <c r="AW297" s="15" t="s">
        <v>35</v>
      </c>
      <c r="AX297" s="15" t="s">
        <v>82</v>
      </c>
      <c r="AY297" s="205" t="s">
        <v>138</v>
      </c>
    </row>
    <row r="298" s="2" customFormat="1" ht="16.5" customHeight="1">
      <c r="A298" s="39"/>
      <c r="B298" s="165"/>
      <c r="C298" s="223" t="s">
        <v>631</v>
      </c>
      <c r="D298" s="223" t="s">
        <v>932</v>
      </c>
      <c r="E298" s="224" t="s">
        <v>2122</v>
      </c>
      <c r="F298" s="225" t="s">
        <v>2123</v>
      </c>
      <c r="G298" s="226" t="s">
        <v>211</v>
      </c>
      <c r="H298" s="227">
        <v>1</v>
      </c>
      <c r="I298" s="228"/>
      <c r="J298" s="229">
        <f>ROUND(I298*H298,2)</f>
        <v>0</v>
      </c>
      <c r="K298" s="225" t="s">
        <v>3</v>
      </c>
      <c r="L298" s="230"/>
      <c r="M298" s="231" t="s">
        <v>3</v>
      </c>
      <c r="N298" s="232" t="s">
        <v>45</v>
      </c>
      <c r="O298" s="73"/>
      <c r="P298" s="175">
        <f>O298*H298</f>
        <v>0</v>
      </c>
      <c r="Q298" s="175">
        <v>0.012500000000000001</v>
      </c>
      <c r="R298" s="175">
        <f>Q298*H298</f>
        <v>0.012500000000000001</v>
      </c>
      <c r="S298" s="175">
        <v>0</v>
      </c>
      <c r="T298" s="17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177" t="s">
        <v>429</v>
      </c>
      <c r="AT298" s="177" t="s">
        <v>932</v>
      </c>
      <c r="AU298" s="177" t="s">
        <v>84</v>
      </c>
      <c r="AY298" s="20" t="s">
        <v>138</v>
      </c>
      <c r="BE298" s="178">
        <f>IF(N298="základní",J298,0)</f>
        <v>0</v>
      </c>
      <c r="BF298" s="178">
        <f>IF(N298="snížená",J298,0)</f>
        <v>0</v>
      </c>
      <c r="BG298" s="178">
        <f>IF(N298="zákl. přenesená",J298,0)</f>
        <v>0</v>
      </c>
      <c r="BH298" s="178">
        <f>IF(N298="sníž. přenesená",J298,0)</f>
        <v>0</v>
      </c>
      <c r="BI298" s="178">
        <f>IF(N298="nulová",J298,0)</f>
        <v>0</v>
      </c>
      <c r="BJ298" s="20" t="s">
        <v>82</v>
      </c>
      <c r="BK298" s="178">
        <f>ROUND(I298*H298,2)</f>
        <v>0</v>
      </c>
      <c r="BL298" s="20" t="s">
        <v>302</v>
      </c>
      <c r="BM298" s="177" t="s">
        <v>2124</v>
      </c>
    </row>
    <row r="299" s="2" customFormat="1">
      <c r="A299" s="39"/>
      <c r="B299" s="40"/>
      <c r="C299" s="39"/>
      <c r="D299" s="179" t="s">
        <v>147</v>
      </c>
      <c r="E299" s="39"/>
      <c r="F299" s="180" t="s">
        <v>2125</v>
      </c>
      <c r="G299" s="39"/>
      <c r="H299" s="39"/>
      <c r="I299" s="181"/>
      <c r="J299" s="39"/>
      <c r="K299" s="39"/>
      <c r="L299" s="40"/>
      <c r="M299" s="182"/>
      <c r="N299" s="183"/>
      <c r="O299" s="73"/>
      <c r="P299" s="73"/>
      <c r="Q299" s="73"/>
      <c r="R299" s="73"/>
      <c r="S299" s="73"/>
      <c r="T299" s="74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20" t="s">
        <v>147</v>
      </c>
      <c r="AU299" s="20" t="s">
        <v>84</v>
      </c>
    </row>
    <row r="300" s="2" customFormat="1">
      <c r="A300" s="39"/>
      <c r="B300" s="165"/>
      <c r="C300" s="166" t="s">
        <v>637</v>
      </c>
      <c r="D300" s="166" t="s">
        <v>141</v>
      </c>
      <c r="E300" s="167" t="s">
        <v>2126</v>
      </c>
      <c r="F300" s="168" t="s">
        <v>2127</v>
      </c>
      <c r="G300" s="169" t="s">
        <v>211</v>
      </c>
      <c r="H300" s="170">
        <v>1</v>
      </c>
      <c r="I300" s="171"/>
      <c r="J300" s="172">
        <f>ROUND(I300*H300,2)</f>
        <v>0</v>
      </c>
      <c r="K300" s="168" t="s">
        <v>144</v>
      </c>
      <c r="L300" s="40"/>
      <c r="M300" s="173" t="s">
        <v>3</v>
      </c>
      <c r="N300" s="174" t="s">
        <v>45</v>
      </c>
      <c r="O300" s="73"/>
      <c r="P300" s="175">
        <f>O300*H300</f>
        <v>0</v>
      </c>
      <c r="Q300" s="175">
        <v>0.00046999999999999999</v>
      </c>
      <c r="R300" s="175">
        <f>Q300*H300</f>
        <v>0.00046999999999999999</v>
      </c>
      <c r="S300" s="175">
        <v>0</v>
      </c>
      <c r="T300" s="17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77" t="s">
        <v>302</v>
      </c>
      <c r="AT300" s="177" t="s">
        <v>141</v>
      </c>
      <c r="AU300" s="177" t="s">
        <v>84</v>
      </c>
      <c r="AY300" s="20" t="s">
        <v>138</v>
      </c>
      <c r="BE300" s="178">
        <f>IF(N300="základní",J300,0)</f>
        <v>0</v>
      </c>
      <c r="BF300" s="178">
        <f>IF(N300="snížená",J300,0)</f>
        <v>0</v>
      </c>
      <c r="BG300" s="178">
        <f>IF(N300="zákl. přenesená",J300,0)</f>
        <v>0</v>
      </c>
      <c r="BH300" s="178">
        <f>IF(N300="sníž. přenesená",J300,0)</f>
        <v>0</v>
      </c>
      <c r="BI300" s="178">
        <f>IF(N300="nulová",J300,0)</f>
        <v>0</v>
      </c>
      <c r="BJ300" s="20" t="s">
        <v>82</v>
      </c>
      <c r="BK300" s="178">
        <f>ROUND(I300*H300,2)</f>
        <v>0</v>
      </c>
      <c r="BL300" s="20" t="s">
        <v>302</v>
      </c>
      <c r="BM300" s="177" t="s">
        <v>2128</v>
      </c>
    </row>
    <row r="301" s="13" customFormat="1">
      <c r="A301" s="13"/>
      <c r="B301" s="189"/>
      <c r="C301" s="13"/>
      <c r="D301" s="179" t="s">
        <v>199</v>
      </c>
      <c r="E301" s="190" t="s">
        <v>3</v>
      </c>
      <c r="F301" s="191" t="s">
        <v>2129</v>
      </c>
      <c r="G301" s="13"/>
      <c r="H301" s="190" t="s">
        <v>3</v>
      </c>
      <c r="I301" s="192"/>
      <c r="J301" s="13"/>
      <c r="K301" s="13"/>
      <c r="L301" s="189"/>
      <c r="M301" s="193"/>
      <c r="N301" s="194"/>
      <c r="O301" s="194"/>
      <c r="P301" s="194"/>
      <c r="Q301" s="194"/>
      <c r="R301" s="194"/>
      <c r="S301" s="194"/>
      <c r="T301" s="19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0" t="s">
        <v>199</v>
      </c>
      <c r="AU301" s="190" t="s">
        <v>84</v>
      </c>
      <c r="AV301" s="13" t="s">
        <v>82</v>
      </c>
      <c r="AW301" s="13" t="s">
        <v>35</v>
      </c>
      <c r="AX301" s="13" t="s">
        <v>74</v>
      </c>
      <c r="AY301" s="190" t="s">
        <v>138</v>
      </c>
    </row>
    <row r="302" s="14" customFormat="1">
      <c r="A302" s="14"/>
      <c r="B302" s="196"/>
      <c r="C302" s="14"/>
      <c r="D302" s="179" t="s">
        <v>199</v>
      </c>
      <c r="E302" s="197" t="s">
        <v>3</v>
      </c>
      <c r="F302" s="198" t="s">
        <v>833</v>
      </c>
      <c r="G302" s="14"/>
      <c r="H302" s="199">
        <v>1</v>
      </c>
      <c r="I302" s="200"/>
      <c r="J302" s="14"/>
      <c r="K302" s="14"/>
      <c r="L302" s="196"/>
      <c r="M302" s="201"/>
      <c r="N302" s="202"/>
      <c r="O302" s="202"/>
      <c r="P302" s="202"/>
      <c r="Q302" s="202"/>
      <c r="R302" s="202"/>
      <c r="S302" s="202"/>
      <c r="T302" s="20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7" t="s">
        <v>199</v>
      </c>
      <c r="AU302" s="197" t="s">
        <v>84</v>
      </c>
      <c r="AV302" s="14" t="s">
        <v>84</v>
      </c>
      <c r="AW302" s="14" t="s">
        <v>35</v>
      </c>
      <c r="AX302" s="14" t="s">
        <v>74</v>
      </c>
      <c r="AY302" s="197" t="s">
        <v>138</v>
      </c>
    </row>
    <row r="303" s="15" customFormat="1">
      <c r="A303" s="15"/>
      <c r="B303" s="204"/>
      <c r="C303" s="15"/>
      <c r="D303" s="179" t="s">
        <v>199</v>
      </c>
      <c r="E303" s="205" t="s">
        <v>3</v>
      </c>
      <c r="F303" s="206" t="s">
        <v>208</v>
      </c>
      <c r="G303" s="15"/>
      <c r="H303" s="207">
        <v>1</v>
      </c>
      <c r="I303" s="208"/>
      <c r="J303" s="15"/>
      <c r="K303" s="15"/>
      <c r="L303" s="204"/>
      <c r="M303" s="209"/>
      <c r="N303" s="210"/>
      <c r="O303" s="210"/>
      <c r="P303" s="210"/>
      <c r="Q303" s="210"/>
      <c r="R303" s="210"/>
      <c r="S303" s="210"/>
      <c r="T303" s="21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05" t="s">
        <v>199</v>
      </c>
      <c r="AU303" s="205" t="s">
        <v>84</v>
      </c>
      <c r="AV303" s="15" t="s">
        <v>162</v>
      </c>
      <c r="AW303" s="15" t="s">
        <v>35</v>
      </c>
      <c r="AX303" s="15" t="s">
        <v>82</v>
      </c>
      <c r="AY303" s="205" t="s">
        <v>138</v>
      </c>
    </row>
    <row r="304" s="2" customFormat="1">
      <c r="A304" s="39"/>
      <c r="B304" s="165"/>
      <c r="C304" s="223" t="s">
        <v>641</v>
      </c>
      <c r="D304" s="223" t="s">
        <v>932</v>
      </c>
      <c r="E304" s="224" t="s">
        <v>2130</v>
      </c>
      <c r="F304" s="225" t="s">
        <v>2131</v>
      </c>
      <c r="G304" s="226" t="s">
        <v>211</v>
      </c>
      <c r="H304" s="227">
        <v>1</v>
      </c>
      <c r="I304" s="228"/>
      <c r="J304" s="229">
        <f>ROUND(I304*H304,2)</f>
        <v>0</v>
      </c>
      <c r="K304" s="225" t="s">
        <v>3</v>
      </c>
      <c r="L304" s="230"/>
      <c r="M304" s="231" t="s">
        <v>3</v>
      </c>
      <c r="N304" s="232" t="s">
        <v>45</v>
      </c>
      <c r="O304" s="73"/>
      <c r="P304" s="175">
        <f>O304*H304</f>
        <v>0</v>
      </c>
      <c r="Q304" s="175">
        <v>0.017999999999999999</v>
      </c>
      <c r="R304" s="175">
        <f>Q304*H304</f>
        <v>0.017999999999999999</v>
      </c>
      <c r="S304" s="175">
        <v>0</v>
      </c>
      <c r="T304" s="17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77" t="s">
        <v>429</v>
      </c>
      <c r="AT304" s="177" t="s">
        <v>932</v>
      </c>
      <c r="AU304" s="177" t="s">
        <v>84</v>
      </c>
      <c r="AY304" s="20" t="s">
        <v>138</v>
      </c>
      <c r="BE304" s="178">
        <f>IF(N304="základní",J304,0)</f>
        <v>0</v>
      </c>
      <c r="BF304" s="178">
        <f>IF(N304="snížená",J304,0)</f>
        <v>0</v>
      </c>
      <c r="BG304" s="178">
        <f>IF(N304="zákl. přenesená",J304,0)</f>
        <v>0</v>
      </c>
      <c r="BH304" s="178">
        <f>IF(N304="sníž. přenesená",J304,0)</f>
        <v>0</v>
      </c>
      <c r="BI304" s="178">
        <f>IF(N304="nulová",J304,0)</f>
        <v>0</v>
      </c>
      <c r="BJ304" s="20" t="s">
        <v>82</v>
      </c>
      <c r="BK304" s="178">
        <f>ROUND(I304*H304,2)</f>
        <v>0</v>
      </c>
      <c r="BL304" s="20" t="s">
        <v>302</v>
      </c>
      <c r="BM304" s="177" t="s">
        <v>2132</v>
      </c>
    </row>
    <row r="305" s="2" customFormat="1">
      <c r="A305" s="39"/>
      <c r="B305" s="165"/>
      <c r="C305" s="166" t="s">
        <v>649</v>
      </c>
      <c r="D305" s="166" t="s">
        <v>141</v>
      </c>
      <c r="E305" s="167" t="s">
        <v>2133</v>
      </c>
      <c r="F305" s="168" t="s">
        <v>2134</v>
      </c>
      <c r="G305" s="169" t="s">
        <v>211</v>
      </c>
      <c r="H305" s="170">
        <v>4</v>
      </c>
      <c r="I305" s="171"/>
      <c r="J305" s="172">
        <f>ROUND(I305*H305,2)</f>
        <v>0</v>
      </c>
      <c r="K305" s="168" t="s">
        <v>144</v>
      </c>
      <c r="L305" s="40"/>
      <c r="M305" s="173" t="s">
        <v>3</v>
      </c>
      <c r="N305" s="174" t="s">
        <v>45</v>
      </c>
      <c r="O305" s="73"/>
      <c r="P305" s="175">
        <f>O305*H305</f>
        <v>0</v>
      </c>
      <c r="Q305" s="175">
        <v>0</v>
      </c>
      <c r="R305" s="175">
        <f>Q305*H305</f>
        <v>0</v>
      </c>
      <c r="S305" s="175">
        <v>0</v>
      </c>
      <c r="T305" s="17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177" t="s">
        <v>302</v>
      </c>
      <c r="AT305" s="177" t="s">
        <v>141</v>
      </c>
      <c r="AU305" s="177" t="s">
        <v>84</v>
      </c>
      <c r="AY305" s="20" t="s">
        <v>138</v>
      </c>
      <c r="BE305" s="178">
        <f>IF(N305="základní",J305,0)</f>
        <v>0</v>
      </c>
      <c r="BF305" s="178">
        <f>IF(N305="snížená",J305,0)</f>
        <v>0</v>
      </c>
      <c r="BG305" s="178">
        <f>IF(N305="zákl. přenesená",J305,0)</f>
        <v>0</v>
      </c>
      <c r="BH305" s="178">
        <f>IF(N305="sníž. přenesená",J305,0)</f>
        <v>0</v>
      </c>
      <c r="BI305" s="178">
        <f>IF(N305="nulová",J305,0)</f>
        <v>0</v>
      </c>
      <c r="BJ305" s="20" t="s">
        <v>82</v>
      </c>
      <c r="BK305" s="178">
        <f>ROUND(I305*H305,2)</f>
        <v>0</v>
      </c>
      <c r="BL305" s="20" t="s">
        <v>302</v>
      </c>
      <c r="BM305" s="177" t="s">
        <v>2135</v>
      </c>
    </row>
    <row r="306" s="13" customFormat="1">
      <c r="A306" s="13"/>
      <c r="B306" s="189"/>
      <c r="C306" s="13"/>
      <c r="D306" s="179" t="s">
        <v>199</v>
      </c>
      <c r="E306" s="190" t="s">
        <v>3</v>
      </c>
      <c r="F306" s="191" t="s">
        <v>2136</v>
      </c>
      <c r="G306" s="13"/>
      <c r="H306" s="190" t="s">
        <v>3</v>
      </c>
      <c r="I306" s="192"/>
      <c r="J306" s="13"/>
      <c r="K306" s="13"/>
      <c r="L306" s="189"/>
      <c r="M306" s="193"/>
      <c r="N306" s="194"/>
      <c r="O306" s="194"/>
      <c r="P306" s="194"/>
      <c r="Q306" s="194"/>
      <c r="R306" s="194"/>
      <c r="S306" s="194"/>
      <c r="T306" s="19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0" t="s">
        <v>199</v>
      </c>
      <c r="AU306" s="190" t="s">
        <v>84</v>
      </c>
      <c r="AV306" s="13" t="s">
        <v>82</v>
      </c>
      <c r="AW306" s="13" t="s">
        <v>35</v>
      </c>
      <c r="AX306" s="13" t="s">
        <v>74</v>
      </c>
      <c r="AY306" s="190" t="s">
        <v>138</v>
      </c>
    </row>
    <row r="307" s="14" customFormat="1">
      <c r="A307" s="14"/>
      <c r="B307" s="196"/>
      <c r="C307" s="14"/>
      <c r="D307" s="179" t="s">
        <v>199</v>
      </c>
      <c r="E307" s="197" t="s">
        <v>3</v>
      </c>
      <c r="F307" s="198" t="s">
        <v>987</v>
      </c>
      <c r="G307" s="14"/>
      <c r="H307" s="199">
        <v>4</v>
      </c>
      <c r="I307" s="200"/>
      <c r="J307" s="14"/>
      <c r="K307" s="14"/>
      <c r="L307" s="196"/>
      <c r="M307" s="201"/>
      <c r="N307" s="202"/>
      <c r="O307" s="202"/>
      <c r="P307" s="202"/>
      <c r="Q307" s="202"/>
      <c r="R307" s="202"/>
      <c r="S307" s="202"/>
      <c r="T307" s="20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7" t="s">
        <v>199</v>
      </c>
      <c r="AU307" s="197" t="s">
        <v>84</v>
      </c>
      <c r="AV307" s="14" t="s">
        <v>84</v>
      </c>
      <c r="AW307" s="14" t="s">
        <v>35</v>
      </c>
      <c r="AX307" s="14" t="s">
        <v>74</v>
      </c>
      <c r="AY307" s="197" t="s">
        <v>138</v>
      </c>
    </row>
    <row r="308" s="15" customFormat="1">
      <c r="A308" s="15"/>
      <c r="B308" s="204"/>
      <c r="C308" s="15"/>
      <c r="D308" s="179" t="s">
        <v>199</v>
      </c>
      <c r="E308" s="205" t="s">
        <v>3</v>
      </c>
      <c r="F308" s="206" t="s">
        <v>208</v>
      </c>
      <c r="G308" s="15"/>
      <c r="H308" s="207">
        <v>4</v>
      </c>
      <c r="I308" s="208"/>
      <c r="J308" s="15"/>
      <c r="K308" s="15"/>
      <c r="L308" s="204"/>
      <c r="M308" s="209"/>
      <c r="N308" s="210"/>
      <c r="O308" s="210"/>
      <c r="P308" s="210"/>
      <c r="Q308" s="210"/>
      <c r="R308" s="210"/>
      <c r="S308" s="210"/>
      <c r="T308" s="21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05" t="s">
        <v>199</v>
      </c>
      <c r="AU308" s="205" t="s">
        <v>84</v>
      </c>
      <c r="AV308" s="15" t="s">
        <v>162</v>
      </c>
      <c r="AW308" s="15" t="s">
        <v>35</v>
      </c>
      <c r="AX308" s="15" t="s">
        <v>82</v>
      </c>
      <c r="AY308" s="205" t="s">
        <v>138</v>
      </c>
    </row>
    <row r="309" s="2" customFormat="1">
      <c r="A309" s="39"/>
      <c r="B309" s="165"/>
      <c r="C309" s="166" t="s">
        <v>659</v>
      </c>
      <c r="D309" s="166" t="s">
        <v>141</v>
      </c>
      <c r="E309" s="167" t="s">
        <v>2137</v>
      </c>
      <c r="F309" s="168" t="s">
        <v>2138</v>
      </c>
      <c r="G309" s="169" t="s">
        <v>211</v>
      </c>
      <c r="H309" s="170">
        <v>4</v>
      </c>
      <c r="I309" s="171"/>
      <c r="J309" s="172">
        <f>ROUND(I309*H309,2)</f>
        <v>0</v>
      </c>
      <c r="K309" s="168" t="s">
        <v>144</v>
      </c>
      <c r="L309" s="40"/>
      <c r="M309" s="173" t="s">
        <v>3</v>
      </c>
      <c r="N309" s="174" t="s">
        <v>45</v>
      </c>
      <c r="O309" s="73"/>
      <c r="P309" s="175">
        <f>O309*H309</f>
        <v>0</v>
      </c>
      <c r="Q309" s="175">
        <v>0</v>
      </c>
      <c r="R309" s="175">
        <f>Q309*H309</f>
        <v>0</v>
      </c>
      <c r="S309" s="175">
        <v>0</v>
      </c>
      <c r="T309" s="17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77" t="s">
        <v>302</v>
      </c>
      <c r="AT309" s="177" t="s">
        <v>141</v>
      </c>
      <c r="AU309" s="177" t="s">
        <v>84</v>
      </c>
      <c r="AY309" s="20" t="s">
        <v>138</v>
      </c>
      <c r="BE309" s="178">
        <f>IF(N309="základní",J309,0)</f>
        <v>0</v>
      </c>
      <c r="BF309" s="178">
        <f>IF(N309="snížená",J309,0)</f>
        <v>0</v>
      </c>
      <c r="BG309" s="178">
        <f>IF(N309="zákl. přenesená",J309,0)</f>
        <v>0</v>
      </c>
      <c r="BH309" s="178">
        <f>IF(N309="sníž. přenesená",J309,0)</f>
        <v>0</v>
      </c>
      <c r="BI309" s="178">
        <f>IF(N309="nulová",J309,0)</f>
        <v>0</v>
      </c>
      <c r="BJ309" s="20" t="s">
        <v>82</v>
      </c>
      <c r="BK309" s="178">
        <f>ROUND(I309*H309,2)</f>
        <v>0</v>
      </c>
      <c r="BL309" s="20" t="s">
        <v>302</v>
      </c>
      <c r="BM309" s="177" t="s">
        <v>2139</v>
      </c>
    </row>
    <row r="310" s="13" customFormat="1">
      <c r="A310" s="13"/>
      <c r="B310" s="189"/>
      <c r="C310" s="13"/>
      <c r="D310" s="179" t="s">
        <v>199</v>
      </c>
      <c r="E310" s="190" t="s">
        <v>3</v>
      </c>
      <c r="F310" s="191" t="s">
        <v>2140</v>
      </c>
      <c r="G310" s="13"/>
      <c r="H310" s="190" t="s">
        <v>3</v>
      </c>
      <c r="I310" s="192"/>
      <c r="J310" s="13"/>
      <c r="K310" s="13"/>
      <c r="L310" s="189"/>
      <c r="M310" s="193"/>
      <c r="N310" s="194"/>
      <c r="O310" s="194"/>
      <c r="P310" s="194"/>
      <c r="Q310" s="194"/>
      <c r="R310" s="194"/>
      <c r="S310" s="194"/>
      <c r="T310" s="19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0" t="s">
        <v>199</v>
      </c>
      <c r="AU310" s="190" t="s">
        <v>84</v>
      </c>
      <c r="AV310" s="13" t="s">
        <v>82</v>
      </c>
      <c r="AW310" s="13" t="s">
        <v>35</v>
      </c>
      <c r="AX310" s="13" t="s">
        <v>74</v>
      </c>
      <c r="AY310" s="190" t="s">
        <v>138</v>
      </c>
    </row>
    <row r="311" s="14" customFormat="1">
      <c r="A311" s="14"/>
      <c r="B311" s="196"/>
      <c r="C311" s="14"/>
      <c r="D311" s="179" t="s">
        <v>199</v>
      </c>
      <c r="E311" s="197" t="s">
        <v>3</v>
      </c>
      <c r="F311" s="198" t="s">
        <v>1835</v>
      </c>
      <c r="G311" s="14"/>
      <c r="H311" s="199">
        <v>4</v>
      </c>
      <c r="I311" s="200"/>
      <c r="J311" s="14"/>
      <c r="K311" s="14"/>
      <c r="L311" s="196"/>
      <c r="M311" s="201"/>
      <c r="N311" s="202"/>
      <c r="O311" s="202"/>
      <c r="P311" s="202"/>
      <c r="Q311" s="202"/>
      <c r="R311" s="202"/>
      <c r="S311" s="202"/>
      <c r="T311" s="20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7" t="s">
        <v>199</v>
      </c>
      <c r="AU311" s="197" t="s">
        <v>84</v>
      </c>
      <c r="AV311" s="14" t="s">
        <v>84</v>
      </c>
      <c r="AW311" s="14" t="s">
        <v>35</v>
      </c>
      <c r="AX311" s="14" t="s">
        <v>74</v>
      </c>
      <c r="AY311" s="197" t="s">
        <v>138</v>
      </c>
    </row>
    <row r="312" s="15" customFormat="1">
      <c r="A312" s="15"/>
      <c r="B312" s="204"/>
      <c r="C312" s="15"/>
      <c r="D312" s="179" t="s">
        <v>199</v>
      </c>
      <c r="E312" s="205" t="s">
        <v>3</v>
      </c>
      <c r="F312" s="206" t="s">
        <v>208</v>
      </c>
      <c r="G312" s="15"/>
      <c r="H312" s="207">
        <v>4</v>
      </c>
      <c r="I312" s="208"/>
      <c r="J312" s="15"/>
      <c r="K312" s="15"/>
      <c r="L312" s="204"/>
      <c r="M312" s="209"/>
      <c r="N312" s="210"/>
      <c r="O312" s="210"/>
      <c r="P312" s="210"/>
      <c r="Q312" s="210"/>
      <c r="R312" s="210"/>
      <c r="S312" s="210"/>
      <c r="T312" s="21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05" t="s">
        <v>199</v>
      </c>
      <c r="AU312" s="205" t="s">
        <v>84</v>
      </c>
      <c r="AV312" s="15" t="s">
        <v>162</v>
      </c>
      <c r="AW312" s="15" t="s">
        <v>35</v>
      </c>
      <c r="AX312" s="15" t="s">
        <v>82</v>
      </c>
      <c r="AY312" s="205" t="s">
        <v>138</v>
      </c>
    </row>
    <row r="313" s="2" customFormat="1" ht="16.5" customHeight="1">
      <c r="A313" s="39"/>
      <c r="B313" s="165"/>
      <c r="C313" s="223" t="s">
        <v>668</v>
      </c>
      <c r="D313" s="223" t="s">
        <v>932</v>
      </c>
      <c r="E313" s="224" t="s">
        <v>2141</v>
      </c>
      <c r="F313" s="225" t="s">
        <v>2142</v>
      </c>
      <c r="G313" s="226" t="s">
        <v>369</v>
      </c>
      <c r="H313" s="227">
        <v>8.7200000000000006</v>
      </c>
      <c r="I313" s="228"/>
      <c r="J313" s="229">
        <f>ROUND(I313*H313,2)</f>
        <v>0</v>
      </c>
      <c r="K313" s="225" t="s">
        <v>3</v>
      </c>
      <c r="L313" s="230"/>
      <c r="M313" s="231" t="s">
        <v>3</v>
      </c>
      <c r="N313" s="232" t="s">
        <v>45</v>
      </c>
      <c r="O313" s="73"/>
      <c r="P313" s="175">
        <f>O313*H313</f>
        <v>0</v>
      </c>
      <c r="Q313" s="175">
        <v>0.0070000000000000001</v>
      </c>
      <c r="R313" s="175">
        <f>Q313*H313</f>
        <v>0.061040000000000004</v>
      </c>
      <c r="S313" s="175">
        <v>0</v>
      </c>
      <c r="T313" s="17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177" t="s">
        <v>429</v>
      </c>
      <c r="AT313" s="177" t="s">
        <v>932</v>
      </c>
      <c r="AU313" s="177" t="s">
        <v>84</v>
      </c>
      <c r="AY313" s="20" t="s">
        <v>138</v>
      </c>
      <c r="BE313" s="178">
        <f>IF(N313="základní",J313,0)</f>
        <v>0</v>
      </c>
      <c r="BF313" s="178">
        <f>IF(N313="snížená",J313,0)</f>
        <v>0</v>
      </c>
      <c r="BG313" s="178">
        <f>IF(N313="zákl. přenesená",J313,0)</f>
        <v>0</v>
      </c>
      <c r="BH313" s="178">
        <f>IF(N313="sníž. přenesená",J313,0)</f>
        <v>0</v>
      </c>
      <c r="BI313" s="178">
        <f>IF(N313="nulová",J313,0)</f>
        <v>0</v>
      </c>
      <c r="BJ313" s="20" t="s">
        <v>82</v>
      </c>
      <c r="BK313" s="178">
        <f>ROUND(I313*H313,2)</f>
        <v>0</v>
      </c>
      <c r="BL313" s="20" t="s">
        <v>302</v>
      </c>
      <c r="BM313" s="177" t="s">
        <v>2143</v>
      </c>
    </row>
    <row r="314" s="13" customFormat="1">
      <c r="A314" s="13"/>
      <c r="B314" s="189"/>
      <c r="C314" s="13"/>
      <c r="D314" s="179" t="s">
        <v>199</v>
      </c>
      <c r="E314" s="190" t="s">
        <v>3</v>
      </c>
      <c r="F314" s="191" t="s">
        <v>2136</v>
      </c>
      <c r="G314" s="13"/>
      <c r="H314" s="190" t="s">
        <v>3</v>
      </c>
      <c r="I314" s="192"/>
      <c r="J314" s="13"/>
      <c r="K314" s="13"/>
      <c r="L314" s="189"/>
      <c r="M314" s="193"/>
      <c r="N314" s="194"/>
      <c r="O314" s="194"/>
      <c r="P314" s="194"/>
      <c r="Q314" s="194"/>
      <c r="R314" s="194"/>
      <c r="S314" s="194"/>
      <c r="T314" s="19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0" t="s">
        <v>199</v>
      </c>
      <c r="AU314" s="190" t="s">
        <v>84</v>
      </c>
      <c r="AV314" s="13" t="s">
        <v>82</v>
      </c>
      <c r="AW314" s="13" t="s">
        <v>35</v>
      </c>
      <c r="AX314" s="13" t="s">
        <v>74</v>
      </c>
      <c r="AY314" s="190" t="s">
        <v>138</v>
      </c>
    </row>
    <row r="315" s="14" customFormat="1">
      <c r="A315" s="14"/>
      <c r="B315" s="196"/>
      <c r="C315" s="14"/>
      <c r="D315" s="179" t="s">
        <v>199</v>
      </c>
      <c r="E315" s="197" t="s">
        <v>3</v>
      </c>
      <c r="F315" s="198" t="s">
        <v>2144</v>
      </c>
      <c r="G315" s="14"/>
      <c r="H315" s="199">
        <v>2.1600000000000001</v>
      </c>
      <c r="I315" s="200"/>
      <c r="J315" s="14"/>
      <c r="K315" s="14"/>
      <c r="L315" s="196"/>
      <c r="M315" s="201"/>
      <c r="N315" s="202"/>
      <c r="O315" s="202"/>
      <c r="P315" s="202"/>
      <c r="Q315" s="202"/>
      <c r="R315" s="202"/>
      <c r="S315" s="202"/>
      <c r="T315" s="20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7" t="s">
        <v>199</v>
      </c>
      <c r="AU315" s="197" t="s">
        <v>84</v>
      </c>
      <c r="AV315" s="14" t="s">
        <v>84</v>
      </c>
      <c r="AW315" s="14" t="s">
        <v>35</v>
      </c>
      <c r="AX315" s="14" t="s">
        <v>74</v>
      </c>
      <c r="AY315" s="197" t="s">
        <v>138</v>
      </c>
    </row>
    <row r="316" s="13" customFormat="1">
      <c r="A316" s="13"/>
      <c r="B316" s="189"/>
      <c r="C316" s="13"/>
      <c r="D316" s="179" t="s">
        <v>199</v>
      </c>
      <c r="E316" s="190" t="s">
        <v>3</v>
      </c>
      <c r="F316" s="191" t="s">
        <v>2140</v>
      </c>
      <c r="G316" s="13"/>
      <c r="H316" s="190" t="s">
        <v>3</v>
      </c>
      <c r="I316" s="192"/>
      <c r="J316" s="13"/>
      <c r="K316" s="13"/>
      <c r="L316" s="189"/>
      <c r="M316" s="193"/>
      <c r="N316" s="194"/>
      <c r="O316" s="194"/>
      <c r="P316" s="194"/>
      <c r="Q316" s="194"/>
      <c r="R316" s="194"/>
      <c r="S316" s="194"/>
      <c r="T316" s="19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0" t="s">
        <v>199</v>
      </c>
      <c r="AU316" s="190" t="s">
        <v>84</v>
      </c>
      <c r="AV316" s="13" t="s">
        <v>82</v>
      </c>
      <c r="AW316" s="13" t="s">
        <v>35</v>
      </c>
      <c r="AX316" s="13" t="s">
        <v>74</v>
      </c>
      <c r="AY316" s="190" t="s">
        <v>138</v>
      </c>
    </row>
    <row r="317" s="14" customFormat="1">
      <c r="A317" s="14"/>
      <c r="B317" s="196"/>
      <c r="C317" s="14"/>
      <c r="D317" s="179" t="s">
        <v>199</v>
      </c>
      <c r="E317" s="197" t="s">
        <v>3</v>
      </c>
      <c r="F317" s="198" t="s">
        <v>2145</v>
      </c>
      <c r="G317" s="14"/>
      <c r="H317" s="199">
        <v>6.5599999999999996</v>
      </c>
      <c r="I317" s="200"/>
      <c r="J317" s="14"/>
      <c r="K317" s="14"/>
      <c r="L317" s="196"/>
      <c r="M317" s="201"/>
      <c r="N317" s="202"/>
      <c r="O317" s="202"/>
      <c r="P317" s="202"/>
      <c r="Q317" s="202"/>
      <c r="R317" s="202"/>
      <c r="S317" s="202"/>
      <c r="T317" s="20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7" t="s">
        <v>199</v>
      </c>
      <c r="AU317" s="197" t="s">
        <v>84</v>
      </c>
      <c r="AV317" s="14" t="s">
        <v>84</v>
      </c>
      <c r="AW317" s="14" t="s">
        <v>35</v>
      </c>
      <c r="AX317" s="14" t="s">
        <v>74</v>
      </c>
      <c r="AY317" s="197" t="s">
        <v>138</v>
      </c>
    </row>
    <row r="318" s="15" customFormat="1">
      <c r="A318" s="15"/>
      <c r="B318" s="204"/>
      <c r="C318" s="15"/>
      <c r="D318" s="179" t="s">
        <v>199</v>
      </c>
      <c r="E318" s="205" t="s">
        <v>3</v>
      </c>
      <c r="F318" s="206" t="s">
        <v>208</v>
      </c>
      <c r="G318" s="15"/>
      <c r="H318" s="207">
        <v>8.7199999999999989</v>
      </c>
      <c r="I318" s="208"/>
      <c r="J318" s="15"/>
      <c r="K318" s="15"/>
      <c r="L318" s="204"/>
      <c r="M318" s="209"/>
      <c r="N318" s="210"/>
      <c r="O318" s="210"/>
      <c r="P318" s="210"/>
      <c r="Q318" s="210"/>
      <c r="R318" s="210"/>
      <c r="S318" s="210"/>
      <c r="T318" s="21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05" t="s">
        <v>199</v>
      </c>
      <c r="AU318" s="205" t="s">
        <v>84</v>
      </c>
      <c r="AV318" s="15" t="s">
        <v>162</v>
      </c>
      <c r="AW318" s="15" t="s">
        <v>35</v>
      </c>
      <c r="AX318" s="15" t="s">
        <v>82</v>
      </c>
      <c r="AY318" s="205" t="s">
        <v>138</v>
      </c>
    </row>
    <row r="319" s="2" customFormat="1">
      <c r="A319" s="39"/>
      <c r="B319" s="165"/>
      <c r="C319" s="166" t="s">
        <v>673</v>
      </c>
      <c r="D319" s="166" t="s">
        <v>141</v>
      </c>
      <c r="E319" s="167" t="s">
        <v>2146</v>
      </c>
      <c r="F319" s="168" t="s">
        <v>2147</v>
      </c>
      <c r="G319" s="169" t="s">
        <v>211</v>
      </c>
      <c r="H319" s="170">
        <v>1</v>
      </c>
      <c r="I319" s="171"/>
      <c r="J319" s="172">
        <f>ROUND(I319*H319,2)</f>
        <v>0</v>
      </c>
      <c r="K319" s="168" t="s">
        <v>3</v>
      </c>
      <c r="L319" s="40"/>
      <c r="M319" s="173" t="s">
        <v>3</v>
      </c>
      <c r="N319" s="174" t="s">
        <v>45</v>
      </c>
      <c r="O319" s="73"/>
      <c r="P319" s="175">
        <f>O319*H319</f>
        <v>0</v>
      </c>
      <c r="Q319" s="175">
        <v>0</v>
      </c>
      <c r="R319" s="175">
        <f>Q319*H319</f>
        <v>0</v>
      </c>
      <c r="S319" s="175">
        <v>0</v>
      </c>
      <c r="T319" s="17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177" t="s">
        <v>302</v>
      </c>
      <c r="AT319" s="177" t="s">
        <v>141</v>
      </c>
      <c r="AU319" s="177" t="s">
        <v>84</v>
      </c>
      <c r="AY319" s="20" t="s">
        <v>138</v>
      </c>
      <c r="BE319" s="178">
        <f>IF(N319="základní",J319,0)</f>
        <v>0</v>
      </c>
      <c r="BF319" s="178">
        <f>IF(N319="snížená",J319,0)</f>
        <v>0</v>
      </c>
      <c r="BG319" s="178">
        <f>IF(N319="zákl. přenesená",J319,0)</f>
        <v>0</v>
      </c>
      <c r="BH319" s="178">
        <f>IF(N319="sníž. přenesená",J319,0)</f>
        <v>0</v>
      </c>
      <c r="BI319" s="178">
        <f>IF(N319="nulová",J319,0)</f>
        <v>0</v>
      </c>
      <c r="BJ319" s="20" t="s">
        <v>82</v>
      </c>
      <c r="BK319" s="178">
        <f>ROUND(I319*H319,2)</f>
        <v>0</v>
      </c>
      <c r="BL319" s="20" t="s">
        <v>302</v>
      </c>
      <c r="BM319" s="177" t="s">
        <v>2148</v>
      </c>
    </row>
    <row r="320" s="2" customFormat="1">
      <c r="A320" s="39"/>
      <c r="B320" s="165"/>
      <c r="C320" s="166" t="s">
        <v>681</v>
      </c>
      <c r="D320" s="166" t="s">
        <v>141</v>
      </c>
      <c r="E320" s="167" t="s">
        <v>2149</v>
      </c>
      <c r="F320" s="168" t="s">
        <v>2150</v>
      </c>
      <c r="G320" s="169" t="s">
        <v>369</v>
      </c>
      <c r="H320" s="170">
        <v>24</v>
      </c>
      <c r="I320" s="171"/>
      <c r="J320" s="172">
        <f>ROUND(I320*H320,2)</f>
        <v>0</v>
      </c>
      <c r="K320" s="168" t="s">
        <v>3</v>
      </c>
      <c r="L320" s="40"/>
      <c r="M320" s="173" t="s">
        <v>3</v>
      </c>
      <c r="N320" s="174" t="s">
        <v>45</v>
      </c>
      <c r="O320" s="73"/>
      <c r="P320" s="175">
        <f>O320*H320</f>
        <v>0</v>
      </c>
      <c r="Q320" s="175">
        <v>0</v>
      </c>
      <c r="R320" s="175">
        <f>Q320*H320</f>
        <v>0</v>
      </c>
      <c r="S320" s="175">
        <v>0</v>
      </c>
      <c r="T320" s="17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177" t="s">
        <v>302</v>
      </c>
      <c r="AT320" s="177" t="s">
        <v>141</v>
      </c>
      <c r="AU320" s="177" t="s">
        <v>84</v>
      </c>
      <c r="AY320" s="20" t="s">
        <v>138</v>
      </c>
      <c r="BE320" s="178">
        <f>IF(N320="základní",J320,0)</f>
        <v>0</v>
      </c>
      <c r="BF320" s="178">
        <f>IF(N320="snížená",J320,0)</f>
        <v>0</v>
      </c>
      <c r="BG320" s="178">
        <f>IF(N320="zákl. přenesená",J320,0)</f>
        <v>0</v>
      </c>
      <c r="BH320" s="178">
        <f>IF(N320="sníž. přenesená",J320,0)</f>
        <v>0</v>
      </c>
      <c r="BI320" s="178">
        <f>IF(N320="nulová",J320,0)</f>
        <v>0</v>
      </c>
      <c r="BJ320" s="20" t="s">
        <v>82</v>
      </c>
      <c r="BK320" s="178">
        <f>ROUND(I320*H320,2)</f>
        <v>0</v>
      </c>
      <c r="BL320" s="20" t="s">
        <v>302</v>
      </c>
      <c r="BM320" s="177" t="s">
        <v>2151</v>
      </c>
    </row>
    <row r="321" s="2" customFormat="1" ht="21.75" customHeight="1">
      <c r="A321" s="39"/>
      <c r="B321" s="165"/>
      <c r="C321" s="166" t="s">
        <v>689</v>
      </c>
      <c r="D321" s="166" t="s">
        <v>141</v>
      </c>
      <c r="E321" s="167" t="s">
        <v>2152</v>
      </c>
      <c r="F321" s="168" t="s">
        <v>2153</v>
      </c>
      <c r="G321" s="169" t="s">
        <v>211</v>
      </c>
      <c r="H321" s="170">
        <v>1</v>
      </c>
      <c r="I321" s="171"/>
      <c r="J321" s="172">
        <f>ROUND(I321*H321,2)</f>
        <v>0</v>
      </c>
      <c r="K321" s="168" t="s">
        <v>3</v>
      </c>
      <c r="L321" s="40"/>
      <c r="M321" s="173" t="s">
        <v>3</v>
      </c>
      <c r="N321" s="174" t="s">
        <v>45</v>
      </c>
      <c r="O321" s="73"/>
      <c r="P321" s="175">
        <f>O321*H321</f>
        <v>0</v>
      </c>
      <c r="Q321" s="175">
        <v>0</v>
      </c>
      <c r="R321" s="175">
        <f>Q321*H321</f>
        <v>0</v>
      </c>
      <c r="S321" s="175">
        <v>0</v>
      </c>
      <c r="T321" s="17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77" t="s">
        <v>302</v>
      </c>
      <c r="AT321" s="177" t="s">
        <v>141</v>
      </c>
      <c r="AU321" s="177" t="s">
        <v>84</v>
      </c>
      <c r="AY321" s="20" t="s">
        <v>138</v>
      </c>
      <c r="BE321" s="178">
        <f>IF(N321="základní",J321,0)</f>
        <v>0</v>
      </c>
      <c r="BF321" s="178">
        <f>IF(N321="snížená",J321,0)</f>
        <v>0</v>
      </c>
      <c r="BG321" s="178">
        <f>IF(N321="zákl. přenesená",J321,0)</f>
        <v>0</v>
      </c>
      <c r="BH321" s="178">
        <f>IF(N321="sníž. přenesená",J321,0)</f>
        <v>0</v>
      </c>
      <c r="BI321" s="178">
        <f>IF(N321="nulová",J321,0)</f>
        <v>0</v>
      </c>
      <c r="BJ321" s="20" t="s">
        <v>82</v>
      </c>
      <c r="BK321" s="178">
        <f>ROUND(I321*H321,2)</f>
        <v>0</v>
      </c>
      <c r="BL321" s="20" t="s">
        <v>302</v>
      </c>
      <c r="BM321" s="177" t="s">
        <v>2154</v>
      </c>
    </row>
    <row r="322" s="2" customFormat="1">
      <c r="A322" s="39"/>
      <c r="B322" s="40"/>
      <c r="C322" s="39"/>
      <c r="D322" s="179" t="s">
        <v>147</v>
      </c>
      <c r="E322" s="39"/>
      <c r="F322" s="180" t="s">
        <v>2155</v>
      </c>
      <c r="G322" s="39"/>
      <c r="H322" s="39"/>
      <c r="I322" s="181"/>
      <c r="J322" s="39"/>
      <c r="K322" s="39"/>
      <c r="L322" s="40"/>
      <c r="M322" s="182"/>
      <c r="N322" s="183"/>
      <c r="O322" s="73"/>
      <c r="P322" s="73"/>
      <c r="Q322" s="73"/>
      <c r="R322" s="73"/>
      <c r="S322" s="73"/>
      <c r="T322" s="74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20" t="s">
        <v>147</v>
      </c>
      <c r="AU322" s="20" t="s">
        <v>84</v>
      </c>
    </row>
    <row r="323" s="2" customFormat="1">
      <c r="A323" s="39"/>
      <c r="B323" s="165"/>
      <c r="C323" s="166" t="s">
        <v>1146</v>
      </c>
      <c r="D323" s="166" t="s">
        <v>141</v>
      </c>
      <c r="E323" s="167" t="s">
        <v>2156</v>
      </c>
      <c r="F323" s="168" t="s">
        <v>2157</v>
      </c>
      <c r="G323" s="169" t="s">
        <v>231</v>
      </c>
      <c r="H323" s="170">
        <v>1.0009999999999999</v>
      </c>
      <c r="I323" s="171"/>
      <c r="J323" s="172">
        <f>ROUND(I323*H323,2)</f>
        <v>0</v>
      </c>
      <c r="K323" s="168" t="s">
        <v>144</v>
      </c>
      <c r="L323" s="40"/>
      <c r="M323" s="173" t="s">
        <v>3</v>
      </c>
      <c r="N323" s="174" t="s">
        <v>45</v>
      </c>
      <c r="O323" s="73"/>
      <c r="P323" s="175">
        <f>O323*H323</f>
        <v>0</v>
      </c>
      <c r="Q323" s="175">
        <v>0</v>
      </c>
      <c r="R323" s="175">
        <f>Q323*H323</f>
        <v>0</v>
      </c>
      <c r="S323" s="175">
        <v>0</v>
      </c>
      <c r="T323" s="17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177" t="s">
        <v>302</v>
      </c>
      <c r="AT323" s="177" t="s">
        <v>141</v>
      </c>
      <c r="AU323" s="177" t="s">
        <v>84</v>
      </c>
      <c r="AY323" s="20" t="s">
        <v>138</v>
      </c>
      <c r="BE323" s="178">
        <f>IF(N323="základní",J323,0)</f>
        <v>0</v>
      </c>
      <c r="BF323" s="178">
        <f>IF(N323="snížená",J323,0)</f>
        <v>0</v>
      </c>
      <c r="BG323" s="178">
        <f>IF(N323="zákl. přenesená",J323,0)</f>
        <v>0</v>
      </c>
      <c r="BH323" s="178">
        <f>IF(N323="sníž. přenesená",J323,0)</f>
        <v>0</v>
      </c>
      <c r="BI323" s="178">
        <f>IF(N323="nulová",J323,0)</f>
        <v>0</v>
      </c>
      <c r="BJ323" s="20" t="s">
        <v>82</v>
      </c>
      <c r="BK323" s="178">
        <f>ROUND(I323*H323,2)</f>
        <v>0</v>
      </c>
      <c r="BL323" s="20" t="s">
        <v>302</v>
      </c>
      <c r="BM323" s="177" t="s">
        <v>2158</v>
      </c>
    </row>
    <row r="324" s="12" customFormat="1" ht="22.8" customHeight="1">
      <c r="A324" s="12"/>
      <c r="B324" s="152"/>
      <c r="C324" s="12"/>
      <c r="D324" s="153" t="s">
        <v>73</v>
      </c>
      <c r="E324" s="163" t="s">
        <v>2159</v>
      </c>
      <c r="F324" s="163" t="s">
        <v>2160</v>
      </c>
      <c r="G324" s="12"/>
      <c r="H324" s="12"/>
      <c r="I324" s="155"/>
      <c r="J324" s="164">
        <f>BK324</f>
        <v>0</v>
      </c>
      <c r="K324" s="12"/>
      <c r="L324" s="152"/>
      <c r="M324" s="157"/>
      <c r="N324" s="158"/>
      <c r="O324" s="158"/>
      <c r="P324" s="159">
        <f>SUM(P325:P361)</f>
        <v>0</v>
      </c>
      <c r="Q324" s="158"/>
      <c r="R324" s="159">
        <f>SUM(R325:R361)</f>
        <v>0.040189000000000002</v>
      </c>
      <c r="S324" s="158"/>
      <c r="T324" s="160">
        <f>SUM(T325:T361)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3" t="s">
        <v>84</v>
      </c>
      <c r="AT324" s="161" t="s">
        <v>73</v>
      </c>
      <c r="AU324" s="161" t="s">
        <v>82</v>
      </c>
      <c r="AY324" s="153" t="s">
        <v>138</v>
      </c>
      <c r="BK324" s="162">
        <f>SUM(BK325:BK361)</f>
        <v>0</v>
      </c>
    </row>
    <row r="325" s="2" customFormat="1">
      <c r="A325" s="39"/>
      <c r="B325" s="165"/>
      <c r="C325" s="166" t="s">
        <v>1150</v>
      </c>
      <c r="D325" s="166" t="s">
        <v>141</v>
      </c>
      <c r="E325" s="167" t="s">
        <v>2161</v>
      </c>
      <c r="F325" s="168" t="s">
        <v>2162</v>
      </c>
      <c r="G325" s="169" t="s">
        <v>211</v>
      </c>
      <c r="H325" s="170">
        <v>1</v>
      </c>
      <c r="I325" s="171"/>
      <c r="J325" s="172">
        <f>ROUND(I325*H325,2)</f>
        <v>0</v>
      </c>
      <c r="K325" s="168" t="s">
        <v>3</v>
      </c>
      <c r="L325" s="40"/>
      <c r="M325" s="173" t="s">
        <v>3</v>
      </c>
      <c r="N325" s="174" t="s">
        <v>45</v>
      </c>
      <c r="O325" s="73"/>
      <c r="P325" s="175">
        <f>O325*H325</f>
        <v>0</v>
      </c>
      <c r="Q325" s="175">
        <v>0</v>
      </c>
      <c r="R325" s="175">
        <f>Q325*H325</f>
        <v>0</v>
      </c>
      <c r="S325" s="175">
        <v>0</v>
      </c>
      <c r="T325" s="17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177" t="s">
        <v>302</v>
      </c>
      <c r="AT325" s="177" t="s">
        <v>141</v>
      </c>
      <c r="AU325" s="177" t="s">
        <v>84</v>
      </c>
      <c r="AY325" s="20" t="s">
        <v>138</v>
      </c>
      <c r="BE325" s="178">
        <f>IF(N325="základní",J325,0)</f>
        <v>0</v>
      </c>
      <c r="BF325" s="178">
        <f>IF(N325="snížená",J325,0)</f>
        <v>0</v>
      </c>
      <c r="BG325" s="178">
        <f>IF(N325="zákl. přenesená",J325,0)</f>
        <v>0</v>
      </c>
      <c r="BH325" s="178">
        <f>IF(N325="sníž. přenesená",J325,0)</f>
        <v>0</v>
      </c>
      <c r="BI325" s="178">
        <f>IF(N325="nulová",J325,0)</f>
        <v>0</v>
      </c>
      <c r="BJ325" s="20" t="s">
        <v>82</v>
      </c>
      <c r="BK325" s="178">
        <f>ROUND(I325*H325,2)</f>
        <v>0</v>
      </c>
      <c r="BL325" s="20" t="s">
        <v>302</v>
      </c>
      <c r="BM325" s="177" t="s">
        <v>2163</v>
      </c>
    </row>
    <row r="326" s="2" customFormat="1" ht="16.5" customHeight="1">
      <c r="A326" s="39"/>
      <c r="B326" s="165"/>
      <c r="C326" s="223" t="s">
        <v>1156</v>
      </c>
      <c r="D326" s="223" t="s">
        <v>932</v>
      </c>
      <c r="E326" s="224" t="s">
        <v>2164</v>
      </c>
      <c r="F326" s="225" t="s">
        <v>2165</v>
      </c>
      <c r="G326" s="226" t="s">
        <v>2166</v>
      </c>
      <c r="H326" s="227">
        <v>1</v>
      </c>
      <c r="I326" s="228"/>
      <c r="J326" s="229">
        <f>ROUND(I326*H326,2)</f>
        <v>0</v>
      </c>
      <c r="K326" s="225" t="s">
        <v>3</v>
      </c>
      <c r="L326" s="230"/>
      <c r="M326" s="231" t="s">
        <v>3</v>
      </c>
      <c r="N326" s="232" t="s">
        <v>45</v>
      </c>
      <c r="O326" s="73"/>
      <c r="P326" s="175">
        <f>O326*H326</f>
        <v>0</v>
      </c>
      <c r="Q326" s="175">
        <v>0.0155</v>
      </c>
      <c r="R326" s="175">
        <f>Q326*H326</f>
        <v>0.0155</v>
      </c>
      <c r="S326" s="175">
        <v>0</v>
      </c>
      <c r="T326" s="17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177" t="s">
        <v>429</v>
      </c>
      <c r="AT326" s="177" t="s">
        <v>932</v>
      </c>
      <c r="AU326" s="177" t="s">
        <v>84</v>
      </c>
      <c r="AY326" s="20" t="s">
        <v>138</v>
      </c>
      <c r="BE326" s="178">
        <f>IF(N326="základní",J326,0)</f>
        <v>0</v>
      </c>
      <c r="BF326" s="178">
        <f>IF(N326="snížená",J326,0)</f>
        <v>0</v>
      </c>
      <c r="BG326" s="178">
        <f>IF(N326="zákl. přenesená",J326,0)</f>
        <v>0</v>
      </c>
      <c r="BH326" s="178">
        <f>IF(N326="sníž. přenesená",J326,0)</f>
        <v>0</v>
      </c>
      <c r="BI326" s="178">
        <f>IF(N326="nulová",J326,0)</f>
        <v>0</v>
      </c>
      <c r="BJ326" s="20" t="s">
        <v>82</v>
      </c>
      <c r="BK326" s="178">
        <f>ROUND(I326*H326,2)</f>
        <v>0</v>
      </c>
      <c r="BL326" s="20" t="s">
        <v>302</v>
      </c>
      <c r="BM326" s="177" t="s">
        <v>2167</v>
      </c>
    </row>
    <row r="327" s="2" customFormat="1">
      <c r="A327" s="39"/>
      <c r="B327" s="165"/>
      <c r="C327" s="166" t="s">
        <v>1165</v>
      </c>
      <c r="D327" s="166" t="s">
        <v>141</v>
      </c>
      <c r="E327" s="167" t="s">
        <v>2168</v>
      </c>
      <c r="F327" s="168" t="s">
        <v>2169</v>
      </c>
      <c r="G327" s="169" t="s">
        <v>168</v>
      </c>
      <c r="H327" s="170">
        <v>0.69999999999999996</v>
      </c>
      <c r="I327" s="171"/>
      <c r="J327" s="172">
        <f>ROUND(I327*H327,2)</f>
        <v>0</v>
      </c>
      <c r="K327" s="168" t="s">
        <v>144</v>
      </c>
      <c r="L327" s="40"/>
      <c r="M327" s="173" t="s">
        <v>3</v>
      </c>
      <c r="N327" s="174" t="s">
        <v>45</v>
      </c>
      <c r="O327" s="73"/>
      <c r="P327" s="175">
        <f>O327*H327</f>
        <v>0</v>
      </c>
      <c r="Q327" s="175">
        <v>0.00040000000000000002</v>
      </c>
      <c r="R327" s="175">
        <f>Q327*H327</f>
        <v>0.00027999999999999998</v>
      </c>
      <c r="S327" s="175">
        <v>0</v>
      </c>
      <c r="T327" s="17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177" t="s">
        <v>302</v>
      </c>
      <c r="AT327" s="177" t="s">
        <v>141</v>
      </c>
      <c r="AU327" s="177" t="s">
        <v>84</v>
      </c>
      <c r="AY327" s="20" t="s">
        <v>138</v>
      </c>
      <c r="BE327" s="178">
        <f>IF(N327="základní",J327,0)</f>
        <v>0</v>
      </c>
      <c r="BF327" s="178">
        <f>IF(N327="snížená",J327,0)</f>
        <v>0</v>
      </c>
      <c r="BG327" s="178">
        <f>IF(N327="zákl. přenesená",J327,0)</f>
        <v>0</v>
      </c>
      <c r="BH327" s="178">
        <f>IF(N327="sníž. přenesená",J327,0)</f>
        <v>0</v>
      </c>
      <c r="BI327" s="178">
        <f>IF(N327="nulová",J327,0)</f>
        <v>0</v>
      </c>
      <c r="BJ327" s="20" t="s">
        <v>82</v>
      </c>
      <c r="BK327" s="178">
        <f>ROUND(I327*H327,2)</f>
        <v>0</v>
      </c>
      <c r="BL327" s="20" t="s">
        <v>302</v>
      </c>
      <c r="BM327" s="177" t="s">
        <v>2170</v>
      </c>
    </row>
    <row r="328" s="13" customFormat="1">
      <c r="A328" s="13"/>
      <c r="B328" s="189"/>
      <c r="C328" s="13"/>
      <c r="D328" s="179" t="s">
        <v>199</v>
      </c>
      <c r="E328" s="190" t="s">
        <v>3</v>
      </c>
      <c r="F328" s="191" t="s">
        <v>2171</v>
      </c>
      <c r="G328" s="13"/>
      <c r="H328" s="190" t="s">
        <v>3</v>
      </c>
      <c r="I328" s="192"/>
      <c r="J328" s="13"/>
      <c r="K328" s="13"/>
      <c r="L328" s="189"/>
      <c r="M328" s="193"/>
      <c r="N328" s="194"/>
      <c r="O328" s="194"/>
      <c r="P328" s="194"/>
      <c r="Q328" s="194"/>
      <c r="R328" s="194"/>
      <c r="S328" s="194"/>
      <c r="T328" s="19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0" t="s">
        <v>199</v>
      </c>
      <c r="AU328" s="190" t="s">
        <v>84</v>
      </c>
      <c r="AV328" s="13" t="s">
        <v>82</v>
      </c>
      <c r="AW328" s="13" t="s">
        <v>35</v>
      </c>
      <c r="AX328" s="13" t="s">
        <v>74</v>
      </c>
      <c r="AY328" s="190" t="s">
        <v>138</v>
      </c>
    </row>
    <row r="329" s="14" customFormat="1">
      <c r="A329" s="14"/>
      <c r="B329" s="196"/>
      <c r="C329" s="14"/>
      <c r="D329" s="179" t="s">
        <v>199</v>
      </c>
      <c r="E329" s="197" t="s">
        <v>3</v>
      </c>
      <c r="F329" s="198" t="s">
        <v>440</v>
      </c>
      <c r="G329" s="14"/>
      <c r="H329" s="199">
        <v>0.40000000000000002</v>
      </c>
      <c r="I329" s="200"/>
      <c r="J329" s="14"/>
      <c r="K329" s="14"/>
      <c r="L329" s="196"/>
      <c r="M329" s="201"/>
      <c r="N329" s="202"/>
      <c r="O329" s="202"/>
      <c r="P329" s="202"/>
      <c r="Q329" s="202"/>
      <c r="R329" s="202"/>
      <c r="S329" s="202"/>
      <c r="T329" s="20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7" t="s">
        <v>199</v>
      </c>
      <c r="AU329" s="197" t="s">
        <v>84</v>
      </c>
      <c r="AV329" s="14" t="s">
        <v>84</v>
      </c>
      <c r="AW329" s="14" t="s">
        <v>35</v>
      </c>
      <c r="AX329" s="14" t="s">
        <v>74</v>
      </c>
      <c r="AY329" s="197" t="s">
        <v>138</v>
      </c>
    </row>
    <row r="330" s="14" customFormat="1">
      <c r="A330" s="14"/>
      <c r="B330" s="196"/>
      <c r="C330" s="14"/>
      <c r="D330" s="179" t="s">
        <v>199</v>
      </c>
      <c r="E330" s="197" t="s">
        <v>3</v>
      </c>
      <c r="F330" s="198" t="s">
        <v>441</v>
      </c>
      <c r="G330" s="14"/>
      <c r="H330" s="199">
        <v>0.29999999999999999</v>
      </c>
      <c r="I330" s="200"/>
      <c r="J330" s="14"/>
      <c r="K330" s="14"/>
      <c r="L330" s="196"/>
      <c r="M330" s="201"/>
      <c r="N330" s="202"/>
      <c r="O330" s="202"/>
      <c r="P330" s="202"/>
      <c r="Q330" s="202"/>
      <c r="R330" s="202"/>
      <c r="S330" s="202"/>
      <c r="T330" s="20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7" t="s">
        <v>199</v>
      </c>
      <c r="AU330" s="197" t="s">
        <v>84</v>
      </c>
      <c r="AV330" s="14" t="s">
        <v>84</v>
      </c>
      <c r="AW330" s="14" t="s">
        <v>35</v>
      </c>
      <c r="AX330" s="14" t="s">
        <v>74</v>
      </c>
      <c r="AY330" s="197" t="s">
        <v>138</v>
      </c>
    </row>
    <row r="331" s="15" customFormat="1">
      <c r="A331" s="15"/>
      <c r="B331" s="204"/>
      <c r="C331" s="15"/>
      <c r="D331" s="179" t="s">
        <v>199</v>
      </c>
      <c r="E331" s="205" t="s">
        <v>3</v>
      </c>
      <c r="F331" s="206" t="s">
        <v>208</v>
      </c>
      <c r="G331" s="15"/>
      <c r="H331" s="207">
        <v>0.69999999999999996</v>
      </c>
      <c r="I331" s="208"/>
      <c r="J331" s="15"/>
      <c r="K331" s="15"/>
      <c r="L331" s="204"/>
      <c r="M331" s="209"/>
      <c r="N331" s="210"/>
      <c r="O331" s="210"/>
      <c r="P331" s="210"/>
      <c r="Q331" s="210"/>
      <c r="R331" s="210"/>
      <c r="S331" s="210"/>
      <c r="T331" s="21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05" t="s">
        <v>199</v>
      </c>
      <c r="AU331" s="205" t="s">
        <v>84</v>
      </c>
      <c r="AV331" s="15" t="s">
        <v>162</v>
      </c>
      <c r="AW331" s="15" t="s">
        <v>35</v>
      </c>
      <c r="AX331" s="15" t="s">
        <v>82</v>
      </c>
      <c r="AY331" s="205" t="s">
        <v>138</v>
      </c>
    </row>
    <row r="332" s="2" customFormat="1" ht="16.5" customHeight="1">
      <c r="A332" s="39"/>
      <c r="B332" s="165"/>
      <c r="C332" s="223" t="s">
        <v>1169</v>
      </c>
      <c r="D332" s="223" t="s">
        <v>932</v>
      </c>
      <c r="E332" s="224" t="s">
        <v>2172</v>
      </c>
      <c r="F332" s="225" t="s">
        <v>2173</v>
      </c>
      <c r="G332" s="226" t="s">
        <v>168</v>
      </c>
      <c r="H332" s="227">
        <v>0.69999999999999996</v>
      </c>
      <c r="I332" s="228"/>
      <c r="J332" s="229">
        <f>ROUND(I332*H332,2)</f>
        <v>0</v>
      </c>
      <c r="K332" s="225" t="s">
        <v>3</v>
      </c>
      <c r="L332" s="230"/>
      <c r="M332" s="231" t="s">
        <v>3</v>
      </c>
      <c r="N332" s="232" t="s">
        <v>45</v>
      </c>
      <c r="O332" s="73"/>
      <c r="P332" s="175">
        <f>O332*H332</f>
        <v>0</v>
      </c>
      <c r="Q332" s="175">
        <v>0.015970000000000002</v>
      </c>
      <c r="R332" s="175">
        <f>Q332*H332</f>
        <v>0.011179</v>
      </c>
      <c r="S332" s="175">
        <v>0</v>
      </c>
      <c r="T332" s="17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177" t="s">
        <v>429</v>
      </c>
      <c r="AT332" s="177" t="s">
        <v>932</v>
      </c>
      <c r="AU332" s="177" t="s">
        <v>84</v>
      </c>
      <c r="AY332" s="20" t="s">
        <v>138</v>
      </c>
      <c r="BE332" s="178">
        <f>IF(N332="základní",J332,0)</f>
        <v>0</v>
      </c>
      <c r="BF332" s="178">
        <f>IF(N332="snížená",J332,0)</f>
        <v>0</v>
      </c>
      <c r="BG332" s="178">
        <f>IF(N332="zákl. přenesená",J332,0)</f>
        <v>0</v>
      </c>
      <c r="BH332" s="178">
        <f>IF(N332="sníž. přenesená",J332,0)</f>
        <v>0</v>
      </c>
      <c r="BI332" s="178">
        <f>IF(N332="nulová",J332,0)</f>
        <v>0</v>
      </c>
      <c r="BJ332" s="20" t="s">
        <v>82</v>
      </c>
      <c r="BK332" s="178">
        <f>ROUND(I332*H332,2)</f>
        <v>0</v>
      </c>
      <c r="BL332" s="20" t="s">
        <v>302</v>
      </c>
      <c r="BM332" s="177" t="s">
        <v>2174</v>
      </c>
    </row>
    <row r="333" s="2" customFormat="1">
      <c r="A333" s="39"/>
      <c r="B333" s="40"/>
      <c r="C333" s="39"/>
      <c r="D333" s="179" t="s">
        <v>147</v>
      </c>
      <c r="E333" s="39"/>
      <c r="F333" s="180" t="s">
        <v>2175</v>
      </c>
      <c r="G333" s="39"/>
      <c r="H333" s="39"/>
      <c r="I333" s="181"/>
      <c r="J333" s="39"/>
      <c r="K333" s="39"/>
      <c r="L333" s="40"/>
      <c r="M333" s="182"/>
      <c r="N333" s="183"/>
      <c r="O333" s="73"/>
      <c r="P333" s="73"/>
      <c r="Q333" s="73"/>
      <c r="R333" s="73"/>
      <c r="S333" s="73"/>
      <c r="T333" s="74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20" t="s">
        <v>147</v>
      </c>
      <c r="AU333" s="20" t="s">
        <v>84</v>
      </c>
    </row>
    <row r="334" s="2" customFormat="1" ht="16.5" customHeight="1">
      <c r="A334" s="39"/>
      <c r="B334" s="165"/>
      <c r="C334" s="166" t="s">
        <v>1174</v>
      </c>
      <c r="D334" s="166" t="s">
        <v>141</v>
      </c>
      <c r="E334" s="167" t="s">
        <v>2176</v>
      </c>
      <c r="F334" s="168" t="s">
        <v>2177</v>
      </c>
      <c r="G334" s="169" t="s">
        <v>211</v>
      </c>
      <c r="H334" s="170">
        <v>3</v>
      </c>
      <c r="I334" s="171"/>
      <c r="J334" s="172">
        <f>ROUND(I334*H334,2)</f>
        <v>0</v>
      </c>
      <c r="K334" s="168" t="s">
        <v>144</v>
      </c>
      <c r="L334" s="40"/>
      <c r="M334" s="173" t="s">
        <v>3</v>
      </c>
      <c r="N334" s="174" t="s">
        <v>45</v>
      </c>
      <c r="O334" s="73"/>
      <c r="P334" s="175">
        <f>O334*H334</f>
        <v>0</v>
      </c>
      <c r="Q334" s="175">
        <v>0</v>
      </c>
      <c r="R334" s="175">
        <f>Q334*H334</f>
        <v>0</v>
      </c>
      <c r="S334" s="175">
        <v>0</v>
      </c>
      <c r="T334" s="17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177" t="s">
        <v>302</v>
      </c>
      <c r="AT334" s="177" t="s">
        <v>141</v>
      </c>
      <c r="AU334" s="177" t="s">
        <v>84</v>
      </c>
      <c r="AY334" s="20" t="s">
        <v>138</v>
      </c>
      <c r="BE334" s="178">
        <f>IF(N334="základní",J334,0)</f>
        <v>0</v>
      </c>
      <c r="BF334" s="178">
        <f>IF(N334="snížená",J334,0)</f>
        <v>0</v>
      </c>
      <c r="BG334" s="178">
        <f>IF(N334="zákl. přenesená",J334,0)</f>
        <v>0</v>
      </c>
      <c r="BH334" s="178">
        <f>IF(N334="sníž. přenesená",J334,0)</f>
        <v>0</v>
      </c>
      <c r="BI334" s="178">
        <f>IF(N334="nulová",J334,0)</f>
        <v>0</v>
      </c>
      <c r="BJ334" s="20" t="s">
        <v>82</v>
      </c>
      <c r="BK334" s="178">
        <f>ROUND(I334*H334,2)</f>
        <v>0</v>
      </c>
      <c r="BL334" s="20" t="s">
        <v>302</v>
      </c>
      <c r="BM334" s="177" t="s">
        <v>2178</v>
      </c>
    </row>
    <row r="335" s="2" customFormat="1">
      <c r="A335" s="39"/>
      <c r="B335" s="40"/>
      <c r="C335" s="39"/>
      <c r="D335" s="179" t="s">
        <v>147</v>
      </c>
      <c r="E335" s="39"/>
      <c r="F335" s="180" t="s">
        <v>2179</v>
      </c>
      <c r="G335" s="39"/>
      <c r="H335" s="39"/>
      <c r="I335" s="181"/>
      <c r="J335" s="39"/>
      <c r="K335" s="39"/>
      <c r="L335" s="40"/>
      <c r="M335" s="182"/>
      <c r="N335" s="183"/>
      <c r="O335" s="73"/>
      <c r="P335" s="73"/>
      <c r="Q335" s="73"/>
      <c r="R335" s="73"/>
      <c r="S335" s="73"/>
      <c r="T335" s="74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20" t="s">
        <v>147</v>
      </c>
      <c r="AU335" s="20" t="s">
        <v>84</v>
      </c>
    </row>
    <row r="336" s="13" customFormat="1">
      <c r="A336" s="13"/>
      <c r="B336" s="189"/>
      <c r="C336" s="13"/>
      <c r="D336" s="179" t="s">
        <v>199</v>
      </c>
      <c r="E336" s="190" t="s">
        <v>3</v>
      </c>
      <c r="F336" s="191" t="s">
        <v>2180</v>
      </c>
      <c r="G336" s="13"/>
      <c r="H336" s="190" t="s">
        <v>3</v>
      </c>
      <c r="I336" s="192"/>
      <c r="J336" s="13"/>
      <c r="K336" s="13"/>
      <c r="L336" s="189"/>
      <c r="M336" s="193"/>
      <c r="N336" s="194"/>
      <c r="O336" s="194"/>
      <c r="P336" s="194"/>
      <c r="Q336" s="194"/>
      <c r="R336" s="194"/>
      <c r="S336" s="194"/>
      <c r="T336" s="19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0" t="s">
        <v>199</v>
      </c>
      <c r="AU336" s="190" t="s">
        <v>84</v>
      </c>
      <c r="AV336" s="13" t="s">
        <v>82</v>
      </c>
      <c r="AW336" s="13" t="s">
        <v>35</v>
      </c>
      <c r="AX336" s="13" t="s">
        <v>74</v>
      </c>
      <c r="AY336" s="190" t="s">
        <v>138</v>
      </c>
    </row>
    <row r="337" s="14" customFormat="1">
      <c r="A337" s="14"/>
      <c r="B337" s="196"/>
      <c r="C337" s="14"/>
      <c r="D337" s="179" t="s">
        <v>199</v>
      </c>
      <c r="E337" s="197" t="s">
        <v>3</v>
      </c>
      <c r="F337" s="198" t="s">
        <v>833</v>
      </c>
      <c r="G337" s="14"/>
      <c r="H337" s="199">
        <v>1</v>
      </c>
      <c r="I337" s="200"/>
      <c r="J337" s="14"/>
      <c r="K337" s="14"/>
      <c r="L337" s="196"/>
      <c r="M337" s="201"/>
      <c r="N337" s="202"/>
      <c r="O337" s="202"/>
      <c r="P337" s="202"/>
      <c r="Q337" s="202"/>
      <c r="R337" s="202"/>
      <c r="S337" s="202"/>
      <c r="T337" s="20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7" t="s">
        <v>199</v>
      </c>
      <c r="AU337" s="197" t="s">
        <v>84</v>
      </c>
      <c r="AV337" s="14" t="s">
        <v>84</v>
      </c>
      <c r="AW337" s="14" t="s">
        <v>35</v>
      </c>
      <c r="AX337" s="14" t="s">
        <v>74</v>
      </c>
      <c r="AY337" s="197" t="s">
        <v>138</v>
      </c>
    </row>
    <row r="338" s="13" customFormat="1">
      <c r="A338" s="13"/>
      <c r="B338" s="189"/>
      <c r="C338" s="13"/>
      <c r="D338" s="179" t="s">
        <v>199</v>
      </c>
      <c r="E338" s="190" t="s">
        <v>3</v>
      </c>
      <c r="F338" s="191" t="s">
        <v>2181</v>
      </c>
      <c r="G338" s="13"/>
      <c r="H338" s="190" t="s">
        <v>3</v>
      </c>
      <c r="I338" s="192"/>
      <c r="J338" s="13"/>
      <c r="K338" s="13"/>
      <c r="L338" s="189"/>
      <c r="M338" s="193"/>
      <c r="N338" s="194"/>
      <c r="O338" s="194"/>
      <c r="P338" s="194"/>
      <c r="Q338" s="194"/>
      <c r="R338" s="194"/>
      <c r="S338" s="194"/>
      <c r="T338" s="19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0" t="s">
        <v>199</v>
      </c>
      <c r="AU338" s="190" t="s">
        <v>84</v>
      </c>
      <c r="AV338" s="13" t="s">
        <v>82</v>
      </c>
      <c r="AW338" s="13" t="s">
        <v>35</v>
      </c>
      <c r="AX338" s="13" t="s">
        <v>74</v>
      </c>
      <c r="AY338" s="190" t="s">
        <v>138</v>
      </c>
    </row>
    <row r="339" s="14" customFormat="1">
      <c r="A339" s="14"/>
      <c r="B339" s="196"/>
      <c r="C339" s="14"/>
      <c r="D339" s="179" t="s">
        <v>199</v>
      </c>
      <c r="E339" s="197" t="s">
        <v>3</v>
      </c>
      <c r="F339" s="198" t="s">
        <v>833</v>
      </c>
      <c r="G339" s="14"/>
      <c r="H339" s="199">
        <v>1</v>
      </c>
      <c r="I339" s="200"/>
      <c r="J339" s="14"/>
      <c r="K339" s="14"/>
      <c r="L339" s="196"/>
      <c r="M339" s="201"/>
      <c r="N339" s="202"/>
      <c r="O339" s="202"/>
      <c r="P339" s="202"/>
      <c r="Q339" s="202"/>
      <c r="R339" s="202"/>
      <c r="S339" s="202"/>
      <c r="T339" s="20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7" t="s">
        <v>199</v>
      </c>
      <c r="AU339" s="197" t="s">
        <v>84</v>
      </c>
      <c r="AV339" s="14" t="s">
        <v>84</v>
      </c>
      <c r="AW339" s="14" t="s">
        <v>35</v>
      </c>
      <c r="AX339" s="14" t="s">
        <v>74</v>
      </c>
      <c r="AY339" s="197" t="s">
        <v>138</v>
      </c>
    </row>
    <row r="340" s="13" customFormat="1">
      <c r="A340" s="13"/>
      <c r="B340" s="189"/>
      <c r="C340" s="13"/>
      <c r="D340" s="179" t="s">
        <v>199</v>
      </c>
      <c r="E340" s="190" t="s">
        <v>3</v>
      </c>
      <c r="F340" s="191" t="s">
        <v>2182</v>
      </c>
      <c r="G340" s="13"/>
      <c r="H340" s="190" t="s">
        <v>3</v>
      </c>
      <c r="I340" s="192"/>
      <c r="J340" s="13"/>
      <c r="K340" s="13"/>
      <c r="L340" s="189"/>
      <c r="M340" s="193"/>
      <c r="N340" s="194"/>
      <c r="O340" s="194"/>
      <c r="P340" s="194"/>
      <c r="Q340" s="194"/>
      <c r="R340" s="194"/>
      <c r="S340" s="194"/>
      <c r="T340" s="19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0" t="s">
        <v>199</v>
      </c>
      <c r="AU340" s="190" t="s">
        <v>84</v>
      </c>
      <c r="AV340" s="13" t="s">
        <v>82</v>
      </c>
      <c r="AW340" s="13" t="s">
        <v>35</v>
      </c>
      <c r="AX340" s="13" t="s">
        <v>74</v>
      </c>
      <c r="AY340" s="190" t="s">
        <v>138</v>
      </c>
    </row>
    <row r="341" s="14" customFormat="1">
      <c r="A341" s="14"/>
      <c r="B341" s="196"/>
      <c r="C341" s="14"/>
      <c r="D341" s="179" t="s">
        <v>199</v>
      </c>
      <c r="E341" s="197" t="s">
        <v>3</v>
      </c>
      <c r="F341" s="198" t="s">
        <v>833</v>
      </c>
      <c r="G341" s="14"/>
      <c r="H341" s="199">
        <v>1</v>
      </c>
      <c r="I341" s="200"/>
      <c r="J341" s="14"/>
      <c r="K341" s="14"/>
      <c r="L341" s="196"/>
      <c r="M341" s="201"/>
      <c r="N341" s="202"/>
      <c r="O341" s="202"/>
      <c r="P341" s="202"/>
      <c r="Q341" s="202"/>
      <c r="R341" s="202"/>
      <c r="S341" s="202"/>
      <c r="T341" s="20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7" t="s">
        <v>199</v>
      </c>
      <c r="AU341" s="197" t="s">
        <v>84</v>
      </c>
      <c r="AV341" s="14" t="s">
        <v>84</v>
      </c>
      <c r="AW341" s="14" t="s">
        <v>35</v>
      </c>
      <c r="AX341" s="14" t="s">
        <v>74</v>
      </c>
      <c r="AY341" s="197" t="s">
        <v>138</v>
      </c>
    </row>
    <row r="342" s="15" customFormat="1">
      <c r="A342" s="15"/>
      <c r="B342" s="204"/>
      <c r="C342" s="15"/>
      <c r="D342" s="179" t="s">
        <v>199</v>
      </c>
      <c r="E342" s="205" t="s">
        <v>3</v>
      </c>
      <c r="F342" s="206" t="s">
        <v>208</v>
      </c>
      <c r="G342" s="15"/>
      <c r="H342" s="207">
        <v>3</v>
      </c>
      <c r="I342" s="208"/>
      <c r="J342" s="15"/>
      <c r="K342" s="15"/>
      <c r="L342" s="204"/>
      <c r="M342" s="209"/>
      <c r="N342" s="210"/>
      <c r="O342" s="210"/>
      <c r="P342" s="210"/>
      <c r="Q342" s="210"/>
      <c r="R342" s="210"/>
      <c r="S342" s="210"/>
      <c r="T342" s="21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05" t="s">
        <v>199</v>
      </c>
      <c r="AU342" s="205" t="s">
        <v>84</v>
      </c>
      <c r="AV342" s="15" t="s">
        <v>162</v>
      </c>
      <c r="AW342" s="15" t="s">
        <v>35</v>
      </c>
      <c r="AX342" s="15" t="s">
        <v>82</v>
      </c>
      <c r="AY342" s="205" t="s">
        <v>138</v>
      </c>
    </row>
    <row r="343" s="2" customFormat="1" ht="16.5" customHeight="1">
      <c r="A343" s="39"/>
      <c r="B343" s="165"/>
      <c r="C343" s="223" t="s">
        <v>1178</v>
      </c>
      <c r="D343" s="223" t="s">
        <v>932</v>
      </c>
      <c r="E343" s="224" t="s">
        <v>2183</v>
      </c>
      <c r="F343" s="225" t="s">
        <v>1905</v>
      </c>
      <c r="G343" s="226" t="s">
        <v>211</v>
      </c>
      <c r="H343" s="227">
        <v>1</v>
      </c>
      <c r="I343" s="228"/>
      <c r="J343" s="229">
        <f>ROUND(I343*H343,2)</f>
        <v>0</v>
      </c>
      <c r="K343" s="225" t="s">
        <v>3</v>
      </c>
      <c r="L343" s="230"/>
      <c r="M343" s="231" t="s">
        <v>3</v>
      </c>
      <c r="N343" s="232" t="s">
        <v>45</v>
      </c>
      <c r="O343" s="73"/>
      <c r="P343" s="175">
        <f>O343*H343</f>
        <v>0</v>
      </c>
      <c r="Q343" s="175">
        <v>0.0014</v>
      </c>
      <c r="R343" s="175">
        <f>Q343*H343</f>
        <v>0.0014</v>
      </c>
      <c r="S343" s="175">
        <v>0</v>
      </c>
      <c r="T343" s="17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177" t="s">
        <v>429</v>
      </c>
      <c r="AT343" s="177" t="s">
        <v>932</v>
      </c>
      <c r="AU343" s="177" t="s">
        <v>84</v>
      </c>
      <c r="AY343" s="20" t="s">
        <v>138</v>
      </c>
      <c r="BE343" s="178">
        <f>IF(N343="základní",J343,0)</f>
        <v>0</v>
      </c>
      <c r="BF343" s="178">
        <f>IF(N343="snížená",J343,0)</f>
        <v>0</v>
      </c>
      <c r="BG343" s="178">
        <f>IF(N343="zákl. přenesená",J343,0)</f>
        <v>0</v>
      </c>
      <c r="BH343" s="178">
        <f>IF(N343="sníž. přenesená",J343,0)</f>
        <v>0</v>
      </c>
      <c r="BI343" s="178">
        <f>IF(N343="nulová",J343,0)</f>
        <v>0</v>
      </c>
      <c r="BJ343" s="20" t="s">
        <v>82</v>
      </c>
      <c r="BK343" s="178">
        <f>ROUND(I343*H343,2)</f>
        <v>0</v>
      </c>
      <c r="BL343" s="20" t="s">
        <v>302</v>
      </c>
      <c r="BM343" s="177" t="s">
        <v>2184</v>
      </c>
    </row>
    <row r="344" s="2" customFormat="1">
      <c r="A344" s="39"/>
      <c r="B344" s="40"/>
      <c r="C344" s="39"/>
      <c r="D344" s="179" t="s">
        <v>147</v>
      </c>
      <c r="E344" s="39"/>
      <c r="F344" s="180" t="s">
        <v>2185</v>
      </c>
      <c r="G344" s="39"/>
      <c r="H344" s="39"/>
      <c r="I344" s="181"/>
      <c r="J344" s="39"/>
      <c r="K344" s="39"/>
      <c r="L344" s="40"/>
      <c r="M344" s="182"/>
      <c r="N344" s="183"/>
      <c r="O344" s="73"/>
      <c r="P344" s="73"/>
      <c r="Q344" s="73"/>
      <c r="R344" s="73"/>
      <c r="S344" s="73"/>
      <c r="T344" s="74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20" t="s">
        <v>147</v>
      </c>
      <c r="AU344" s="20" t="s">
        <v>84</v>
      </c>
    </row>
    <row r="345" s="13" customFormat="1">
      <c r="A345" s="13"/>
      <c r="B345" s="189"/>
      <c r="C345" s="13"/>
      <c r="D345" s="179" t="s">
        <v>199</v>
      </c>
      <c r="E345" s="190" t="s">
        <v>3</v>
      </c>
      <c r="F345" s="191" t="s">
        <v>2180</v>
      </c>
      <c r="G345" s="13"/>
      <c r="H345" s="190" t="s">
        <v>3</v>
      </c>
      <c r="I345" s="192"/>
      <c r="J345" s="13"/>
      <c r="K345" s="13"/>
      <c r="L345" s="189"/>
      <c r="M345" s="193"/>
      <c r="N345" s="194"/>
      <c r="O345" s="194"/>
      <c r="P345" s="194"/>
      <c r="Q345" s="194"/>
      <c r="R345" s="194"/>
      <c r="S345" s="194"/>
      <c r="T345" s="19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0" t="s">
        <v>199</v>
      </c>
      <c r="AU345" s="190" t="s">
        <v>84</v>
      </c>
      <c r="AV345" s="13" t="s">
        <v>82</v>
      </c>
      <c r="AW345" s="13" t="s">
        <v>35</v>
      </c>
      <c r="AX345" s="13" t="s">
        <v>74</v>
      </c>
      <c r="AY345" s="190" t="s">
        <v>138</v>
      </c>
    </row>
    <row r="346" s="14" customFormat="1">
      <c r="A346" s="14"/>
      <c r="B346" s="196"/>
      <c r="C346" s="14"/>
      <c r="D346" s="179" t="s">
        <v>199</v>
      </c>
      <c r="E346" s="197" t="s">
        <v>3</v>
      </c>
      <c r="F346" s="198" t="s">
        <v>833</v>
      </c>
      <c r="G346" s="14"/>
      <c r="H346" s="199">
        <v>1</v>
      </c>
      <c r="I346" s="200"/>
      <c r="J346" s="14"/>
      <c r="K346" s="14"/>
      <c r="L346" s="196"/>
      <c r="M346" s="201"/>
      <c r="N346" s="202"/>
      <c r="O346" s="202"/>
      <c r="P346" s="202"/>
      <c r="Q346" s="202"/>
      <c r="R346" s="202"/>
      <c r="S346" s="202"/>
      <c r="T346" s="20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7" t="s">
        <v>199</v>
      </c>
      <c r="AU346" s="197" t="s">
        <v>84</v>
      </c>
      <c r="AV346" s="14" t="s">
        <v>84</v>
      </c>
      <c r="AW346" s="14" t="s">
        <v>35</v>
      </c>
      <c r="AX346" s="14" t="s">
        <v>74</v>
      </c>
      <c r="AY346" s="197" t="s">
        <v>138</v>
      </c>
    </row>
    <row r="347" s="15" customFormat="1">
      <c r="A347" s="15"/>
      <c r="B347" s="204"/>
      <c r="C347" s="15"/>
      <c r="D347" s="179" t="s">
        <v>199</v>
      </c>
      <c r="E347" s="205" t="s">
        <v>3</v>
      </c>
      <c r="F347" s="206" t="s">
        <v>208</v>
      </c>
      <c r="G347" s="15"/>
      <c r="H347" s="207">
        <v>1</v>
      </c>
      <c r="I347" s="208"/>
      <c r="J347" s="15"/>
      <c r="K347" s="15"/>
      <c r="L347" s="204"/>
      <c r="M347" s="209"/>
      <c r="N347" s="210"/>
      <c r="O347" s="210"/>
      <c r="P347" s="210"/>
      <c r="Q347" s="210"/>
      <c r="R347" s="210"/>
      <c r="S347" s="210"/>
      <c r="T347" s="21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05" t="s">
        <v>199</v>
      </c>
      <c r="AU347" s="205" t="s">
        <v>84</v>
      </c>
      <c r="AV347" s="15" t="s">
        <v>162</v>
      </c>
      <c r="AW347" s="15" t="s">
        <v>35</v>
      </c>
      <c r="AX347" s="15" t="s">
        <v>82</v>
      </c>
      <c r="AY347" s="205" t="s">
        <v>138</v>
      </c>
    </row>
    <row r="348" s="2" customFormat="1" ht="16.5" customHeight="1">
      <c r="A348" s="39"/>
      <c r="B348" s="165"/>
      <c r="C348" s="223" t="s">
        <v>1183</v>
      </c>
      <c r="D348" s="223" t="s">
        <v>932</v>
      </c>
      <c r="E348" s="224" t="s">
        <v>2186</v>
      </c>
      <c r="F348" s="225" t="s">
        <v>2187</v>
      </c>
      <c r="G348" s="226" t="s">
        <v>211</v>
      </c>
      <c r="H348" s="227">
        <v>1</v>
      </c>
      <c r="I348" s="228"/>
      <c r="J348" s="229">
        <f>ROUND(I348*H348,2)</f>
        <v>0</v>
      </c>
      <c r="K348" s="225" t="s">
        <v>3</v>
      </c>
      <c r="L348" s="230"/>
      <c r="M348" s="231" t="s">
        <v>3</v>
      </c>
      <c r="N348" s="232" t="s">
        <v>45</v>
      </c>
      <c r="O348" s="73"/>
      <c r="P348" s="175">
        <f>O348*H348</f>
        <v>0</v>
      </c>
      <c r="Q348" s="175">
        <v>0.00031</v>
      </c>
      <c r="R348" s="175">
        <f>Q348*H348</f>
        <v>0.00031</v>
      </c>
      <c r="S348" s="175">
        <v>0</v>
      </c>
      <c r="T348" s="17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177" t="s">
        <v>429</v>
      </c>
      <c r="AT348" s="177" t="s">
        <v>932</v>
      </c>
      <c r="AU348" s="177" t="s">
        <v>84</v>
      </c>
      <c r="AY348" s="20" t="s">
        <v>138</v>
      </c>
      <c r="BE348" s="178">
        <f>IF(N348="základní",J348,0)</f>
        <v>0</v>
      </c>
      <c r="BF348" s="178">
        <f>IF(N348="snížená",J348,0)</f>
        <v>0</v>
      </c>
      <c r="BG348" s="178">
        <f>IF(N348="zákl. přenesená",J348,0)</f>
        <v>0</v>
      </c>
      <c r="BH348" s="178">
        <f>IF(N348="sníž. přenesená",J348,0)</f>
        <v>0</v>
      </c>
      <c r="BI348" s="178">
        <f>IF(N348="nulová",J348,0)</f>
        <v>0</v>
      </c>
      <c r="BJ348" s="20" t="s">
        <v>82</v>
      </c>
      <c r="BK348" s="178">
        <f>ROUND(I348*H348,2)</f>
        <v>0</v>
      </c>
      <c r="BL348" s="20" t="s">
        <v>302</v>
      </c>
      <c r="BM348" s="177" t="s">
        <v>2188</v>
      </c>
    </row>
    <row r="349" s="2" customFormat="1">
      <c r="A349" s="39"/>
      <c r="B349" s="40"/>
      <c r="C349" s="39"/>
      <c r="D349" s="179" t="s">
        <v>147</v>
      </c>
      <c r="E349" s="39"/>
      <c r="F349" s="180" t="s">
        <v>2189</v>
      </c>
      <c r="G349" s="39"/>
      <c r="H349" s="39"/>
      <c r="I349" s="181"/>
      <c r="J349" s="39"/>
      <c r="K349" s="39"/>
      <c r="L349" s="40"/>
      <c r="M349" s="182"/>
      <c r="N349" s="183"/>
      <c r="O349" s="73"/>
      <c r="P349" s="73"/>
      <c r="Q349" s="73"/>
      <c r="R349" s="73"/>
      <c r="S349" s="73"/>
      <c r="T349" s="74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20" t="s">
        <v>147</v>
      </c>
      <c r="AU349" s="20" t="s">
        <v>84</v>
      </c>
    </row>
    <row r="350" s="2" customFormat="1" ht="16.5" customHeight="1">
      <c r="A350" s="39"/>
      <c r="B350" s="165"/>
      <c r="C350" s="223" t="s">
        <v>1186</v>
      </c>
      <c r="D350" s="223" t="s">
        <v>932</v>
      </c>
      <c r="E350" s="224" t="s">
        <v>2190</v>
      </c>
      <c r="F350" s="225" t="s">
        <v>2191</v>
      </c>
      <c r="G350" s="226" t="s">
        <v>211</v>
      </c>
      <c r="H350" s="227">
        <v>1</v>
      </c>
      <c r="I350" s="228"/>
      <c r="J350" s="229">
        <f>ROUND(I350*H350,2)</f>
        <v>0</v>
      </c>
      <c r="K350" s="225" t="s">
        <v>3</v>
      </c>
      <c r="L350" s="230"/>
      <c r="M350" s="231" t="s">
        <v>3</v>
      </c>
      <c r="N350" s="232" t="s">
        <v>45</v>
      </c>
      <c r="O350" s="73"/>
      <c r="P350" s="175">
        <f>O350*H350</f>
        <v>0</v>
      </c>
      <c r="Q350" s="175">
        <v>0.00022000000000000001</v>
      </c>
      <c r="R350" s="175">
        <f>Q350*H350</f>
        <v>0.00022000000000000001</v>
      </c>
      <c r="S350" s="175">
        <v>0</v>
      </c>
      <c r="T350" s="17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177" t="s">
        <v>429</v>
      </c>
      <c r="AT350" s="177" t="s">
        <v>932</v>
      </c>
      <c r="AU350" s="177" t="s">
        <v>84</v>
      </c>
      <c r="AY350" s="20" t="s">
        <v>138</v>
      </c>
      <c r="BE350" s="178">
        <f>IF(N350="základní",J350,0)</f>
        <v>0</v>
      </c>
      <c r="BF350" s="178">
        <f>IF(N350="snížená",J350,0)</f>
        <v>0</v>
      </c>
      <c r="BG350" s="178">
        <f>IF(N350="zákl. přenesená",J350,0)</f>
        <v>0</v>
      </c>
      <c r="BH350" s="178">
        <f>IF(N350="sníž. přenesená",J350,0)</f>
        <v>0</v>
      </c>
      <c r="BI350" s="178">
        <f>IF(N350="nulová",J350,0)</f>
        <v>0</v>
      </c>
      <c r="BJ350" s="20" t="s">
        <v>82</v>
      </c>
      <c r="BK350" s="178">
        <f>ROUND(I350*H350,2)</f>
        <v>0</v>
      </c>
      <c r="BL350" s="20" t="s">
        <v>302</v>
      </c>
      <c r="BM350" s="177" t="s">
        <v>2192</v>
      </c>
    </row>
    <row r="351" s="2" customFormat="1">
      <c r="A351" s="39"/>
      <c r="B351" s="40"/>
      <c r="C351" s="39"/>
      <c r="D351" s="179" t="s">
        <v>147</v>
      </c>
      <c r="E351" s="39"/>
      <c r="F351" s="180" t="s">
        <v>2193</v>
      </c>
      <c r="G351" s="39"/>
      <c r="H351" s="39"/>
      <c r="I351" s="181"/>
      <c r="J351" s="39"/>
      <c r="K351" s="39"/>
      <c r="L351" s="40"/>
      <c r="M351" s="182"/>
      <c r="N351" s="183"/>
      <c r="O351" s="73"/>
      <c r="P351" s="73"/>
      <c r="Q351" s="73"/>
      <c r="R351" s="73"/>
      <c r="S351" s="73"/>
      <c r="T351" s="74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20" t="s">
        <v>147</v>
      </c>
      <c r="AU351" s="20" t="s">
        <v>84</v>
      </c>
    </row>
    <row r="352" s="2" customFormat="1" ht="16.5" customHeight="1">
      <c r="A352" s="39"/>
      <c r="B352" s="165"/>
      <c r="C352" s="166" t="s">
        <v>1191</v>
      </c>
      <c r="D352" s="166" t="s">
        <v>141</v>
      </c>
      <c r="E352" s="167" t="s">
        <v>2194</v>
      </c>
      <c r="F352" s="168" t="s">
        <v>2195</v>
      </c>
      <c r="G352" s="169" t="s">
        <v>369</v>
      </c>
      <c r="H352" s="170">
        <v>1</v>
      </c>
      <c r="I352" s="171"/>
      <c r="J352" s="172">
        <f>ROUND(I352*H352,2)</f>
        <v>0</v>
      </c>
      <c r="K352" s="168" t="s">
        <v>144</v>
      </c>
      <c r="L352" s="40"/>
      <c r="M352" s="173" t="s">
        <v>3</v>
      </c>
      <c r="N352" s="174" t="s">
        <v>45</v>
      </c>
      <c r="O352" s="73"/>
      <c r="P352" s="175">
        <f>O352*H352</f>
        <v>0</v>
      </c>
      <c r="Q352" s="175">
        <v>0</v>
      </c>
      <c r="R352" s="175">
        <f>Q352*H352</f>
        <v>0</v>
      </c>
      <c r="S352" s="175">
        <v>0</v>
      </c>
      <c r="T352" s="17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177" t="s">
        <v>302</v>
      </c>
      <c r="AT352" s="177" t="s">
        <v>141</v>
      </c>
      <c r="AU352" s="177" t="s">
        <v>84</v>
      </c>
      <c r="AY352" s="20" t="s">
        <v>138</v>
      </c>
      <c r="BE352" s="178">
        <f>IF(N352="základní",J352,0)</f>
        <v>0</v>
      </c>
      <c r="BF352" s="178">
        <f>IF(N352="snížená",J352,0)</f>
        <v>0</v>
      </c>
      <c r="BG352" s="178">
        <f>IF(N352="zákl. přenesená",J352,0)</f>
        <v>0</v>
      </c>
      <c r="BH352" s="178">
        <f>IF(N352="sníž. přenesená",J352,0)</f>
        <v>0</v>
      </c>
      <c r="BI352" s="178">
        <f>IF(N352="nulová",J352,0)</f>
        <v>0</v>
      </c>
      <c r="BJ352" s="20" t="s">
        <v>82</v>
      </c>
      <c r="BK352" s="178">
        <f>ROUND(I352*H352,2)</f>
        <v>0</v>
      </c>
      <c r="BL352" s="20" t="s">
        <v>302</v>
      </c>
      <c r="BM352" s="177" t="s">
        <v>2196</v>
      </c>
    </row>
    <row r="353" s="2" customFormat="1" ht="16.5" customHeight="1">
      <c r="A353" s="39"/>
      <c r="B353" s="165"/>
      <c r="C353" s="223" t="s">
        <v>1195</v>
      </c>
      <c r="D353" s="223" t="s">
        <v>932</v>
      </c>
      <c r="E353" s="224" t="s">
        <v>2197</v>
      </c>
      <c r="F353" s="225" t="s">
        <v>2198</v>
      </c>
      <c r="G353" s="226" t="s">
        <v>211</v>
      </c>
      <c r="H353" s="227">
        <v>1</v>
      </c>
      <c r="I353" s="228"/>
      <c r="J353" s="229">
        <f>ROUND(I353*H353,2)</f>
        <v>0</v>
      </c>
      <c r="K353" s="225" t="s">
        <v>3</v>
      </c>
      <c r="L353" s="230"/>
      <c r="M353" s="231" t="s">
        <v>3</v>
      </c>
      <c r="N353" s="232" t="s">
        <v>45</v>
      </c>
      <c r="O353" s="73"/>
      <c r="P353" s="175">
        <f>O353*H353</f>
        <v>0</v>
      </c>
      <c r="Q353" s="175">
        <v>0.0058999999999999999</v>
      </c>
      <c r="R353" s="175">
        <f>Q353*H353</f>
        <v>0.0058999999999999999</v>
      </c>
      <c r="S353" s="175">
        <v>0</v>
      </c>
      <c r="T353" s="17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177" t="s">
        <v>429</v>
      </c>
      <c r="AT353" s="177" t="s">
        <v>932</v>
      </c>
      <c r="AU353" s="177" t="s">
        <v>84</v>
      </c>
      <c r="AY353" s="20" t="s">
        <v>138</v>
      </c>
      <c r="BE353" s="178">
        <f>IF(N353="základní",J353,0)</f>
        <v>0</v>
      </c>
      <c r="BF353" s="178">
        <f>IF(N353="snížená",J353,0)</f>
        <v>0</v>
      </c>
      <c r="BG353" s="178">
        <f>IF(N353="zákl. přenesená",J353,0)</f>
        <v>0</v>
      </c>
      <c r="BH353" s="178">
        <f>IF(N353="sníž. přenesená",J353,0)</f>
        <v>0</v>
      </c>
      <c r="BI353" s="178">
        <f>IF(N353="nulová",J353,0)</f>
        <v>0</v>
      </c>
      <c r="BJ353" s="20" t="s">
        <v>82</v>
      </c>
      <c r="BK353" s="178">
        <f>ROUND(I353*H353,2)</f>
        <v>0</v>
      </c>
      <c r="BL353" s="20" t="s">
        <v>302</v>
      </c>
      <c r="BM353" s="177" t="s">
        <v>2199</v>
      </c>
    </row>
    <row r="354" s="2" customFormat="1">
      <c r="A354" s="39"/>
      <c r="B354" s="40"/>
      <c r="C354" s="39"/>
      <c r="D354" s="179" t="s">
        <v>147</v>
      </c>
      <c r="E354" s="39"/>
      <c r="F354" s="180" t="s">
        <v>2200</v>
      </c>
      <c r="G354" s="39"/>
      <c r="H354" s="39"/>
      <c r="I354" s="181"/>
      <c r="J354" s="39"/>
      <c r="K354" s="39"/>
      <c r="L354" s="40"/>
      <c r="M354" s="182"/>
      <c r="N354" s="183"/>
      <c r="O354" s="73"/>
      <c r="P354" s="73"/>
      <c r="Q354" s="73"/>
      <c r="R354" s="73"/>
      <c r="S354" s="73"/>
      <c r="T354" s="74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20" t="s">
        <v>147</v>
      </c>
      <c r="AU354" s="20" t="s">
        <v>84</v>
      </c>
    </row>
    <row r="355" s="13" customFormat="1">
      <c r="A355" s="13"/>
      <c r="B355" s="189"/>
      <c r="C355" s="13"/>
      <c r="D355" s="179" t="s">
        <v>199</v>
      </c>
      <c r="E355" s="190" t="s">
        <v>3</v>
      </c>
      <c r="F355" s="191" t="s">
        <v>2201</v>
      </c>
      <c r="G355" s="13"/>
      <c r="H355" s="190" t="s">
        <v>3</v>
      </c>
      <c r="I355" s="192"/>
      <c r="J355" s="13"/>
      <c r="K355" s="13"/>
      <c r="L355" s="189"/>
      <c r="M355" s="193"/>
      <c r="N355" s="194"/>
      <c r="O355" s="194"/>
      <c r="P355" s="194"/>
      <c r="Q355" s="194"/>
      <c r="R355" s="194"/>
      <c r="S355" s="194"/>
      <c r="T355" s="19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0" t="s">
        <v>199</v>
      </c>
      <c r="AU355" s="190" t="s">
        <v>84</v>
      </c>
      <c r="AV355" s="13" t="s">
        <v>82</v>
      </c>
      <c r="AW355" s="13" t="s">
        <v>35</v>
      </c>
      <c r="AX355" s="13" t="s">
        <v>74</v>
      </c>
      <c r="AY355" s="190" t="s">
        <v>138</v>
      </c>
    </row>
    <row r="356" s="14" customFormat="1">
      <c r="A356" s="14"/>
      <c r="B356" s="196"/>
      <c r="C356" s="14"/>
      <c r="D356" s="179" t="s">
        <v>199</v>
      </c>
      <c r="E356" s="197" t="s">
        <v>3</v>
      </c>
      <c r="F356" s="198" t="s">
        <v>833</v>
      </c>
      <c r="G356" s="14"/>
      <c r="H356" s="199">
        <v>1</v>
      </c>
      <c r="I356" s="200"/>
      <c r="J356" s="14"/>
      <c r="K356" s="14"/>
      <c r="L356" s="196"/>
      <c r="M356" s="201"/>
      <c r="N356" s="202"/>
      <c r="O356" s="202"/>
      <c r="P356" s="202"/>
      <c r="Q356" s="202"/>
      <c r="R356" s="202"/>
      <c r="S356" s="202"/>
      <c r="T356" s="20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197" t="s">
        <v>199</v>
      </c>
      <c r="AU356" s="197" t="s">
        <v>84</v>
      </c>
      <c r="AV356" s="14" t="s">
        <v>84</v>
      </c>
      <c r="AW356" s="14" t="s">
        <v>35</v>
      </c>
      <c r="AX356" s="14" t="s">
        <v>74</v>
      </c>
      <c r="AY356" s="197" t="s">
        <v>138</v>
      </c>
    </row>
    <row r="357" s="15" customFormat="1">
      <c r="A357" s="15"/>
      <c r="B357" s="204"/>
      <c r="C357" s="15"/>
      <c r="D357" s="179" t="s">
        <v>199</v>
      </c>
      <c r="E357" s="205" t="s">
        <v>3</v>
      </c>
      <c r="F357" s="206" t="s">
        <v>208</v>
      </c>
      <c r="G357" s="15"/>
      <c r="H357" s="207">
        <v>1</v>
      </c>
      <c r="I357" s="208"/>
      <c r="J357" s="15"/>
      <c r="K357" s="15"/>
      <c r="L357" s="204"/>
      <c r="M357" s="209"/>
      <c r="N357" s="210"/>
      <c r="O357" s="210"/>
      <c r="P357" s="210"/>
      <c r="Q357" s="210"/>
      <c r="R357" s="210"/>
      <c r="S357" s="210"/>
      <c r="T357" s="21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05" t="s">
        <v>199</v>
      </c>
      <c r="AU357" s="205" t="s">
        <v>84</v>
      </c>
      <c r="AV357" s="15" t="s">
        <v>162</v>
      </c>
      <c r="AW357" s="15" t="s">
        <v>35</v>
      </c>
      <c r="AX357" s="15" t="s">
        <v>82</v>
      </c>
      <c r="AY357" s="205" t="s">
        <v>138</v>
      </c>
    </row>
    <row r="358" s="2" customFormat="1" ht="16.5" customHeight="1">
      <c r="A358" s="39"/>
      <c r="B358" s="165"/>
      <c r="C358" s="166" t="s">
        <v>1201</v>
      </c>
      <c r="D358" s="166" t="s">
        <v>141</v>
      </c>
      <c r="E358" s="167" t="s">
        <v>2202</v>
      </c>
      <c r="F358" s="168" t="s">
        <v>2203</v>
      </c>
      <c r="G358" s="169" t="s">
        <v>211</v>
      </c>
      <c r="H358" s="170">
        <v>1</v>
      </c>
      <c r="I358" s="171"/>
      <c r="J358" s="172">
        <f>ROUND(I358*H358,2)</f>
        <v>0</v>
      </c>
      <c r="K358" s="168" t="s">
        <v>3</v>
      </c>
      <c r="L358" s="40"/>
      <c r="M358" s="173" t="s">
        <v>3</v>
      </c>
      <c r="N358" s="174" t="s">
        <v>45</v>
      </c>
      <c r="O358" s="73"/>
      <c r="P358" s="175">
        <f>O358*H358</f>
        <v>0</v>
      </c>
      <c r="Q358" s="175">
        <v>0</v>
      </c>
      <c r="R358" s="175">
        <f>Q358*H358</f>
        <v>0</v>
      </c>
      <c r="S358" s="175">
        <v>0</v>
      </c>
      <c r="T358" s="17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77" t="s">
        <v>302</v>
      </c>
      <c r="AT358" s="177" t="s">
        <v>141</v>
      </c>
      <c r="AU358" s="177" t="s">
        <v>84</v>
      </c>
      <c r="AY358" s="20" t="s">
        <v>138</v>
      </c>
      <c r="BE358" s="178">
        <f>IF(N358="základní",J358,0)</f>
        <v>0</v>
      </c>
      <c r="BF358" s="178">
        <f>IF(N358="snížená",J358,0)</f>
        <v>0</v>
      </c>
      <c r="BG358" s="178">
        <f>IF(N358="zákl. přenesená",J358,0)</f>
        <v>0</v>
      </c>
      <c r="BH358" s="178">
        <f>IF(N358="sníž. přenesená",J358,0)</f>
        <v>0</v>
      </c>
      <c r="BI358" s="178">
        <f>IF(N358="nulová",J358,0)</f>
        <v>0</v>
      </c>
      <c r="BJ358" s="20" t="s">
        <v>82</v>
      </c>
      <c r="BK358" s="178">
        <f>ROUND(I358*H358,2)</f>
        <v>0</v>
      </c>
      <c r="BL358" s="20" t="s">
        <v>302</v>
      </c>
      <c r="BM358" s="177" t="s">
        <v>2204</v>
      </c>
    </row>
    <row r="359" s="2" customFormat="1" ht="16.5" customHeight="1">
      <c r="A359" s="39"/>
      <c r="B359" s="165"/>
      <c r="C359" s="223" t="s">
        <v>1205</v>
      </c>
      <c r="D359" s="223" t="s">
        <v>932</v>
      </c>
      <c r="E359" s="224" t="s">
        <v>2205</v>
      </c>
      <c r="F359" s="225" t="s">
        <v>2206</v>
      </c>
      <c r="G359" s="226" t="s">
        <v>211</v>
      </c>
      <c r="H359" s="227">
        <v>1</v>
      </c>
      <c r="I359" s="228"/>
      <c r="J359" s="229">
        <f>ROUND(I359*H359,2)</f>
        <v>0</v>
      </c>
      <c r="K359" s="225" t="s">
        <v>144</v>
      </c>
      <c r="L359" s="230"/>
      <c r="M359" s="231" t="s">
        <v>3</v>
      </c>
      <c r="N359" s="232" t="s">
        <v>45</v>
      </c>
      <c r="O359" s="73"/>
      <c r="P359" s="175">
        <f>O359*H359</f>
        <v>0</v>
      </c>
      <c r="Q359" s="175">
        <v>0.0054000000000000003</v>
      </c>
      <c r="R359" s="175">
        <f>Q359*H359</f>
        <v>0.0054000000000000003</v>
      </c>
      <c r="S359" s="175">
        <v>0</v>
      </c>
      <c r="T359" s="17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177" t="s">
        <v>429</v>
      </c>
      <c r="AT359" s="177" t="s">
        <v>932</v>
      </c>
      <c r="AU359" s="177" t="s">
        <v>84</v>
      </c>
      <c r="AY359" s="20" t="s">
        <v>138</v>
      </c>
      <c r="BE359" s="178">
        <f>IF(N359="základní",J359,0)</f>
        <v>0</v>
      </c>
      <c r="BF359" s="178">
        <f>IF(N359="snížená",J359,0)</f>
        <v>0</v>
      </c>
      <c r="BG359" s="178">
        <f>IF(N359="zákl. přenesená",J359,0)</f>
        <v>0</v>
      </c>
      <c r="BH359" s="178">
        <f>IF(N359="sníž. přenesená",J359,0)</f>
        <v>0</v>
      </c>
      <c r="BI359" s="178">
        <f>IF(N359="nulová",J359,0)</f>
        <v>0</v>
      </c>
      <c r="BJ359" s="20" t="s">
        <v>82</v>
      </c>
      <c r="BK359" s="178">
        <f>ROUND(I359*H359,2)</f>
        <v>0</v>
      </c>
      <c r="BL359" s="20" t="s">
        <v>302</v>
      </c>
      <c r="BM359" s="177" t="s">
        <v>2207</v>
      </c>
    </row>
    <row r="360" s="2" customFormat="1">
      <c r="A360" s="39"/>
      <c r="B360" s="40"/>
      <c r="C360" s="39"/>
      <c r="D360" s="179" t="s">
        <v>147</v>
      </c>
      <c r="E360" s="39"/>
      <c r="F360" s="180" t="s">
        <v>2208</v>
      </c>
      <c r="G360" s="39"/>
      <c r="H360" s="39"/>
      <c r="I360" s="181"/>
      <c r="J360" s="39"/>
      <c r="K360" s="39"/>
      <c r="L360" s="40"/>
      <c r="M360" s="182"/>
      <c r="N360" s="183"/>
      <c r="O360" s="73"/>
      <c r="P360" s="73"/>
      <c r="Q360" s="73"/>
      <c r="R360" s="73"/>
      <c r="S360" s="73"/>
      <c r="T360" s="74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20" t="s">
        <v>147</v>
      </c>
      <c r="AU360" s="20" t="s">
        <v>84</v>
      </c>
    </row>
    <row r="361" s="2" customFormat="1">
      <c r="A361" s="39"/>
      <c r="B361" s="165"/>
      <c r="C361" s="166" t="s">
        <v>1210</v>
      </c>
      <c r="D361" s="166" t="s">
        <v>141</v>
      </c>
      <c r="E361" s="167" t="s">
        <v>2209</v>
      </c>
      <c r="F361" s="168" t="s">
        <v>2210</v>
      </c>
      <c r="G361" s="169" t="s">
        <v>231</v>
      </c>
      <c r="H361" s="170">
        <v>0.040000000000000001</v>
      </c>
      <c r="I361" s="171"/>
      <c r="J361" s="172">
        <f>ROUND(I361*H361,2)</f>
        <v>0</v>
      </c>
      <c r="K361" s="168" t="s">
        <v>144</v>
      </c>
      <c r="L361" s="40"/>
      <c r="M361" s="173" t="s">
        <v>3</v>
      </c>
      <c r="N361" s="174" t="s">
        <v>45</v>
      </c>
      <c r="O361" s="73"/>
      <c r="P361" s="175">
        <f>O361*H361</f>
        <v>0</v>
      </c>
      <c r="Q361" s="175">
        <v>0</v>
      </c>
      <c r="R361" s="175">
        <f>Q361*H361</f>
        <v>0</v>
      </c>
      <c r="S361" s="175">
        <v>0</v>
      </c>
      <c r="T361" s="17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177" t="s">
        <v>302</v>
      </c>
      <c r="AT361" s="177" t="s">
        <v>141</v>
      </c>
      <c r="AU361" s="177" t="s">
        <v>84</v>
      </c>
      <c r="AY361" s="20" t="s">
        <v>138</v>
      </c>
      <c r="BE361" s="178">
        <f>IF(N361="základní",J361,0)</f>
        <v>0</v>
      </c>
      <c r="BF361" s="178">
        <f>IF(N361="snížená",J361,0)</f>
        <v>0</v>
      </c>
      <c r="BG361" s="178">
        <f>IF(N361="zákl. přenesená",J361,0)</f>
        <v>0</v>
      </c>
      <c r="BH361" s="178">
        <f>IF(N361="sníž. přenesená",J361,0)</f>
        <v>0</v>
      </c>
      <c r="BI361" s="178">
        <f>IF(N361="nulová",J361,0)</f>
        <v>0</v>
      </c>
      <c r="BJ361" s="20" t="s">
        <v>82</v>
      </c>
      <c r="BK361" s="178">
        <f>ROUND(I361*H361,2)</f>
        <v>0</v>
      </c>
      <c r="BL361" s="20" t="s">
        <v>302</v>
      </c>
      <c r="BM361" s="177" t="s">
        <v>2211</v>
      </c>
    </row>
    <row r="362" s="12" customFormat="1" ht="22.8" customHeight="1">
      <c r="A362" s="12"/>
      <c r="B362" s="152"/>
      <c r="C362" s="12"/>
      <c r="D362" s="153" t="s">
        <v>73</v>
      </c>
      <c r="E362" s="163" t="s">
        <v>2212</v>
      </c>
      <c r="F362" s="163" t="s">
        <v>2213</v>
      </c>
      <c r="G362" s="12"/>
      <c r="H362" s="12"/>
      <c r="I362" s="155"/>
      <c r="J362" s="164">
        <f>BK362</f>
        <v>0</v>
      </c>
      <c r="K362" s="12"/>
      <c r="L362" s="152"/>
      <c r="M362" s="157"/>
      <c r="N362" s="158"/>
      <c r="O362" s="158"/>
      <c r="P362" s="159">
        <f>SUM(P363:P369)</f>
        <v>0</v>
      </c>
      <c r="Q362" s="158"/>
      <c r="R362" s="159">
        <f>SUM(R363:R369)</f>
        <v>0.15797999999999998</v>
      </c>
      <c r="S362" s="158"/>
      <c r="T362" s="160">
        <f>SUM(T363:T369)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53" t="s">
        <v>84</v>
      </c>
      <c r="AT362" s="161" t="s">
        <v>73</v>
      </c>
      <c r="AU362" s="161" t="s">
        <v>82</v>
      </c>
      <c r="AY362" s="153" t="s">
        <v>138</v>
      </c>
      <c r="BK362" s="162">
        <f>SUM(BK363:BK369)</f>
        <v>0</v>
      </c>
    </row>
    <row r="363" s="2" customFormat="1" ht="21.75" customHeight="1">
      <c r="A363" s="39"/>
      <c r="B363" s="165"/>
      <c r="C363" s="166" t="s">
        <v>1214</v>
      </c>
      <c r="D363" s="166" t="s">
        <v>141</v>
      </c>
      <c r="E363" s="167" t="s">
        <v>2214</v>
      </c>
      <c r="F363" s="168" t="s">
        <v>2215</v>
      </c>
      <c r="G363" s="169" t="s">
        <v>211</v>
      </c>
      <c r="H363" s="170">
        <v>1</v>
      </c>
      <c r="I363" s="171"/>
      <c r="J363" s="172">
        <f>ROUND(I363*H363,2)</f>
        <v>0</v>
      </c>
      <c r="K363" s="168" t="s">
        <v>144</v>
      </c>
      <c r="L363" s="40"/>
      <c r="M363" s="173" t="s">
        <v>3</v>
      </c>
      <c r="N363" s="174" t="s">
        <v>45</v>
      </c>
      <c r="O363" s="73"/>
      <c r="P363" s="175">
        <f>O363*H363</f>
        <v>0</v>
      </c>
      <c r="Q363" s="175">
        <v>0</v>
      </c>
      <c r="R363" s="175">
        <f>Q363*H363</f>
        <v>0</v>
      </c>
      <c r="S363" s="175">
        <v>0</v>
      </c>
      <c r="T363" s="17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77" t="s">
        <v>302</v>
      </c>
      <c r="AT363" s="177" t="s">
        <v>141</v>
      </c>
      <c r="AU363" s="177" t="s">
        <v>84</v>
      </c>
      <c r="AY363" s="20" t="s">
        <v>138</v>
      </c>
      <c r="BE363" s="178">
        <f>IF(N363="základní",J363,0)</f>
        <v>0</v>
      </c>
      <c r="BF363" s="178">
        <f>IF(N363="snížená",J363,0)</f>
        <v>0</v>
      </c>
      <c r="BG363" s="178">
        <f>IF(N363="zákl. přenesená",J363,0)</f>
        <v>0</v>
      </c>
      <c r="BH363" s="178">
        <f>IF(N363="sníž. přenesená",J363,0)</f>
        <v>0</v>
      </c>
      <c r="BI363" s="178">
        <f>IF(N363="nulová",J363,0)</f>
        <v>0</v>
      </c>
      <c r="BJ363" s="20" t="s">
        <v>82</v>
      </c>
      <c r="BK363" s="178">
        <f>ROUND(I363*H363,2)</f>
        <v>0</v>
      </c>
      <c r="BL363" s="20" t="s">
        <v>302</v>
      </c>
      <c r="BM363" s="177" t="s">
        <v>2216</v>
      </c>
    </row>
    <row r="364" s="2" customFormat="1">
      <c r="A364" s="39"/>
      <c r="B364" s="40"/>
      <c r="C364" s="39"/>
      <c r="D364" s="179" t="s">
        <v>147</v>
      </c>
      <c r="E364" s="39"/>
      <c r="F364" s="180" t="s">
        <v>2217</v>
      </c>
      <c r="G364" s="39"/>
      <c r="H364" s="39"/>
      <c r="I364" s="181"/>
      <c r="J364" s="39"/>
      <c r="K364" s="39"/>
      <c r="L364" s="40"/>
      <c r="M364" s="182"/>
      <c r="N364" s="183"/>
      <c r="O364" s="73"/>
      <c r="P364" s="73"/>
      <c r="Q364" s="73"/>
      <c r="R364" s="73"/>
      <c r="S364" s="73"/>
      <c r="T364" s="74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20" t="s">
        <v>147</v>
      </c>
      <c r="AU364" s="20" t="s">
        <v>84</v>
      </c>
    </row>
    <row r="365" s="2" customFormat="1" ht="16.5" customHeight="1">
      <c r="A365" s="39"/>
      <c r="B365" s="165"/>
      <c r="C365" s="223" t="s">
        <v>1220</v>
      </c>
      <c r="D365" s="223" t="s">
        <v>932</v>
      </c>
      <c r="E365" s="224" t="s">
        <v>2218</v>
      </c>
      <c r="F365" s="225" t="s">
        <v>2219</v>
      </c>
      <c r="G365" s="226" t="s">
        <v>211</v>
      </c>
      <c r="H365" s="227">
        <v>1</v>
      </c>
      <c r="I365" s="228"/>
      <c r="J365" s="229">
        <f>ROUND(I365*H365,2)</f>
        <v>0</v>
      </c>
      <c r="K365" s="225" t="s">
        <v>3</v>
      </c>
      <c r="L365" s="230"/>
      <c r="M365" s="231" t="s">
        <v>3</v>
      </c>
      <c r="N365" s="232" t="s">
        <v>45</v>
      </c>
      <c r="O365" s="73"/>
      <c r="P365" s="175">
        <f>O365*H365</f>
        <v>0</v>
      </c>
      <c r="Q365" s="175">
        <v>0.14999999999999999</v>
      </c>
      <c r="R365" s="175">
        <f>Q365*H365</f>
        <v>0.14999999999999999</v>
      </c>
      <c r="S365" s="175">
        <v>0</v>
      </c>
      <c r="T365" s="17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177" t="s">
        <v>429</v>
      </c>
      <c r="AT365" s="177" t="s">
        <v>932</v>
      </c>
      <c r="AU365" s="177" t="s">
        <v>84</v>
      </c>
      <c r="AY365" s="20" t="s">
        <v>138</v>
      </c>
      <c r="BE365" s="178">
        <f>IF(N365="základní",J365,0)</f>
        <v>0</v>
      </c>
      <c r="BF365" s="178">
        <f>IF(N365="snížená",J365,0)</f>
        <v>0</v>
      </c>
      <c r="BG365" s="178">
        <f>IF(N365="zákl. přenesená",J365,0)</f>
        <v>0</v>
      </c>
      <c r="BH365" s="178">
        <f>IF(N365="sníž. přenesená",J365,0)</f>
        <v>0</v>
      </c>
      <c r="BI365" s="178">
        <f>IF(N365="nulová",J365,0)</f>
        <v>0</v>
      </c>
      <c r="BJ365" s="20" t="s">
        <v>82</v>
      </c>
      <c r="BK365" s="178">
        <f>ROUND(I365*H365,2)</f>
        <v>0</v>
      </c>
      <c r="BL365" s="20" t="s">
        <v>302</v>
      </c>
      <c r="BM365" s="177" t="s">
        <v>2220</v>
      </c>
    </row>
    <row r="366" s="2" customFormat="1">
      <c r="A366" s="39"/>
      <c r="B366" s="40"/>
      <c r="C366" s="39"/>
      <c r="D366" s="179" t="s">
        <v>147</v>
      </c>
      <c r="E366" s="39"/>
      <c r="F366" s="180" t="s">
        <v>2221</v>
      </c>
      <c r="G366" s="39"/>
      <c r="H366" s="39"/>
      <c r="I366" s="181"/>
      <c r="J366" s="39"/>
      <c r="K366" s="39"/>
      <c r="L366" s="40"/>
      <c r="M366" s="182"/>
      <c r="N366" s="183"/>
      <c r="O366" s="73"/>
      <c r="P366" s="73"/>
      <c r="Q366" s="73"/>
      <c r="R366" s="73"/>
      <c r="S366" s="73"/>
      <c r="T366" s="74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20" t="s">
        <v>147</v>
      </c>
      <c r="AU366" s="20" t="s">
        <v>84</v>
      </c>
    </row>
    <row r="367" s="2" customFormat="1" ht="16.5" customHeight="1">
      <c r="A367" s="39"/>
      <c r="B367" s="165"/>
      <c r="C367" s="223" t="s">
        <v>1226</v>
      </c>
      <c r="D367" s="223" t="s">
        <v>932</v>
      </c>
      <c r="E367" s="224" t="s">
        <v>2222</v>
      </c>
      <c r="F367" s="225" t="s">
        <v>2223</v>
      </c>
      <c r="G367" s="226" t="s">
        <v>168</v>
      </c>
      <c r="H367" s="227">
        <v>0.41999999999999998</v>
      </c>
      <c r="I367" s="228"/>
      <c r="J367" s="229">
        <f>ROUND(I367*H367,2)</f>
        <v>0</v>
      </c>
      <c r="K367" s="225" t="s">
        <v>3</v>
      </c>
      <c r="L367" s="230"/>
      <c r="M367" s="231" t="s">
        <v>3</v>
      </c>
      <c r="N367" s="232" t="s">
        <v>45</v>
      </c>
      <c r="O367" s="73"/>
      <c r="P367" s="175">
        <f>O367*H367</f>
        <v>0</v>
      </c>
      <c r="Q367" s="175">
        <v>0.019</v>
      </c>
      <c r="R367" s="175">
        <f>Q367*H367</f>
        <v>0.0079799999999999992</v>
      </c>
      <c r="S367" s="175">
        <v>0</v>
      </c>
      <c r="T367" s="17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177" t="s">
        <v>429</v>
      </c>
      <c r="AT367" s="177" t="s">
        <v>932</v>
      </c>
      <c r="AU367" s="177" t="s">
        <v>84</v>
      </c>
      <c r="AY367" s="20" t="s">
        <v>138</v>
      </c>
      <c r="BE367" s="178">
        <f>IF(N367="základní",J367,0)</f>
        <v>0</v>
      </c>
      <c r="BF367" s="178">
        <f>IF(N367="snížená",J367,0)</f>
        <v>0</v>
      </c>
      <c r="BG367" s="178">
        <f>IF(N367="zákl. přenesená",J367,0)</f>
        <v>0</v>
      </c>
      <c r="BH367" s="178">
        <f>IF(N367="sníž. přenesená",J367,0)</f>
        <v>0</v>
      </c>
      <c r="BI367" s="178">
        <f>IF(N367="nulová",J367,0)</f>
        <v>0</v>
      </c>
      <c r="BJ367" s="20" t="s">
        <v>82</v>
      </c>
      <c r="BK367" s="178">
        <f>ROUND(I367*H367,2)</f>
        <v>0</v>
      </c>
      <c r="BL367" s="20" t="s">
        <v>302</v>
      </c>
      <c r="BM367" s="177" t="s">
        <v>2224</v>
      </c>
    </row>
    <row r="368" s="14" customFormat="1">
      <c r="A368" s="14"/>
      <c r="B368" s="196"/>
      <c r="C368" s="14"/>
      <c r="D368" s="179" t="s">
        <v>199</v>
      </c>
      <c r="E368" s="197" t="s">
        <v>3</v>
      </c>
      <c r="F368" s="198" t="s">
        <v>2225</v>
      </c>
      <c r="G368" s="14"/>
      <c r="H368" s="199">
        <v>0.41999999999999998</v>
      </c>
      <c r="I368" s="200"/>
      <c r="J368" s="14"/>
      <c r="K368" s="14"/>
      <c r="L368" s="196"/>
      <c r="M368" s="201"/>
      <c r="N368" s="202"/>
      <c r="O368" s="202"/>
      <c r="P368" s="202"/>
      <c r="Q368" s="202"/>
      <c r="R368" s="202"/>
      <c r="S368" s="202"/>
      <c r="T368" s="20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7" t="s">
        <v>199</v>
      </c>
      <c r="AU368" s="197" t="s">
        <v>84</v>
      </c>
      <c r="AV368" s="14" t="s">
        <v>84</v>
      </c>
      <c r="AW368" s="14" t="s">
        <v>35</v>
      </c>
      <c r="AX368" s="14" t="s">
        <v>82</v>
      </c>
      <c r="AY368" s="197" t="s">
        <v>138</v>
      </c>
    </row>
    <row r="369" s="2" customFormat="1">
      <c r="A369" s="39"/>
      <c r="B369" s="165"/>
      <c r="C369" s="166" t="s">
        <v>1233</v>
      </c>
      <c r="D369" s="166" t="s">
        <v>141</v>
      </c>
      <c r="E369" s="167" t="s">
        <v>2226</v>
      </c>
      <c r="F369" s="168" t="s">
        <v>2227</v>
      </c>
      <c r="G369" s="169" t="s">
        <v>231</v>
      </c>
      <c r="H369" s="170">
        <v>0.158</v>
      </c>
      <c r="I369" s="171"/>
      <c r="J369" s="172">
        <f>ROUND(I369*H369,2)</f>
        <v>0</v>
      </c>
      <c r="K369" s="168" t="s">
        <v>144</v>
      </c>
      <c r="L369" s="40"/>
      <c r="M369" s="233" t="s">
        <v>3</v>
      </c>
      <c r="N369" s="234" t="s">
        <v>45</v>
      </c>
      <c r="O369" s="186"/>
      <c r="P369" s="235">
        <f>O369*H369</f>
        <v>0</v>
      </c>
      <c r="Q369" s="235">
        <v>0</v>
      </c>
      <c r="R369" s="235">
        <f>Q369*H369</f>
        <v>0</v>
      </c>
      <c r="S369" s="235">
        <v>0</v>
      </c>
      <c r="T369" s="23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177" t="s">
        <v>302</v>
      </c>
      <c r="AT369" s="177" t="s">
        <v>141</v>
      </c>
      <c r="AU369" s="177" t="s">
        <v>84</v>
      </c>
      <c r="AY369" s="20" t="s">
        <v>138</v>
      </c>
      <c r="BE369" s="178">
        <f>IF(N369="základní",J369,0)</f>
        <v>0</v>
      </c>
      <c r="BF369" s="178">
        <f>IF(N369="snížená",J369,0)</f>
        <v>0</v>
      </c>
      <c r="BG369" s="178">
        <f>IF(N369="zákl. přenesená",J369,0)</f>
        <v>0</v>
      </c>
      <c r="BH369" s="178">
        <f>IF(N369="sníž. přenesená",J369,0)</f>
        <v>0</v>
      </c>
      <c r="BI369" s="178">
        <f>IF(N369="nulová",J369,0)</f>
        <v>0</v>
      </c>
      <c r="BJ369" s="20" t="s">
        <v>82</v>
      </c>
      <c r="BK369" s="178">
        <f>ROUND(I369*H369,2)</f>
        <v>0</v>
      </c>
      <c r="BL369" s="20" t="s">
        <v>302</v>
      </c>
      <c r="BM369" s="177" t="s">
        <v>2228</v>
      </c>
    </row>
    <row r="370" s="2" customFormat="1" ht="6.96" customHeight="1">
      <c r="A370" s="39"/>
      <c r="B370" s="56"/>
      <c r="C370" s="57"/>
      <c r="D370" s="57"/>
      <c r="E370" s="57"/>
      <c r="F370" s="57"/>
      <c r="G370" s="57"/>
      <c r="H370" s="57"/>
      <c r="I370" s="57"/>
      <c r="J370" s="57"/>
      <c r="K370" s="57"/>
      <c r="L370" s="40"/>
      <c r="M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</sheetData>
  <autoFilter ref="C89:K36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  <c r="AZ2" s="188" t="s">
        <v>2229</v>
      </c>
      <c r="BA2" s="188" t="s">
        <v>2230</v>
      </c>
      <c r="BB2" s="188" t="s">
        <v>172</v>
      </c>
      <c r="BC2" s="188" t="s">
        <v>2231</v>
      </c>
      <c r="BD2" s="188" t="s">
        <v>84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  <c r="AZ3" s="188" t="s">
        <v>2232</v>
      </c>
      <c r="BA3" s="188" t="s">
        <v>2233</v>
      </c>
      <c r="BB3" s="188" t="s">
        <v>172</v>
      </c>
      <c r="BC3" s="188" t="s">
        <v>2234</v>
      </c>
      <c r="BD3" s="188" t="s">
        <v>84</v>
      </c>
    </row>
    <row r="4" s="1" customFormat="1" ht="24.96" customHeight="1">
      <c r="B4" s="23"/>
      <c r="D4" s="24" t="s">
        <v>111</v>
      </c>
      <c r="L4" s="23"/>
      <c r="M4" s="115" t="s">
        <v>11</v>
      </c>
      <c r="AT4" s="20" t="s">
        <v>4</v>
      </c>
      <c r="AZ4" s="188" t="s">
        <v>2235</v>
      </c>
      <c r="BA4" s="188" t="s">
        <v>2236</v>
      </c>
      <c r="BB4" s="188" t="s">
        <v>168</v>
      </c>
      <c r="BC4" s="188" t="s">
        <v>2237</v>
      </c>
      <c r="BD4" s="188" t="s">
        <v>84</v>
      </c>
    </row>
    <row r="5" s="1" customFormat="1" ht="6.96" customHeight="1">
      <c r="B5" s="23"/>
      <c r="L5" s="23"/>
      <c r="AZ5" s="188" t="s">
        <v>2238</v>
      </c>
      <c r="BA5" s="188" t="s">
        <v>2239</v>
      </c>
      <c r="BB5" s="188" t="s">
        <v>168</v>
      </c>
      <c r="BC5" s="188" t="s">
        <v>2240</v>
      </c>
      <c r="BD5" s="188" t="s">
        <v>84</v>
      </c>
    </row>
    <row r="6" s="1" customFormat="1" ht="12" customHeight="1">
      <c r="B6" s="23"/>
      <c r="D6" s="33" t="s">
        <v>17</v>
      </c>
      <c r="L6" s="23"/>
      <c r="AZ6" s="188" t="s">
        <v>2241</v>
      </c>
      <c r="BA6" s="188" t="s">
        <v>2242</v>
      </c>
      <c r="BB6" s="188" t="s">
        <v>168</v>
      </c>
      <c r="BC6" s="188" t="s">
        <v>379</v>
      </c>
      <c r="BD6" s="188" t="s">
        <v>84</v>
      </c>
    </row>
    <row r="7" s="1" customFormat="1" ht="16.5" customHeight="1">
      <c r="B7" s="23"/>
      <c r="E7" s="116" t="str">
        <f>'Rekapitulace stavby'!K6</f>
        <v>Stavební úpravy domu č.p. 76 - hájovna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112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2243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19.9.2022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27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28</v>
      </c>
      <c r="F15" s="39"/>
      <c r="G15" s="39"/>
      <c r="H15" s="39"/>
      <c r="I15" s="33" t="s">
        <v>29</v>
      </c>
      <c r="J15" s="28" t="s">
        <v>30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34</v>
      </c>
      <c r="F21" s="39"/>
      <c r="G21" s="39"/>
      <c r="H21" s="39"/>
      <c r="I21" s="33" t="s">
        <v>29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36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18"/>
      <c r="B27" s="119"/>
      <c r="C27" s="118"/>
      <c r="D27" s="118"/>
      <c r="E27" s="37" t="s">
        <v>39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ROUND(J84,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ROUND((SUM(BE84:BE198)),  2)</f>
        <v>0</v>
      </c>
      <c r="G33" s="39"/>
      <c r="H33" s="39"/>
      <c r="I33" s="124">
        <v>0.20999999999999999</v>
      </c>
      <c r="J33" s="123">
        <f>ROUND(((SUM(BE84:BE198))*I33),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ROUND((SUM(BF84:BF198)),  2)</f>
        <v>0</v>
      </c>
      <c r="G34" s="39"/>
      <c r="H34" s="39"/>
      <c r="I34" s="124">
        <v>0.14999999999999999</v>
      </c>
      <c r="J34" s="123">
        <f>ROUND(((SUM(BF84:BF198))*I34),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ROUND((SUM(BG84:BG198)),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ROUND((SUM(BH84:BH198)),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ROUND((SUM(BI84:BI198)),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Stavební úpravy domu č.p. 76 - hájovna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06 - Zpevněné plochy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č.p. 76, Vyžlovka</v>
      </c>
      <c r="G52" s="39"/>
      <c r="H52" s="39"/>
      <c r="I52" s="33" t="s">
        <v>23</v>
      </c>
      <c r="J52" s="65" t="str">
        <f>IF(J12="","",J12)</f>
        <v>19.9.2022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ČZU v Praze, ŠLP v Kostelci n. Č. l.</v>
      </c>
      <c r="G54" s="39"/>
      <c r="H54" s="39"/>
      <c r="I54" s="33" t="s">
        <v>33</v>
      </c>
      <c r="J54" s="37" t="str">
        <f>E21</f>
        <v>Ing. arch. Tomáš Kužel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36</v>
      </c>
      <c r="J55" s="37" t="str">
        <f>E24</f>
        <v xml:space="preserve">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115</v>
      </c>
      <c r="D57" s="125"/>
      <c r="E57" s="125"/>
      <c r="F57" s="125"/>
      <c r="G57" s="125"/>
      <c r="H57" s="125"/>
      <c r="I57" s="125"/>
      <c r="J57" s="132" t="s">
        <v>116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J84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4"/>
      <c r="C60" s="9"/>
      <c r="D60" s="135" t="s">
        <v>175</v>
      </c>
      <c r="E60" s="136"/>
      <c r="F60" s="136"/>
      <c r="G60" s="136"/>
      <c r="H60" s="136"/>
      <c r="I60" s="136"/>
      <c r="J60" s="137">
        <f>J85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176</v>
      </c>
      <c r="E61" s="140"/>
      <c r="F61" s="140"/>
      <c r="G61" s="140"/>
      <c r="H61" s="140"/>
      <c r="I61" s="140"/>
      <c r="J61" s="141">
        <f>J86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2244</v>
      </c>
      <c r="E62" s="140"/>
      <c r="F62" s="140"/>
      <c r="G62" s="140"/>
      <c r="H62" s="140"/>
      <c r="I62" s="140"/>
      <c r="J62" s="141">
        <f>J146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180</v>
      </c>
      <c r="E63" s="140"/>
      <c r="F63" s="140"/>
      <c r="G63" s="140"/>
      <c r="H63" s="140"/>
      <c r="I63" s="140"/>
      <c r="J63" s="141">
        <f>J180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182</v>
      </c>
      <c r="E64" s="140"/>
      <c r="F64" s="140"/>
      <c r="G64" s="140"/>
      <c r="H64" s="140"/>
      <c r="I64" s="140"/>
      <c r="J64" s="141">
        <f>J197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123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39"/>
      <c r="D74" s="39"/>
      <c r="E74" s="116" t="str">
        <f>E7</f>
        <v>Stavební úpravy domu č.p. 76 - hájovna</v>
      </c>
      <c r="F74" s="33"/>
      <c r="G74" s="33"/>
      <c r="H74" s="33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112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63" t="str">
        <f>E9</f>
        <v>06 - Zpevněné plochy</v>
      </c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39"/>
      <c r="E78" s="39"/>
      <c r="F78" s="28" t="str">
        <f>F12</f>
        <v>č.p. 76, Vyžlovka</v>
      </c>
      <c r="G78" s="39"/>
      <c r="H78" s="39"/>
      <c r="I78" s="33" t="s">
        <v>23</v>
      </c>
      <c r="J78" s="65" t="str">
        <f>IF(J12="","",J12)</f>
        <v>19.9.2022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39"/>
      <c r="E80" s="39"/>
      <c r="F80" s="28" t="str">
        <f>E15</f>
        <v>ČZU v Praze, ŠLP v Kostelci n. Č. l.</v>
      </c>
      <c r="G80" s="39"/>
      <c r="H80" s="39"/>
      <c r="I80" s="33" t="s">
        <v>33</v>
      </c>
      <c r="J80" s="37" t="str">
        <f>E21</f>
        <v>Ing. arch. Tomáš Kužel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39"/>
      <c r="E81" s="39"/>
      <c r="F81" s="28" t="str">
        <f>IF(E18="","",E18)</f>
        <v>Vyplň údaj</v>
      </c>
      <c r="G81" s="39"/>
      <c r="H81" s="39"/>
      <c r="I81" s="33" t="s">
        <v>36</v>
      </c>
      <c r="J81" s="37" t="str">
        <f>E24</f>
        <v xml:space="preserve">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42"/>
      <c r="B83" s="143"/>
      <c r="C83" s="144" t="s">
        <v>124</v>
      </c>
      <c r="D83" s="145" t="s">
        <v>59</v>
      </c>
      <c r="E83" s="145" t="s">
        <v>55</v>
      </c>
      <c r="F83" s="145" t="s">
        <v>56</v>
      </c>
      <c r="G83" s="145" t="s">
        <v>125</v>
      </c>
      <c r="H83" s="145" t="s">
        <v>126</v>
      </c>
      <c r="I83" s="145" t="s">
        <v>127</v>
      </c>
      <c r="J83" s="145" t="s">
        <v>116</v>
      </c>
      <c r="K83" s="146" t="s">
        <v>128</v>
      </c>
      <c r="L83" s="147"/>
      <c r="M83" s="81" t="s">
        <v>3</v>
      </c>
      <c r="N83" s="82" t="s">
        <v>44</v>
      </c>
      <c r="O83" s="82" t="s">
        <v>129</v>
      </c>
      <c r="P83" s="82" t="s">
        <v>130</v>
      </c>
      <c r="Q83" s="82" t="s">
        <v>131</v>
      </c>
      <c r="R83" s="82" t="s">
        <v>132</v>
      </c>
      <c r="S83" s="82" t="s">
        <v>133</v>
      </c>
      <c r="T83" s="83" t="s">
        <v>134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="2" customFormat="1" ht="22.8" customHeight="1">
      <c r="A84" s="39"/>
      <c r="B84" s="40"/>
      <c r="C84" s="88" t="s">
        <v>135</v>
      </c>
      <c r="D84" s="39"/>
      <c r="E84" s="39"/>
      <c r="F84" s="39"/>
      <c r="G84" s="39"/>
      <c r="H84" s="39"/>
      <c r="I84" s="39"/>
      <c r="J84" s="148">
        <f>BK84</f>
        <v>0</v>
      </c>
      <c r="K84" s="39"/>
      <c r="L84" s="40"/>
      <c r="M84" s="84"/>
      <c r="N84" s="69"/>
      <c r="O84" s="85"/>
      <c r="P84" s="149">
        <f>P85</f>
        <v>0</v>
      </c>
      <c r="Q84" s="85"/>
      <c r="R84" s="149">
        <f>R85</f>
        <v>37.984286520000005</v>
      </c>
      <c r="S84" s="85"/>
      <c r="T84" s="150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73</v>
      </c>
      <c r="AU84" s="20" t="s">
        <v>117</v>
      </c>
      <c r="BK84" s="151">
        <f>BK85</f>
        <v>0</v>
      </c>
    </row>
    <row r="85" s="12" customFormat="1" ht="25.92" customHeight="1">
      <c r="A85" s="12"/>
      <c r="B85" s="152"/>
      <c r="C85" s="12"/>
      <c r="D85" s="153" t="s">
        <v>73</v>
      </c>
      <c r="E85" s="154" t="s">
        <v>193</v>
      </c>
      <c r="F85" s="154" t="s">
        <v>194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P86+P146+P180+P197</f>
        <v>0</v>
      </c>
      <c r="Q85" s="158"/>
      <c r="R85" s="159">
        <f>R86+R146+R180+R197</f>
        <v>37.984286520000005</v>
      </c>
      <c r="S85" s="158"/>
      <c r="T85" s="160">
        <f>T86+T146+T180+T197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82</v>
      </c>
      <c r="AT85" s="161" t="s">
        <v>73</v>
      </c>
      <c r="AU85" s="161" t="s">
        <v>74</v>
      </c>
      <c r="AY85" s="153" t="s">
        <v>138</v>
      </c>
      <c r="BK85" s="162">
        <f>BK86+BK146+BK180+BK197</f>
        <v>0</v>
      </c>
    </row>
    <row r="86" s="12" customFormat="1" ht="22.8" customHeight="1">
      <c r="A86" s="12"/>
      <c r="B86" s="152"/>
      <c r="C86" s="12"/>
      <c r="D86" s="153" t="s">
        <v>73</v>
      </c>
      <c r="E86" s="163" t="s">
        <v>82</v>
      </c>
      <c r="F86" s="163" t="s">
        <v>195</v>
      </c>
      <c r="G86" s="12"/>
      <c r="H86" s="12"/>
      <c r="I86" s="155"/>
      <c r="J86" s="164">
        <f>BK86</f>
        <v>0</v>
      </c>
      <c r="K86" s="12"/>
      <c r="L86" s="152"/>
      <c r="M86" s="157"/>
      <c r="N86" s="158"/>
      <c r="O86" s="158"/>
      <c r="P86" s="159">
        <f>SUM(P87:P145)</f>
        <v>0</v>
      </c>
      <c r="Q86" s="158"/>
      <c r="R86" s="159">
        <f>SUM(R87:R145)</f>
        <v>0.00071599999999999995</v>
      </c>
      <c r="S86" s="158"/>
      <c r="T86" s="160">
        <f>SUM(T87:T145)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82</v>
      </c>
      <c r="AT86" s="161" t="s">
        <v>73</v>
      </c>
      <c r="AU86" s="161" t="s">
        <v>82</v>
      </c>
      <c r="AY86" s="153" t="s">
        <v>138</v>
      </c>
      <c r="BK86" s="162">
        <f>SUM(BK87:BK145)</f>
        <v>0</v>
      </c>
    </row>
    <row r="87" s="2" customFormat="1" ht="16.5" customHeight="1">
      <c r="A87" s="39"/>
      <c r="B87" s="165"/>
      <c r="C87" s="166" t="s">
        <v>82</v>
      </c>
      <c r="D87" s="166" t="s">
        <v>141</v>
      </c>
      <c r="E87" s="167" t="s">
        <v>2245</v>
      </c>
      <c r="F87" s="168" t="s">
        <v>2246</v>
      </c>
      <c r="G87" s="169" t="s">
        <v>168</v>
      </c>
      <c r="H87" s="170">
        <v>103.91500000000001</v>
      </c>
      <c r="I87" s="171"/>
      <c r="J87" s="172">
        <f>ROUND(I87*H87,2)</f>
        <v>0</v>
      </c>
      <c r="K87" s="168" t="s">
        <v>144</v>
      </c>
      <c r="L87" s="40"/>
      <c r="M87" s="173" t="s">
        <v>3</v>
      </c>
      <c r="N87" s="174" t="s">
        <v>45</v>
      </c>
      <c r="O87" s="73"/>
      <c r="P87" s="175">
        <f>O87*H87</f>
        <v>0</v>
      </c>
      <c r="Q87" s="175">
        <v>0</v>
      </c>
      <c r="R87" s="175">
        <f>Q87*H87</f>
        <v>0</v>
      </c>
      <c r="S87" s="175">
        <v>0</v>
      </c>
      <c r="T87" s="17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7" t="s">
        <v>162</v>
      </c>
      <c r="AT87" s="177" t="s">
        <v>141</v>
      </c>
      <c r="AU87" s="177" t="s">
        <v>84</v>
      </c>
      <c r="AY87" s="20" t="s">
        <v>138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20" t="s">
        <v>82</v>
      </c>
      <c r="BK87" s="178">
        <f>ROUND(I87*H87,2)</f>
        <v>0</v>
      </c>
      <c r="BL87" s="20" t="s">
        <v>162</v>
      </c>
      <c r="BM87" s="177" t="s">
        <v>2247</v>
      </c>
    </row>
    <row r="88" s="13" customFormat="1">
      <c r="A88" s="13"/>
      <c r="B88" s="189"/>
      <c r="C88" s="13"/>
      <c r="D88" s="179" t="s">
        <v>199</v>
      </c>
      <c r="E88" s="190" t="s">
        <v>3</v>
      </c>
      <c r="F88" s="191" t="s">
        <v>2248</v>
      </c>
      <c r="G88" s="13"/>
      <c r="H88" s="190" t="s">
        <v>3</v>
      </c>
      <c r="I88" s="192"/>
      <c r="J88" s="13"/>
      <c r="K88" s="13"/>
      <c r="L88" s="189"/>
      <c r="M88" s="193"/>
      <c r="N88" s="194"/>
      <c r="O88" s="194"/>
      <c r="P88" s="194"/>
      <c r="Q88" s="194"/>
      <c r="R88" s="194"/>
      <c r="S88" s="194"/>
      <c r="T88" s="19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190" t="s">
        <v>199</v>
      </c>
      <c r="AU88" s="190" t="s">
        <v>84</v>
      </c>
      <c r="AV88" s="13" t="s">
        <v>82</v>
      </c>
      <c r="AW88" s="13" t="s">
        <v>35</v>
      </c>
      <c r="AX88" s="13" t="s">
        <v>74</v>
      </c>
      <c r="AY88" s="190" t="s">
        <v>138</v>
      </c>
    </row>
    <row r="89" s="13" customFormat="1">
      <c r="A89" s="13"/>
      <c r="B89" s="189"/>
      <c r="C89" s="13"/>
      <c r="D89" s="179" t="s">
        <v>199</v>
      </c>
      <c r="E89" s="190" t="s">
        <v>3</v>
      </c>
      <c r="F89" s="191" t="s">
        <v>2249</v>
      </c>
      <c r="G89" s="13"/>
      <c r="H89" s="190" t="s">
        <v>3</v>
      </c>
      <c r="I89" s="192"/>
      <c r="J89" s="13"/>
      <c r="K89" s="13"/>
      <c r="L89" s="189"/>
      <c r="M89" s="193"/>
      <c r="N89" s="194"/>
      <c r="O89" s="194"/>
      <c r="P89" s="194"/>
      <c r="Q89" s="194"/>
      <c r="R89" s="194"/>
      <c r="S89" s="194"/>
      <c r="T89" s="19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90" t="s">
        <v>199</v>
      </c>
      <c r="AU89" s="190" t="s">
        <v>84</v>
      </c>
      <c r="AV89" s="13" t="s">
        <v>82</v>
      </c>
      <c r="AW89" s="13" t="s">
        <v>35</v>
      </c>
      <c r="AX89" s="13" t="s">
        <v>74</v>
      </c>
      <c r="AY89" s="190" t="s">
        <v>138</v>
      </c>
    </row>
    <row r="90" s="14" customFormat="1">
      <c r="A90" s="14"/>
      <c r="B90" s="196"/>
      <c r="C90" s="14"/>
      <c r="D90" s="179" t="s">
        <v>199</v>
      </c>
      <c r="E90" s="197" t="s">
        <v>2235</v>
      </c>
      <c r="F90" s="198" t="s">
        <v>2250</v>
      </c>
      <c r="G90" s="14"/>
      <c r="H90" s="199">
        <v>35.795999999999999</v>
      </c>
      <c r="I90" s="200"/>
      <c r="J90" s="14"/>
      <c r="K90" s="14"/>
      <c r="L90" s="196"/>
      <c r="M90" s="201"/>
      <c r="N90" s="202"/>
      <c r="O90" s="202"/>
      <c r="P90" s="202"/>
      <c r="Q90" s="202"/>
      <c r="R90" s="202"/>
      <c r="S90" s="202"/>
      <c r="T90" s="20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197" t="s">
        <v>199</v>
      </c>
      <c r="AU90" s="197" t="s">
        <v>84</v>
      </c>
      <c r="AV90" s="14" t="s">
        <v>84</v>
      </c>
      <c r="AW90" s="14" t="s">
        <v>35</v>
      </c>
      <c r="AX90" s="14" t="s">
        <v>74</v>
      </c>
      <c r="AY90" s="197" t="s">
        <v>138</v>
      </c>
    </row>
    <row r="91" s="13" customFormat="1">
      <c r="A91" s="13"/>
      <c r="B91" s="189"/>
      <c r="C91" s="13"/>
      <c r="D91" s="179" t="s">
        <v>199</v>
      </c>
      <c r="E91" s="190" t="s">
        <v>3</v>
      </c>
      <c r="F91" s="191" t="s">
        <v>2251</v>
      </c>
      <c r="G91" s="13"/>
      <c r="H91" s="190" t="s">
        <v>3</v>
      </c>
      <c r="I91" s="192"/>
      <c r="J91" s="13"/>
      <c r="K91" s="13"/>
      <c r="L91" s="189"/>
      <c r="M91" s="193"/>
      <c r="N91" s="194"/>
      <c r="O91" s="194"/>
      <c r="P91" s="194"/>
      <c r="Q91" s="194"/>
      <c r="R91" s="194"/>
      <c r="S91" s="194"/>
      <c r="T91" s="19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90" t="s">
        <v>199</v>
      </c>
      <c r="AU91" s="190" t="s">
        <v>84</v>
      </c>
      <c r="AV91" s="13" t="s">
        <v>82</v>
      </c>
      <c r="AW91" s="13" t="s">
        <v>35</v>
      </c>
      <c r="AX91" s="13" t="s">
        <v>74</v>
      </c>
      <c r="AY91" s="190" t="s">
        <v>138</v>
      </c>
    </row>
    <row r="92" s="14" customFormat="1">
      <c r="A92" s="14"/>
      <c r="B92" s="196"/>
      <c r="C92" s="14"/>
      <c r="D92" s="179" t="s">
        <v>199</v>
      </c>
      <c r="E92" s="197" t="s">
        <v>2238</v>
      </c>
      <c r="F92" s="198" t="s">
        <v>2240</v>
      </c>
      <c r="G92" s="14"/>
      <c r="H92" s="199">
        <v>39.159999999999997</v>
      </c>
      <c r="I92" s="200"/>
      <c r="J92" s="14"/>
      <c r="K92" s="14"/>
      <c r="L92" s="196"/>
      <c r="M92" s="201"/>
      <c r="N92" s="202"/>
      <c r="O92" s="202"/>
      <c r="P92" s="202"/>
      <c r="Q92" s="202"/>
      <c r="R92" s="202"/>
      <c r="S92" s="202"/>
      <c r="T92" s="20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197" t="s">
        <v>199</v>
      </c>
      <c r="AU92" s="197" t="s">
        <v>84</v>
      </c>
      <c r="AV92" s="14" t="s">
        <v>84</v>
      </c>
      <c r="AW92" s="14" t="s">
        <v>35</v>
      </c>
      <c r="AX92" s="14" t="s">
        <v>74</v>
      </c>
      <c r="AY92" s="197" t="s">
        <v>138</v>
      </c>
    </row>
    <row r="93" s="13" customFormat="1">
      <c r="A93" s="13"/>
      <c r="B93" s="189"/>
      <c r="C93" s="13"/>
      <c r="D93" s="179" t="s">
        <v>199</v>
      </c>
      <c r="E93" s="190" t="s">
        <v>3</v>
      </c>
      <c r="F93" s="191" t="s">
        <v>2252</v>
      </c>
      <c r="G93" s="13"/>
      <c r="H93" s="190" t="s">
        <v>3</v>
      </c>
      <c r="I93" s="192"/>
      <c r="J93" s="13"/>
      <c r="K93" s="13"/>
      <c r="L93" s="189"/>
      <c r="M93" s="193"/>
      <c r="N93" s="194"/>
      <c r="O93" s="194"/>
      <c r="P93" s="194"/>
      <c r="Q93" s="194"/>
      <c r="R93" s="194"/>
      <c r="S93" s="194"/>
      <c r="T93" s="19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90" t="s">
        <v>199</v>
      </c>
      <c r="AU93" s="190" t="s">
        <v>84</v>
      </c>
      <c r="AV93" s="13" t="s">
        <v>82</v>
      </c>
      <c r="AW93" s="13" t="s">
        <v>35</v>
      </c>
      <c r="AX93" s="13" t="s">
        <v>74</v>
      </c>
      <c r="AY93" s="190" t="s">
        <v>138</v>
      </c>
    </row>
    <row r="94" s="14" customFormat="1">
      <c r="A94" s="14"/>
      <c r="B94" s="196"/>
      <c r="C94" s="14"/>
      <c r="D94" s="179" t="s">
        <v>199</v>
      </c>
      <c r="E94" s="197" t="s">
        <v>2241</v>
      </c>
      <c r="F94" s="198" t="s">
        <v>2253</v>
      </c>
      <c r="G94" s="14"/>
      <c r="H94" s="199">
        <v>26</v>
      </c>
      <c r="I94" s="200"/>
      <c r="J94" s="14"/>
      <c r="K94" s="14"/>
      <c r="L94" s="196"/>
      <c r="M94" s="201"/>
      <c r="N94" s="202"/>
      <c r="O94" s="202"/>
      <c r="P94" s="202"/>
      <c r="Q94" s="202"/>
      <c r="R94" s="202"/>
      <c r="S94" s="202"/>
      <c r="T94" s="20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7" t="s">
        <v>199</v>
      </c>
      <c r="AU94" s="197" t="s">
        <v>84</v>
      </c>
      <c r="AV94" s="14" t="s">
        <v>84</v>
      </c>
      <c r="AW94" s="14" t="s">
        <v>35</v>
      </c>
      <c r="AX94" s="14" t="s">
        <v>74</v>
      </c>
      <c r="AY94" s="197" t="s">
        <v>138</v>
      </c>
    </row>
    <row r="95" s="16" customFormat="1">
      <c r="A95" s="16"/>
      <c r="B95" s="212"/>
      <c r="C95" s="16"/>
      <c r="D95" s="179" t="s">
        <v>199</v>
      </c>
      <c r="E95" s="213" t="s">
        <v>3</v>
      </c>
      <c r="F95" s="214" t="s">
        <v>248</v>
      </c>
      <c r="G95" s="16"/>
      <c r="H95" s="215">
        <v>100.956</v>
      </c>
      <c r="I95" s="216"/>
      <c r="J95" s="16"/>
      <c r="K95" s="16"/>
      <c r="L95" s="212"/>
      <c r="M95" s="217"/>
      <c r="N95" s="218"/>
      <c r="O95" s="218"/>
      <c r="P95" s="218"/>
      <c r="Q95" s="218"/>
      <c r="R95" s="218"/>
      <c r="S95" s="218"/>
      <c r="T95" s="219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13" t="s">
        <v>199</v>
      </c>
      <c r="AU95" s="213" t="s">
        <v>84</v>
      </c>
      <c r="AV95" s="16" t="s">
        <v>156</v>
      </c>
      <c r="AW95" s="16" t="s">
        <v>35</v>
      </c>
      <c r="AX95" s="16" t="s">
        <v>74</v>
      </c>
      <c r="AY95" s="213" t="s">
        <v>138</v>
      </c>
    </row>
    <row r="96" s="14" customFormat="1">
      <c r="A96" s="14"/>
      <c r="B96" s="196"/>
      <c r="C96" s="14"/>
      <c r="D96" s="179" t="s">
        <v>199</v>
      </c>
      <c r="E96" s="197" t="s">
        <v>3</v>
      </c>
      <c r="F96" s="198" t="s">
        <v>2254</v>
      </c>
      <c r="G96" s="14"/>
      <c r="H96" s="199">
        <v>20.190999999999999</v>
      </c>
      <c r="I96" s="200"/>
      <c r="J96" s="14"/>
      <c r="K96" s="14"/>
      <c r="L96" s="196"/>
      <c r="M96" s="201"/>
      <c r="N96" s="202"/>
      <c r="O96" s="202"/>
      <c r="P96" s="202"/>
      <c r="Q96" s="202"/>
      <c r="R96" s="202"/>
      <c r="S96" s="202"/>
      <c r="T96" s="20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7" t="s">
        <v>199</v>
      </c>
      <c r="AU96" s="197" t="s">
        <v>84</v>
      </c>
      <c r="AV96" s="14" t="s">
        <v>84</v>
      </c>
      <c r="AW96" s="14" t="s">
        <v>35</v>
      </c>
      <c r="AX96" s="14" t="s">
        <v>74</v>
      </c>
      <c r="AY96" s="197" t="s">
        <v>138</v>
      </c>
    </row>
    <row r="97" s="14" customFormat="1">
      <c r="A97" s="14"/>
      <c r="B97" s="196"/>
      <c r="C97" s="14"/>
      <c r="D97" s="179" t="s">
        <v>199</v>
      </c>
      <c r="E97" s="197" t="s">
        <v>3</v>
      </c>
      <c r="F97" s="198" t="s">
        <v>2255</v>
      </c>
      <c r="G97" s="14"/>
      <c r="H97" s="199">
        <v>0.59199999999999997</v>
      </c>
      <c r="I97" s="200"/>
      <c r="J97" s="14"/>
      <c r="K97" s="14"/>
      <c r="L97" s="196"/>
      <c r="M97" s="201"/>
      <c r="N97" s="202"/>
      <c r="O97" s="202"/>
      <c r="P97" s="202"/>
      <c r="Q97" s="202"/>
      <c r="R97" s="202"/>
      <c r="S97" s="202"/>
      <c r="T97" s="20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7" t="s">
        <v>199</v>
      </c>
      <c r="AU97" s="197" t="s">
        <v>84</v>
      </c>
      <c r="AV97" s="14" t="s">
        <v>84</v>
      </c>
      <c r="AW97" s="14" t="s">
        <v>35</v>
      </c>
      <c r="AX97" s="14" t="s">
        <v>74</v>
      </c>
      <c r="AY97" s="197" t="s">
        <v>138</v>
      </c>
    </row>
    <row r="98" s="16" customFormat="1">
      <c r="A98" s="16"/>
      <c r="B98" s="212"/>
      <c r="C98" s="16"/>
      <c r="D98" s="179" t="s">
        <v>199</v>
      </c>
      <c r="E98" s="213" t="s">
        <v>2229</v>
      </c>
      <c r="F98" s="214" t="s">
        <v>248</v>
      </c>
      <c r="G98" s="16"/>
      <c r="H98" s="215">
        <v>20.783000000000001</v>
      </c>
      <c r="I98" s="216"/>
      <c r="J98" s="16"/>
      <c r="K98" s="16"/>
      <c r="L98" s="212"/>
      <c r="M98" s="217"/>
      <c r="N98" s="218"/>
      <c r="O98" s="218"/>
      <c r="P98" s="218"/>
      <c r="Q98" s="218"/>
      <c r="R98" s="218"/>
      <c r="S98" s="218"/>
      <c r="T98" s="219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13" t="s">
        <v>199</v>
      </c>
      <c r="AU98" s="213" t="s">
        <v>84</v>
      </c>
      <c r="AV98" s="16" t="s">
        <v>156</v>
      </c>
      <c r="AW98" s="16" t="s">
        <v>35</v>
      </c>
      <c r="AX98" s="16" t="s">
        <v>74</v>
      </c>
      <c r="AY98" s="213" t="s">
        <v>138</v>
      </c>
    </row>
    <row r="99" s="13" customFormat="1">
      <c r="A99" s="13"/>
      <c r="B99" s="189"/>
      <c r="C99" s="13"/>
      <c r="D99" s="179" t="s">
        <v>199</v>
      </c>
      <c r="E99" s="190" t="s">
        <v>3</v>
      </c>
      <c r="F99" s="191" t="s">
        <v>2256</v>
      </c>
      <c r="G99" s="13"/>
      <c r="H99" s="190" t="s">
        <v>3</v>
      </c>
      <c r="I99" s="192"/>
      <c r="J99" s="13"/>
      <c r="K99" s="13"/>
      <c r="L99" s="189"/>
      <c r="M99" s="193"/>
      <c r="N99" s="194"/>
      <c r="O99" s="194"/>
      <c r="P99" s="194"/>
      <c r="Q99" s="194"/>
      <c r="R99" s="194"/>
      <c r="S99" s="194"/>
      <c r="T99" s="19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90" t="s">
        <v>199</v>
      </c>
      <c r="AU99" s="190" t="s">
        <v>84</v>
      </c>
      <c r="AV99" s="13" t="s">
        <v>82</v>
      </c>
      <c r="AW99" s="13" t="s">
        <v>35</v>
      </c>
      <c r="AX99" s="13" t="s">
        <v>74</v>
      </c>
      <c r="AY99" s="190" t="s">
        <v>138</v>
      </c>
    </row>
    <row r="100" s="14" customFormat="1">
      <c r="A100" s="14"/>
      <c r="B100" s="196"/>
      <c r="C100" s="14"/>
      <c r="D100" s="179" t="s">
        <v>199</v>
      </c>
      <c r="E100" s="197" t="s">
        <v>3</v>
      </c>
      <c r="F100" s="198" t="s">
        <v>2257</v>
      </c>
      <c r="G100" s="14"/>
      <c r="H100" s="199">
        <v>103.91500000000001</v>
      </c>
      <c r="I100" s="200"/>
      <c r="J100" s="14"/>
      <c r="K100" s="14"/>
      <c r="L100" s="196"/>
      <c r="M100" s="201"/>
      <c r="N100" s="202"/>
      <c r="O100" s="202"/>
      <c r="P100" s="202"/>
      <c r="Q100" s="202"/>
      <c r="R100" s="202"/>
      <c r="S100" s="202"/>
      <c r="T100" s="20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97" t="s">
        <v>199</v>
      </c>
      <c r="AU100" s="197" t="s">
        <v>84</v>
      </c>
      <c r="AV100" s="14" t="s">
        <v>84</v>
      </c>
      <c r="AW100" s="14" t="s">
        <v>35</v>
      </c>
      <c r="AX100" s="14" t="s">
        <v>82</v>
      </c>
      <c r="AY100" s="197" t="s">
        <v>138</v>
      </c>
    </row>
    <row r="101" s="2" customFormat="1" ht="16.5" customHeight="1">
      <c r="A101" s="39"/>
      <c r="B101" s="165"/>
      <c r="C101" s="166" t="s">
        <v>84</v>
      </c>
      <c r="D101" s="166" t="s">
        <v>141</v>
      </c>
      <c r="E101" s="167" t="s">
        <v>2258</v>
      </c>
      <c r="F101" s="168" t="s">
        <v>2259</v>
      </c>
      <c r="G101" s="169" t="s">
        <v>172</v>
      </c>
      <c r="H101" s="170">
        <v>25.018000000000001</v>
      </c>
      <c r="I101" s="171"/>
      <c r="J101" s="172">
        <f>ROUND(I101*H101,2)</f>
        <v>0</v>
      </c>
      <c r="K101" s="168" t="s">
        <v>144</v>
      </c>
      <c r="L101" s="40"/>
      <c r="M101" s="173" t="s">
        <v>3</v>
      </c>
      <c r="N101" s="174" t="s">
        <v>45</v>
      </c>
      <c r="O101" s="73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162</v>
      </c>
      <c r="AT101" s="177" t="s">
        <v>141</v>
      </c>
      <c r="AU101" s="177" t="s">
        <v>84</v>
      </c>
      <c r="AY101" s="20" t="s">
        <v>138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82</v>
      </c>
      <c r="BK101" s="178">
        <f>ROUND(I101*H101,2)</f>
        <v>0</v>
      </c>
      <c r="BL101" s="20" t="s">
        <v>162</v>
      </c>
      <c r="BM101" s="177" t="s">
        <v>2260</v>
      </c>
    </row>
    <row r="102" s="13" customFormat="1">
      <c r="A102" s="13"/>
      <c r="B102" s="189"/>
      <c r="C102" s="13"/>
      <c r="D102" s="179" t="s">
        <v>199</v>
      </c>
      <c r="E102" s="190" t="s">
        <v>3</v>
      </c>
      <c r="F102" s="191" t="s">
        <v>2261</v>
      </c>
      <c r="G102" s="13"/>
      <c r="H102" s="190" t="s">
        <v>3</v>
      </c>
      <c r="I102" s="192"/>
      <c r="J102" s="13"/>
      <c r="K102" s="13"/>
      <c r="L102" s="189"/>
      <c r="M102" s="193"/>
      <c r="N102" s="194"/>
      <c r="O102" s="194"/>
      <c r="P102" s="194"/>
      <c r="Q102" s="194"/>
      <c r="R102" s="194"/>
      <c r="S102" s="194"/>
      <c r="T102" s="19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90" t="s">
        <v>199</v>
      </c>
      <c r="AU102" s="190" t="s">
        <v>84</v>
      </c>
      <c r="AV102" s="13" t="s">
        <v>82</v>
      </c>
      <c r="AW102" s="13" t="s">
        <v>35</v>
      </c>
      <c r="AX102" s="13" t="s">
        <v>74</v>
      </c>
      <c r="AY102" s="190" t="s">
        <v>138</v>
      </c>
    </row>
    <row r="103" s="13" customFormat="1">
      <c r="A103" s="13"/>
      <c r="B103" s="189"/>
      <c r="C103" s="13"/>
      <c r="D103" s="179" t="s">
        <v>199</v>
      </c>
      <c r="E103" s="190" t="s">
        <v>3</v>
      </c>
      <c r="F103" s="191" t="s">
        <v>2249</v>
      </c>
      <c r="G103" s="13"/>
      <c r="H103" s="190" t="s">
        <v>3</v>
      </c>
      <c r="I103" s="192"/>
      <c r="J103" s="13"/>
      <c r="K103" s="13"/>
      <c r="L103" s="189"/>
      <c r="M103" s="193"/>
      <c r="N103" s="194"/>
      <c r="O103" s="194"/>
      <c r="P103" s="194"/>
      <c r="Q103" s="194"/>
      <c r="R103" s="194"/>
      <c r="S103" s="194"/>
      <c r="T103" s="19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90" t="s">
        <v>199</v>
      </c>
      <c r="AU103" s="190" t="s">
        <v>84</v>
      </c>
      <c r="AV103" s="13" t="s">
        <v>82</v>
      </c>
      <c r="AW103" s="13" t="s">
        <v>35</v>
      </c>
      <c r="AX103" s="13" t="s">
        <v>74</v>
      </c>
      <c r="AY103" s="190" t="s">
        <v>138</v>
      </c>
    </row>
    <row r="104" s="14" customFormat="1">
      <c r="A104" s="14"/>
      <c r="B104" s="196"/>
      <c r="C104" s="14"/>
      <c r="D104" s="179" t="s">
        <v>199</v>
      </c>
      <c r="E104" s="197" t="s">
        <v>3</v>
      </c>
      <c r="F104" s="198" t="s">
        <v>2262</v>
      </c>
      <c r="G104" s="14"/>
      <c r="H104" s="199">
        <v>15.392</v>
      </c>
      <c r="I104" s="200"/>
      <c r="J104" s="14"/>
      <c r="K104" s="14"/>
      <c r="L104" s="196"/>
      <c r="M104" s="201"/>
      <c r="N104" s="202"/>
      <c r="O104" s="202"/>
      <c r="P104" s="202"/>
      <c r="Q104" s="202"/>
      <c r="R104" s="202"/>
      <c r="S104" s="202"/>
      <c r="T104" s="20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97" t="s">
        <v>199</v>
      </c>
      <c r="AU104" s="197" t="s">
        <v>84</v>
      </c>
      <c r="AV104" s="14" t="s">
        <v>84</v>
      </c>
      <c r="AW104" s="14" t="s">
        <v>35</v>
      </c>
      <c r="AX104" s="14" t="s">
        <v>74</v>
      </c>
      <c r="AY104" s="197" t="s">
        <v>138</v>
      </c>
    </row>
    <row r="105" s="13" customFormat="1">
      <c r="A105" s="13"/>
      <c r="B105" s="189"/>
      <c r="C105" s="13"/>
      <c r="D105" s="179" t="s">
        <v>199</v>
      </c>
      <c r="E105" s="190" t="s">
        <v>3</v>
      </c>
      <c r="F105" s="191" t="s">
        <v>2251</v>
      </c>
      <c r="G105" s="13"/>
      <c r="H105" s="190" t="s">
        <v>3</v>
      </c>
      <c r="I105" s="192"/>
      <c r="J105" s="13"/>
      <c r="K105" s="13"/>
      <c r="L105" s="189"/>
      <c r="M105" s="193"/>
      <c r="N105" s="194"/>
      <c r="O105" s="194"/>
      <c r="P105" s="194"/>
      <c r="Q105" s="194"/>
      <c r="R105" s="194"/>
      <c r="S105" s="194"/>
      <c r="T105" s="19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0" t="s">
        <v>199</v>
      </c>
      <c r="AU105" s="190" t="s">
        <v>84</v>
      </c>
      <c r="AV105" s="13" t="s">
        <v>82</v>
      </c>
      <c r="AW105" s="13" t="s">
        <v>35</v>
      </c>
      <c r="AX105" s="13" t="s">
        <v>74</v>
      </c>
      <c r="AY105" s="190" t="s">
        <v>138</v>
      </c>
    </row>
    <row r="106" s="14" customFormat="1">
      <c r="A106" s="14"/>
      <c r="B106" s="196"/>
      <c r="C106" s="14"/>
      <c r="D106" s="179" t="s">
        <v>199</v>
      </c>
      <c r="E106" s="197" t="s">
        <v>3</v>
      </c>
      <c r="F106" s="198" t="s">
        <v>2263</v>
      </c>
      <c r="G106" s="14"/>
      <c r="H106" s="199">
        <v>1.5660000000000001</v>
      </c>
      <c r="I106" s="200"/>
      <c r="J106" s="14"/>
      <c r="K106" s="14"/>
      <c r="L106" s="196"/>
      <c r="M106" s="201"/>
      <c r="N106" s="202"/>
      <c r="O106" s="202"/>
      <c r="P106" s="202"/>
      <c r="Q106" s="202"/>
      <c r="R106" s="202"/>
      <c r="S106" s="202"/>
      <c r="T106" s="20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7" t="s">
        <v>199</v>
      </c>
      <c r="AU106" s="197" t="s">
        <v>84</v>
      </c>
      <c r="AV106" s="14" t="s">
        <v>84</v>
      </c>
      <c r="AW106" s="14" t="s">
        <v>35</v>
      </c>
      <c r="AX106" s="14" t="s">
        <v>74</v>
      </c>
      <c r="AY106" s="197" t="s">
        <v>138</v>
      </c>
    </row>
    <row r="107" s="13" customFormat="1">
      <c r="A107" s="13"/>
      <c r="B107" s="189"/>
      <c r="C107" s="13"/>
      <c r="D107" s="179" t="s">
        <v>199</v>
      </c>
      <c r="E107" s="190" t="s">
        <v>3</v>
      </c>
      <c r="F107" s="191" t="s">
        <v>2264</v>
      </c>
      <c r="G107" s="13"/>
      <c r="H107" s="190" t="s">
        <v>3</v>
      </c>
      <c r="I107" s="192"/>
      <c r="J107" s="13"/>
      <c r="K107" s="13"/>
      <c r="L107" s="189"/>
      <c r="M107" s="193"/>
      <c r="N107" s="194"/>
      <c r="O107" s="194"/>
      <c r="P107" s="194"/>
      <c r="Q107" s="194"/>
      <c r="R107" s="194"/>
      <c r="S107" s="194"/>
      <c r="T107" s="19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90" t="s">
        <v>199</v>
      </c>
      <c r="AU107" s="190" t="s">
        <v>84</v>
      </c>
      <c r="AV107" s="13" t="s">
        <v>82</v>
      </c>
      <c r="AW107" s="13" t="s">
        <v>35</v>
      </c>
      <c r="AX107" s="13" t="s">
        <v>74</v>
      </c>
      <c r="AY107" s="190" t="s">
        <v>138</v>
      </c>
    </row>
    <row r="108" s="14" customFormat="1">
      <c r="A108" s="14"/>
      <c r="B108" s="196"/>
      <c r="C108" s="14"/>
      <c r="D108" s="179" t="s">
        <v>199</v>
      </c>
      <c r="E108" s="197" t="s">
        <v>3</v>
      </c>
      <c r="F108" s="198" t="s">
        <v>2265</v>
      </c>
      <c r="G108" s="14"/>
      <c r="H108" s="199">
        <v>8.0600000000000005</v>
      </c>
      <c r="I108" s="200"/>
      <c r="J108" s="14"/>
      <c r="K108" s="14"/>
      <c r="L108" s="196"/>
      <c r="M108" s="201"/>
      <c r="N108" s="202"/>
      <c r="O108" s="202"/>
      <c r="P108" s="202"/>
      <c r="Q108" s="202"/>
      <c r="R108" s="202"/>
      <c r="S108" s="202"/>
      <c r="T108" s="20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7" t="s">
        <v>199</v>
      </c>
      <c r="AU108" s="197" t="s">
        <v>84</v>
      </c>
      <c r="AV108" s="14" t="s">
        <v>84</v>
      </c>
      <c r="AW108" s="14" t="s">
        <v>35</v>
      </c>
      <c r="AX108" s="14" t="s">
        <v>74</v>
      </c>
      <c r="AY108" s="197" t="s">
        <v>138</v>
      </c>
    </row>
    <row r="109" s="15" customFormat="1">
      <c r="A109" s="15"/>
      <c r="B109" s="204"/>
      <c r="C109" s="15"/>
      <c r="D109" s="179" t="s">
        <v>199</v>
      </c>
      <c r="E109" s="205" t="s">
        <v>2232</v>
      </c>
      <c r="F109" s="206" t="s">
        <v>208</v>
      </c>
      <c r="G109" s="15"/>
      <c r="H109" s="207">
        <v>25.018000000000001</v>
      </c>
      <c r="I109" s="208"/>
      <c r="J109" s="15"/>
      <c r="K109" s="15"/>
      <c r="L109" s="204"/>
      <c r="M109" s="209"/>
      <c r="N109" s="210"/>
      <c r="O109" s="210"/>
      <c r="P109" s="210"/>
      <c r="Q109" s="210"/>
      <c r="R109" s="210"/>
      <c r="S109" s="210"/>
      <c r="T109" s="21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05" t="s">
        <v>199</v>
      </c>
      <c r="AU109" s="205" t="s">
        <v>84</v>
      </c>
      <c r="AV109" s="15" t="s">
        <v>162</v>
      </c>
      <c r="AW109" s="15" t="s">
        <v>35</v>
      </c>
      <c r="AX109" s="15" t="s">
        <v>82</v>
      </c>
      <c r="AY109" s="205" t="s">
        <v>138</v>
      </c>
    </row>
    <row r="110" s="2" customFormat="1">
      <c r="A110" s="39"/>
      <c r="B110" s="165"/>
      <c r="C110" s="166" t="s">
        <v>156</v>
      </c>
      <c r="D110" s="166" t="s">
        <v>141</v>
      </c>
      <c r="E110" s="167" t="s">
        <v>2266</v>
      </c>
      <c r="F110" s="168" t="s">
        <v>2267</v>
      </c>
      <c r="G110" s="169" t="s">
        <v>172</v>
      </c>
      <c r="H110" s="170">
        <v>20.783000000000001</v>
      </c>
      <c r="I110" s="171"/>
      <c r="J110" s="172">
        <f>ROUND(I110*H110,2)</f>
        <v>0</v>
      </c>
      <c r="K110" s="168" t="s">
        <v>144</v>
      </c>
      <c r="L110" s="40"/>
      <c r="M110" s="173" t="s">
        <v>3</v>
      </c>
      <c r="N110" s="174" t="s">
        <v>45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162</v>
      </c>
      <c r="AT110" s="177" t="s">
        <v>141</v>
      </c>
      <c r="AU110" s="177" t="s">
        <v>84</v>
      </c>
      <c r="AY110" s="20" t="s">
        <v>138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82</v>
      </c>
      <c r="BK110" s="178">
        <f>ROUND(I110*H110,2)</f>
        <v>0</v>
      </c>
      <c r="BL110" s="20" t="s">
        <v>162</v>
      </c>
      <c r="BM110" s="177" t="s">
        <v>2268</v>
      </c>
    </row>
    <row r="111" s="13" customFormat="1">
      <c r="A111" s="13"/>
      <c r="B111" s="189"/>
      <c r="C111" s="13"/>
      <c r="D111" s="179" t="s">
        <v>199</v>
      </c>
      <c r="E111" s="190" t="s">
        <v>3</v>
      </c>
      <c r="F111" s="191" t="s">
        <v>2269</v>
      </c>
      <c r="G111" s="13"/>
      <c r="H111" s="190" t="s">
        <v>3</v>
      </c>
      <c r="I111" s="192"/>
      <c r="J111" s="13"/>
      <c r="K111" s="13"/>
      <c r="L111" s="189"/>
      <c r="M111" s="193"/>
      <c r="N111" s="194"/>
      <c r="O111" s="194"/>
      <c r="P111" s="194"/>
      <c r="Q111" s="194"/>
      <c r="R111" s="194"/>
      <c r="S111" s="194"/>
      <c r="T111" s="19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90" t="s">
        <v>199</v>
      </c>
      <c r="AU111" s="190" t="s">
        <v>84</v>
      </c>
      <c r="AV111" s="13" t="s">
        <v>82</v>
      </c>
      <c r="AW111" s="13" t="s">
        <v>35</v>
      </c>
      <c r="AX111" s="13" t="s">
        <v>74</v>
      </c>
      <c r="AY111" s="190" t="s">
        <v>138</v>
      </c>
    </row>
    <row r="112" s="14" customFormat="1">
      <c r="A112" s="14"/>
      <c r="B112" s="196"/>
      <c r="C112" s="14"/>
      <c r="D112" s="179" t="s">
        <v>199</v>
      </c>
      <c r="E112" s="197" t="s">
        <v>3</v>
      </c>
      <c r="F112" s="198" t="s">
        <v>2229</v>
      </c>
      <c r="G112" s="14"/>
      <c r="H112" s="199">
        <v>20.783000000000001</v>
      </c>
      <c r="I112" s="200"/>
      <c r="J112" s="14"/>
      <c r="K112" s="14"/>
      <c r="L112" s="196"/>
      <c r="M112" s="201"/>
      <c r="N112" s="202"/>
      <c r="O112" s="202"/>
      <c r="P112" s="202"/>
      <c r="Q112" s="202"/>
      <c r="R112" s="202"/>
      <c r="S112" s="202"/>
      <c r="T112" s="20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7" t="s">
        <v>199</v>
      </c>
      <c r="AU112" s="197" t="s">
        <v>84</v>
      </c>
      <c r="AV112" s="14" t="s">
        <v>84</v>
      </c>
      <c r="AW112" s="14" t="s">
        <v>35</v>
      </c>
      <c r="AX112" s="14" t="s">
        <v>74</v>
      </c>
      <c r="AY112" s="197" t="s">
        <v>138</v>
      </c>
    </row>
    <row r="113" s="15" customFormat="1">
      <c r="A113" s="15"/>
      <c r="B113" s="204"/>
      <c r="C113" s="15"/>
      <c r="D113" s="179" t="s">
        <v>199</v>
      </c>
      <c r="E113" s="205" t="s">
        <v>3</v>
      </c>
      <c r="F113" s="206" t="s">
        <v>208</v>
      </c>
      <c r="G113" s="15"/>
      <c r="H113" s="207">
        <v>20.783000000000001</v>
      </c>
      <c r="I113" s="208"/>
      <c r="J113" s="15"/>
      <c r="K113" s="15"/>
      <c r="L113" s="204"/>
      <c r="M113" s="209"/>
      <c r="N113" s="210"/>
      <c r="O113" s="210"/>
      <c r="P113" s="210"/>
      <c r="Q113" s="210"/>
      <c r="R113" s="210"/>
      <c r="S113" s="210"/>
      <c r="T113" s="21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05" t="s">
        <v>199</v>
      </c>
      <c r="AU113" s="205" t="s">
        <v>84</v>
      </c>
      <c r="AV113" s="15" t="s">
        <v>162</v>
      </c>
      <c r="AW113" s="15" t="s">
        <v>35</v>
      </c>
      <c r="AX113" s="15" t="s">
        <v>82</v>
      </c>
      <c r="AY113" s="205" t="s">
        <v>138</v>
      </c>
    </row>
    <row r="114" s="2" customFormat="1">
      <c r="A114" s="39"/>
      <c r="B114" s="165"/>
      <c r="C114" s="166" t="s">
        <v>162</v>
      </c>
      <c r="D114" s="166" t="s">
        <v>141</v>
      </c>
      <c r="E114" s="167" t="s">
        <v>219</v>
      </c>
      <c r="F114" s="168" t="s">
        <v>220</v>
      </c>
      <c r="G114" s="169" t="s">
        <v>172</v>
      </c>
      <c r="H114" s="170">
        <v>25.018000000000001</v>
      </c>
      <c r="I114" s="171"/>
      <c r="J114" s="172">
        <f>ROUND(I114*H114,2)</f>
        <v>0</v>
      </c>
      <c r="K114" s="168" t="s">
        <v>144</v>
      </c>
      <c r="L114" s="40"/>
      <c r="M114" s="173" t="s">
        <v>3</v>
      </c>
      <c r="N114" s="174" t="s">
        <v>45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162</v>
      </c>
      <c r="AT114" s="177" t="s">
        <v>141</v>
      </c>
      <c r="AU114" s="177" t="s">
        <v>84</v>
      </c>
      <c r="AY114" s="20" t="s">
        <v>138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82</v>
      </c>
      <c r="BK114" s="178">
        <f>ROUND(I114*H114,2)</f>
        <v>0</v>
      </c>
      <c r="BL114" s="20" t="s">
        <v>162</v>
      </c>
      <c r="BM114" s="177" t="s">
        <v>2270</v>
      </c>
    </row>
    <row r="115" s="13" customFormat="1">
      <c r="A115" s="13"/>
      <c r="B115" s="189"/>
      <c r="C115" s="13"/>
      <c r="D115" s="179" t="s">
        <v>199</v>
      </c>
      <c r="E115" s="190" t="s">
        <v>3</v>
      </c>
      <c r="F115" s="191" t="s">
        <v>2271</v>
      </c>
      <c r="G115" s="13"/>
      <c r="H115" s="190" t="s">
        <v>3</v>
      </c>
      <c r="I115" s="192"/>
      <c r="J115" s="13"/>
      <c r="K115" s="13"/>
      <c r="L115" s="189"/>
      <c r="M115" s="193"/>
      <c r="N115" s="194"/>
      <c r="O115" s="194"/>
      <c r="P115" s="194"/>
      <c r="Q115" s="194"/>
      <c r="R115" s="194"/>
      <c r="S115" s="194"/>
      <c r="T115" s="19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90" t="s">
        <v>199</v>
      </c>
      <c r="AU115" s="190" t="s">
        <v>84</v>
      </c>
      <c r="AV115" s="13" t="s">
        <v>82</v>
      </c>
      <c r="AW115" s="13" t="s">
        <v>35</v>
      </c>
      <c r="AX115" s="13" t="s">
        <v>74</v>
      </c>
      <c r="AY115" s="190" t="s">
        <v>138</v>
      </c>
    </row>
    <row r="116" s="14" customFormat="1">
      <c r="A116" s="14"/>
      <c r="B116" s="196"/>
      <c r="C116" s="14"/>
      <c r="D116" s="179" t="s">
        <v>199</v>
      </c>
      <c r="E116" s="197" t="s">
        <v>3</v>
      </c>
      <c r="F116" s="198" t="s">
        <v>2232</v>
      </c>
      <c r="G116" s="14"/>
      <c r="H116" s="199">
        <v>25.018000000000001</v>
      </c>
      <c r="I116" s="200"/>
      <c r="J116" s="14"/>
      <c r="K116" s="14"/>
      <c r="L116" s="196"/>
      <c r="M116" s="201"/>
      <c r="N116" s="202"/>
      <c r="O116" s="202"/>
      <c r="P116" s="202"/>
      <c r="Q116" s="202"/>
      <c r="R116" s="202"/>
      <c r="S116" s="202"/>
      <c r="T116" s="20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7" t="s">
        <v>199</v>
      </c>
      <c r="AU116" s="197" t="s">
        <v>84</v>
      </c>
      <c r="AV116" s="14" t="s">
        <v>84</v>
      </c>
      <c r="AW116" s="14" t="s">
        <v>35</v>
      </c>
      <c r="AX116" s="14" t="s">
        <v>74</v>
      </c>
      <c r="AY116" s="197" t="s">
        <v>138</v>
      </c>
    </row>
    <row r="117" s="15" customFormat="1">
      <c r="A117" s="15"/>
      <c r="B117" s="204"/>
      <c r="C117" s="15"/>
      <c r="D117" s="179" t="s">
        <v>199</v>
      </c>
      <c r="E117" s="205" t="s">
        <v>3</v>
      </c>
      <c r="F117" s="206" t="s">
        <v>208</v>
      </c>
      <c r="G117" s="15"/>
      <c r="H117" s="207">
        <v>25.018000000000001</v>
      </c>
      <c r="I117" s="208"/>
      <c r="J117" s="15"/>
      <c r="K117" s="15"/>
      <c r="L117" s="204"/>
      <c r="M117" s="209"/>
      <c r="N117" s="210"/>
      <c r="O117" s="210"/>
      <c r="P117" s="210"/>
      <c r="Q117" s="210"/>
      <c r="R117" s="210"/>
      <c r="S117" s="210"/>
      <c r="T117" s="21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05" t="s">
        <v>199</v>
      </c>
      <c r="AU117" s="205" t="s">
        <v>84</v>
      </c>
      <c r="AV117" s="15" t="s">
        <v>162</v>
      </c>
      <c r="AW117" s="15" t="s">
        <v>35</v>
      </c>
      <c r="AX117" s="15" t="s">
        <v>82</v>
      </c>
      <c r="AY117" s="205" t="s">
        <v>138</v>
      </c>
    </row>
    <row r="118" s="2" customFormat="1">
      <c r="A118" s="39"/>
      <c r="B118" s="165"/>
      <c r="C118" s="166" t="s">
        <v>137</v>
      </c>
      <c r="D118" s="166" t="s">
        <v>141</v>
      </c>
      <c r="E118" s="167" t="s">
        <v>223</v>
      </c>
      <c r="F118" s="168" t="s">
        <v>224</v>
      </c>
      <c r="G118" s="169" t="s">
        <v>172</v>
      </c>
      <c r="H118" s="170">
        <v>325.23399999999998</v>
      </c>
      <c r="I118" s="171"/>
      <c r="J118" s="172">
        <f>ROUND(I118*H118,2)</f>
        <v>0</v>
      </c>
      <c r="K118" s="168" t="s">
        <v>144</v>
      </c>
      <c r="L118" s="40"/>
      <c r="M118" s="173" t="s">
        <v>3</v>
      </c>
      <c r="N118" s="174" t="s">
        <v>45</v>
      </c>
      <c r="O118" s="73"/>
      <c r="P118" s="175">
        <f>O118*H118</f>
        <v>0</v>
      </c>
      <c r="Q118" s="175">
        <v>0</v>
      </c>
      <c r="R118" s="175">
        <f>Q118*H118</f>
        <v>0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162</v>
      </c>
      <c r="AT118" s="177" t="s">
        <v>141</v>
      </c>
      <c r="AU118" s="177" t="s">
        <v>84</v>
      </c>
      <c r="AY118" s="20" t="s">
        <v>138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82</v>
      </c>
      <c r="BK118" s="178">
        <f>ROUND(I118*H118,2)</f>
        <v>0</v>
      </c>
      <c r="BL118" s="20" t="s">
        <v>162</v>
      </c>
      <c r="BM118" s="177" t="s">
        <v>2272</v>
      </c>
    </row>
    <row r="119" s="13" customFormat="1">
      <c r="A119" s="13"/>
      <c r="B119" s="189"/>
      <c r="C119" s="13"/>
      <c r="D119" s="179" t="s">
        <v>199</v>
      </c>
      <c r="E119" s="190" t="s">
        <v>3</v>
      </c>
      <c r="F119" s="191" t="s">
        <v>2273</v>
      </c>
      <c r="G119" s="13"/>
      <c r="H119" s="190" t="s">
        <v>3</v>
      </c>
      <c r="I119" s="192"/>
      <c r="J119" s="13"/>
      <c r="K119" s="13"/>
      <c r="L119" s="189"/>
      <c r="M119" s="193"/>
      <c r="N119" s="194"/>
      <c r="O119" s="194"/>
      <c r="P119" s="194"/>
      <c r="Q119" s="194"/>
      <c r="R119" s="194"/>
      <c r="S119" s="194"/>
      <c r="T119" s="19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90" t="s">
        <v>199</v>
      </c>
      <c r="AU119" s="190" t="s">
        <v>84</v>
      </c>
      <c r="AV119" s="13" t="s">
        <v>82</v>
      </c>
      <c r="AW119" s="13" t="s">
        <v>35</v>
      </c>
      <c r="AX119" s="13" t="s">
        <v>74</v>
      </c>
      <c r="AY119" s="190" t="s">
        <v>138</v>
      </c>
    </row>
    <row r="120" s="14" customFormat="1">
      <c r="A120" s="14"/>
      <c r="B120" s="196"/>
      <c r="C120" s="14"/>
      <c r="D120" s="179" t="s">
        <v>199</v>
      </c>
      <c r="E120" s="197" t="s">
        <v>3</v>
      </c>
      <c r="F120" s="198" t="s">
        <v>2274</v>
      </c>
      <c r="G120" s="14"/>
      <c r="H120" s="199">
        <v>325.23399999999998</v>
      </c>
      <c r="I120" s="200"/>
      <c r="J120" s="14"/>
      <c r="K120" s="14"/>
      <c r="L120" s="196"/>
      <c r="M120" s="201"/>
      <c r="N120" s="202"/>
      <c r="O120" s="202"/>
      <c r="P120" s="202"/>
      <c r="Q120" s="202"/>
      <c r="R120" s="202"/>
      <c r="S120" s="202"/>
      <c r="T120" s="20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7" t="s">
        <v>199</v>
      </c>
      <c r="AU120" s="197" t="s">
        <v>84</v>
      </c>
      <c r="AV120" s="14" t="s">
        <v>84</v>
      </c>
      <c r="AW120" s="14" t="s">
        <v>35</v>
      </c>
      <c r="AX120" s="14" t="s">
        <v>74</v>
      </c>
      <c r="AY120" s="197" t="s">
        <v>138</v>
      </c>
    </row>
    <row r="121" s="15" customFormat="1">
      <c r="A121" s="15"/>
      <c r="B121" s="204"/>
      <c r="C121" s="15"/>
      <c r="D121" s="179" t="s">
        <v>199</v>
      </c>
      <c r="E121" s="205" t="s">
        <v>3</v>
      </c>
      <c r="F121" s="206" t="s">
        <v>208</v>
      </c>
      <c r="G121" s="15"/>
      <c r="H121" s="207">
        <v>325.23399999999998</v>
      </c>
      <c r="I121" s="208"/>
      <c r="J121" s="15"/>
      <c r="K121" s="15"/>
      <c r="L121" s="204"/>
      <c r="M121" s="209"/>
      <c r="N121" s="210"/>
      <c r="O121" s="210"/>
      <c r="P121" s="210"/>
      <c r="Q121" s="210"/>
      <c r="R121" s="210"/>
      <c r="S121" s="210"/>
      <c r="T121" s="21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05" t="s">
        <v>199</v>
      </c>
      <c r="AU121" s="205" t="s">
        <v>84</v>
      </c>
      <c r="AV121" s="15" t="s">
        <v>162</v>
      </c>
      <c r="AW121" s="15" t="s">
        <v>35</v>
      </c>
      <c r="AX121" s="15" t="s">
        <v>82</v>
      </c>
      <c r="AY121" s="205" t="s">
        <v>138</v>
      </c>
    </row>
    <row r="122" s="2" customFormat="1">
      <c r="A122" s="39"/>
      <c r="B122" s="165"/>
      <c r="C122" s="166" t="s">
        <v>222</v>
      </c>
      <c r="D122" s="166" t="s">
        <v>141</v>
      </c>
      <c r="E122" s="167" t="s">
        <v>2275</v>
      </c>
      <c r="F122" s="168" t="s">
        <v>2276</v>
      </c>
      <c r="G122" s="169" t="s">
        <v>172</v>
      </c>
      <c r="H122" s="170">
        <v>20.783000000000001</v>
      </c>
      <c r="I122" s="171"/>
      <c r="J122" s="172">
        <f>ROUND(I122*H122,2)</f>
        <v>0</v>
      </c>
      <c r="K122" s="168" t="s">
        <v>144</v>
      </c>
      <c r="L122" s="40"/>
      <c r="M122" s="173" t="s">
        <v>3</v>
      </c>
      <c r="N122" s="174" t="s">
        <v>45</v>
      </c>
      <c r="O122" s="73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162</v>
      </c>
      <c r="AT122" s="177" t="s">
        <v>141</v>
      </c>
      <c r="AU122" s="177" t="s">
        <v>84</v>
      </c>
      <c r="AY122" s="20" t="s">
        <v>138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82</v>
      </c>
      <c r="BK122" s="178">
        <f>ROUND(I122*H122,2)</f>
        <v>0</v>
      </c>
      <c r="BL122" s="20" t="s">
        <v>162</v>
      </c>
      <c r="BM122" s="177" t="s">
        <v>2277</v>
      </c>
    </row>
    <row r="123" s="13" customFormat="1">
      <c r="A123" s="13"/>
      <c r="B123" s="189"/>
      <c r="C123" s="13"/>
      <c r="D123" s="179" t="s">
        <v>199</v>
      </c>
      <c r="E123" s="190" t="s">
        <v>3</v>
      </c>
      <c r="F123" s="191" t="s">
        <v>2278</v>
      </c>
      <c r="G123" s="13"/>
      <c r="H123" s="190" t="s">
        <v>3</v>
      </c>
      <c r="I123" s="192"/>
      <c r="J123" s="13"/>
      <c r="K123" s="13"/>
      <c r="L123" s="189"/>
      <c r="M123" s="193"/>
      <c r="N123" s="194"/>
      <c r="O123" s="194"/>
      <c r="P123" s="194"/>
      <c r="Q123" s="194"/>
      <c r="R123" s="194"/>
      <c r="S123" s="194"/>
      <c r="T123" s="19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0" t="s">
        <v>199</v>
      </c>
      <c r="AU123" s="190" t="s">
        <v>84</v>
      </c>
      <c r="AV123" s="13" t="s">
        <v>82</v>
      </c>
      <c r="AW123" s="13" t="s">
        <v>35</v>
      </c>
      <c r="AX123" s="13" t="s">
        <v>74</v>
      </c>
      <c r="AY123" s="190" t="s">
        <v>138</v>
      </c>
    </row>
    <row r="124" s="14" customFormat="1">
      <c r="A124" s="14"/>
      <c r="B124" s="196"/>
      <c r="C124" s="14"/>
      <c r="D124" s="179" t="s">
        <v>199</v>
      </c>
      <c r="E124" s="197" t="s">
        <v>3</v>
      </c>
      <c r="F124" s="198" t="s">
        <v>2229</v>
      </c>
      <c r="G124" s="14"/>
      <c r="H124" s="199">
        <v>20.783000000000001</v>
      </c>
      <c r="I124" s="200"/>
      <c r="J124" s="14"/>
      <c r="K124" s="14"/>
      <c r="L124" s="196"/>
      <c r="M124" s="201"/>
      <c r="N124" s="202"/>
      <c r="O124" s="202"/>
      <c r="P124" s="202"/>
      <c r="Q124" s="202"/>
      <c r="R124" s="202"/>
      <c r="S124" s="202"/>
      <c r="T124" s="20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7" t="s">
        <v>199</v>
      </c>
      <c r="AU124" s="197" t="s">
        <v>84</v>
      </c>
      <c r="AV124" s="14" t="s">
        <v>84</v>
      </c>
      <c r="AW124" s="14" t="s">
        <v>35</v>
      </c>
      <c r="AX124" s="14" t="s">
        <v>74</v>
      </c>
      <c r="AY124" s="197" t="s">
        <v>138</v>
      </c>
    </row>
    <row r="125" s="15" customFormat="1">
      <c r="A125" s="15"/>
      <c r="B125" s="204"/>
      <c r="C125" s="15"/>
      <c r="D125" s="179" t="s">
        <v>199</v>
      </c>
      <c r="E125" s="205" t="s">
        <v>3</v>
      </c>
      <c r="F125" s="206" t="s">
        <v>208</v>
      </c>
      <c r="G125" s="15"/>
      <c r="H125" s="207">
        <v>20.783000000000001</v>
      </c>
      <c r="I125" s="208"/>
      <c r="J125" s="15"/>
      <c r="K125" s="15"/>
      <c r="L125" s="204"/>
      <c r="M125" s="209"/>
      <c r="N125" s="210"/>
      <c r="O125" s="210"/>
      <c r="P125" s="210"/>
      <c r="Q125" s="210"/>
      <c r="R125" s="210"/>
      <c r="S125" s="210"/>
      <c r="T125" s="21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05" t="s">
        <v>199</v>
      </c>
      <c r="AU125" s="205" t="s">
        <v>84</v>
      </c>
      <c r="AV125" s="15" t="s">
        <v>162</v>
      </c>
      <c r="AW125" s="15" t="s">
        <v>35</v>
      </c>
      <c r="AX125" s="15" t="s">
        <v>82</v>
      </c>
      <c r="AY125" s="205" t="s">
        <v>138</v>
      </c>
    </row>
    <row r="126" s="2" customFormat="1">
      <c r="A126" s="39"/>
      <c r="B126" s="165"/>
      <c r="C126" s="166" t="s">
        <v>228</v>
      </c>
      <c r="D126" s="166" t="s">
        <v>141</v>
      </c>
      <c r="E126" s="167" t="s">
        <v>229</v>
      </c>
      <c r="F126" s="168" t="s">
        <v>230</v>
      </c>
      <c r="G126" s="169" t="s">
        <v>231</v>
      </c>
      <c r="H126" s="170">
        <v>42.530999999999999</v>
      </c>
      <c r="I126" s="171"/>
      <c r="J126" s="172">
        <f>ROUND(I126*H126,2)</f>
        <v>0</v>
      </c>
      <c r="K126" s="168" t="s">
        <v>144</v>
      </c>
      <c r="L126" s="40"/>
      <c r="M126" s="173" t="s">
        <v>3</v>
      </c>
      <c r="N126" s="174" t="s">
        <v>45</v>
      </c>
      <c r="O126" s="73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162</v>
      </c>
      <c r="AT126" s="177" t="s">
        <v>141</v>
      </c>
      <c r="AU126" s="177" t="s">
        <v>84</v>
      </c>
      <c r="AY126" s="20" t="s">
        <v>138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82</v>
      </c>
      <c r="BK126" s="178">
        <f>ROUND(I126*H126,2)</f>
        <v>0</v>
      </c>
      <c r="BL126" s="20" t="s">
        <v>162</v>
      </c>
      <c r="BM126" s="177" t="s">
        <v>2279</v>
      </c>
    </row>
    <row r="127" s="13" customFormat="1">
      <c r="A127" s="13"/>
      <c r="B127" s="189"/>
      <c r="C127" s="13"/>
      <c r="D127" s="179" t="s">
        <v>199</v>
      </c>
      <c r="E127" s="190" t="s">
        <v>3</v>
      </c>
      <c r="F127" s="191" t="s">
        <v>233</v>
      </c>
      <c r="G127" s="13"/>
      <c r="H127" s="190" t="s">
        <v>3</v>
      </c>
      <c r="I127" s="192"/>
      <c r="J127" s="13"/>
      <c r="K127" s="13"/>
      <c r="L127" s="189"/>
      <c r="M127" s="193"/>
      <c r="N127" s="194"/>
      <c r="O127" s="194"/>
      <c r="P127" s="194"/>
      <c r="Q127" s="194"/>
      <c r="R127" s="194"/>
      <c r="S127" s="194"/>
      <c r="T127" s="19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199</v>
      </c>
      <c r="AU127" s="190" t="s">
        <v>84</v>
      </c>
      <c r="AV127" s="13" t="s">
        <v>82</v>
      </c>
      <c r="AW127" s="13" t="s">
        <v>35</v>
      </c>
      <c r="AX127" s="13" t="s">
        <v>74</v>
      </c>
      <c r="AY127" s="190" t="s">
        <v>138</v>
      </c>
    </row>
    <row r="128" s="14" customFormat="1">
      <c r="A128" s="14"/>
      <c r="B128" s="196"/>
      <c r="C128" s="14"/>
      <c r="D128" s="179" t="s">
        <v>199</v>
      </c>
      <c r="E128" s="197" t="s">
        <v>3</v>
      </c>
      <c r="F128" s="198" t="s">
        <v>2280</v>
      </c>
      <c r="G128" s="14"/>
      <c r="H128" s="199">
        <v>42.530999999999999</v>
      </c>
      <c r="I128" s="200"/>
      <c r="J128" s="14"/>
      <c r="K128" s="14"/>
      <c r="L128" s="196"/>
      <c r="M128" s="201"/>
      <c r="N128" s="202"/>
      <c r="O128" s="202"/>
      <c r="P128" s="202"/>
      <c r="Q128" s="202"/>
      <c r="R128" s="202"/>
      <c r="S128" s="202"/>
      <c r="T128" s="20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7" t="s">
        <v>199</v>
      </c>
      <c r="AU128" s="197" t="s">
        <v>84</v>
      </c>
      <c r="AV128" s="14" t="s">
        <v>84</v>
      </c>
      <c r="AW128" s="14" t="s">
        <v>35</v>
      </c>
      <c r="AX128" s="14" t="s">
        <v>74</v>
      </c>
      <c r="AY128" s="197" t="s">
        <v>138</v>
      </c>
    </row>
    <row r="129" s="15" customFormat="1">
      <c r="A129" s="15"/>
      <c r="B129" s="204"/>
      <c r="C129" s="15"/>
      <c r="D129" s="179" t="s">
        <v>199</v>
      </c>
      <c r="E129" s="205" t="s">
        <v>3</v>
      </c>
      <c r="F129" s="206" t="s">
        <v>208</v>
      </c>
      <c r="G129" s="15"/>
      <c r="H129" s="207">
        <v>42.530999999999999</v>
      </c>
      <c r="I129" s="208"/>
      <c r="J129" s="15"/>
      <c r="K129" s="15"/>
      <c r="L129" s="204"/>
      <c r="M129" s="209"/>
      <c r="N129" s="210"/>
      <c r="O129" s="210"/>
      <c r="P129" s="210"/>
      <c r="Q129" s="210"/>
      <c r="R129" s="210"/>
      <c r="S129" s="210"/>
      <c r="T129" s="21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5" t="s">
        <v>199</v>
      </c>
      <c r="AU129" s="205" t="s">
        <v>84</v>
      </c>
      <c r="AV129" s="15" t="s">
        <v>162</v>
      </c>
      <c r="AW129" s="15" t="s">
        <v>35</v>
      </c>
      <c r="AX129" s="15" t="s">
        <v>82</v>
      </c>
      <c r="AY129" s="205" t="s">
        <v>138</v>
      </c>
    </row>
    <row r="130" s="2" customFormat="1">
      <c r="A130" s="39"/>
      <c r="B130" s="165"/>
      <c r="C130" s="166" t="s">
        <v>236</v>
      </c>
      <c r="D130" s="166" t="s">
        <v>141</v>
      </c>
      <c r="E130" s="167" t="s">
        <v>2281</v>
      </c>
      <c r="F130" s="168" t="s">
        <v>2282</v>
      </c>
      <c r="G130" s="169" t="s">
        <v>168</v>
      </c>
      <c r="H130" s="170">
        <v>35.795999999999999</v>
      </c>
      <c r="I130" s="171"/>
      <c r="J130" s="172">
        <f>ROUND(I130*H130,2)</f>
        <v>0</v>
      </c>
      <c r="K130" s="168" t="s">
        <v>144</v>
      </c>
      <c r="L130" s="40"/>
      <c r="M130" s="173" t="s">
        <v>3</v>
      </c>
      <c r="N130" s="174" t="s">
        <v>45</v>
      </c>
      <c r="O130" s="73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162</v>
      </c>
      <c r="AT130" s="177" t="s">
        <v>141</v>
      </c>
      <c r="AU130" s="177" t="s">
        <v>84</v>
      </c>
      <c r="AY130" s="20" t="s">
        <v>138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82</v>
      </c>
      <c r="BK130" s="178">
        <f>ROUND(I130*H130,2)</f>
        <v>0</v>
      </c>
      <c r="BL130" s="20" t="s">
        <v>162</v>
      </c>
      <c r="BM130" s="177" t="s">
        <v>2283</v>
      </c>
    </row>
    <row r="131" s="2" customFormat="1">
      <c r="A131" s="39"/>
      <c r="B131" s="40"/>
      <c r="C131" s="39"/>
      <c r="D131" s="179" t="s">
        <v>147</v>
      </c>
      <c r="E131" s="39"/>
      <c r="F131" s="180" t="s">
        <v>2284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147</v>
      </c>
      <c r="AU131" s="20" t="s">
        <v>84</v>
      </c>
    </row>
    <row r="132" s="14" customFormat="1">
      <c r="A132" s="14"/>
      <c r="B132" s="196"/>
      <c r="C132" s="14"/>
      <c r="D132" s="179" t="s">
        <v>199</v>
      </c>
      <c r="E132" s="197" t="s">
        <v>3</v>
      </c>
      <c r="F132" s="198" t="s">
        <v>2235</v>
      </c>
      <c r="G132" s="14"/>
      <c r="H132" s="199">
        <v>35.795999999999999</v>
      </c>
      <c r="I132" s="200"/>
      <c r="J132" s="14"/>
      <c r="K132" s="14"/>
      <c r="L132" s="196"/>
      <c r="M132" s="201"/>
      <c r="N132" s="202"/>
      <c r="O132" s="202"/>
      <c r="P132" s="202"/>
      <c r="Q132" s="202"/>
      <c r="R132" s="202"/>
      <c r="S132" s="202"/>
      <c r="T132" s="20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7" t="s">
        <v>199</v>
      </c>
      <c r="AU132" s="197" t="s">
        <v>84</v>
      </c>
      <c r="AV132" s="14" t="s">
        <v>84</v>
      </c>
      <c r="AW132" s="14" t="s">
        <v>35</v>
      </c>
      <c r="AX132" s="14" t="s">
        <v>82</v>
      </c>
      <c r="AY132" s="197" t="s">
        <v>138</v>
      </c>
    </row>
    <row r="133" s="2" customFormat="1" ht="16.5" customHeight="1">
      <c r="A133" s="39"/>
      <c r="B133" s="165"/>
      <c r="C133" s="223" t="s">
        <v>241</v>
      </c>
      <c r="D133" s="223" t="s">
        <v>932</v>
      </c>
      <c r="E133" s="224" t="s">
        <v>2285</v>
      </c>
      <c r="F133" s="225" t="s">
        <v>2286</v>
      </c>
      <c r="G133" s="226" t="s">
        <v>2287</v>
      </c>
      <c r="H133" s="227">
        <v>0.71599999999999997</v>
      </c>
      <c r="I133" s="228"/>
      <c r="J133" s="229">
        <f>ROUND(I133*H133,2)</f>
        <v>0</v>
      </c>
      <c r="K133" s="225" t="s">
        <v>144</v>
      </c>
      <c r="L133" s="230"/>
      <c r="M133" s="231" t="s">
        <v>3</v>
      </c>
      <c r="N133" s="232" t="s">
        <v>45</v>
      </c>
      <c r="O133" s="73"/>
      <c r="P133" s="175">
        <f>O133*H133</f>
        <v>0</v>
      </c>
      <c r="Q133" s="175">
        <v>0.001</v>
      </c>
      <c r="R133" s="175">
        <f>Q133*H133</f>
        <v>0.00071599999999999995</v>
      </c>
      <c r="S133" s="175">
        <v>0</v>
      </c>
      <c r="T133" s="17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77" t="s">
        <v>236</v>
      </c>
      <c r="AT133" s="177" t="s">
        <v>932</v>
      </c>
      <c r="AU133" s="177" t="s">
        <v>84</v>
      </c>
      <c r="AY133" s="20" t="s">
        <v>138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20" t="s">
        <v>82</v>
      </c>
      <c r="BK133" s="178">
        <f>ROUND(I133*H133,2)</f>
        <v>0</v>
      </c>
      <c r="BL133" s="20" t="s">
        <v>162</v>
      </c>
      <c r="BM133" s="177" t="s">
        <v>2288</v>
      </c>
    </row>
    <row r="134" s="14" customFormat="1">
      <c r="A134" s="14"/>
      <c r="B134" s="196"/>
      <c r="C134" s="14"/>
      <c r="D134" s="179" t="s">
        <v>199</v>
      </c>
      <c r="E134" s="14"/>
      <c r="F134" s="198" t="s">
        <v>2289</v>
      </c>
      <c r="G134" s="14"/>
      <c r="H134" s="199">
        <v>0.71599999999999997</v>
      </c>
      <c r="I134" s="200"/>
      <c r="J134" s="14"/>
      <c r="K134" s="14"/>
      <c r="L134" s="196"/>
      <c r="M134" s="201"/>
      <c r="N134" s="202"/>
      <c r="O134" s="202"/>
      <c r="P134" s="202"/>
      <c r="Q134" s="202"/>
      <c r="R134" s="202"/>
      <c r="S134" s="202"/>
      <c r="T134" s="20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7" t="s">
        <v>199</v>
      </c>
      <c r="AU134" s="197" t="s">
        <v>84</v>
      </c>
      <c r="AV134" s="14" t="s">
        <v>84</v>
      </c>
      <c r="AW134" s="14" t="s">
        <v>4</v>
      </c>
      <c r="AX134" s="14" t="s">
        <v>82</v>
      </c>
      <c r="AY134" s="197" t="s">
        <v>138</v>
      </c>
    </row>
    <row r="135" s="2" customFormat="1">
      <c r="A135" s="39"/>
      <c r="B135" s="165"/>
      <c r="C135" s="166" t="s">
        <v>255</v>
      </c>
      <c r="D135" s="166" t="s">
        <v>141</v>
      </c>
      <c r="E135" s="167" t="s">
        <v>2290</v>
      </c>
      <c r="F135" s="168" t="s">
        <v>2291</v>
      </c>
      <c r="G135" s="169" t="s">
        <v>168</v>
      </c>
      <c r="H135" s="170">
        <v>103.91500000000001</v>
      </c>
      <c r="I135" s="171"/>
      <c r="J135" s="172">
        <f>ROUND(I135*H135,2)</f>
        <v>0</v>
      </c>
      <c r="K135" s="168" t="s">
        <v>144</v>
      </c>
      <c r="L135" s="40"/>
      <c r="M135" s="173" t="s">
        <v>3</v>
      </c>
      <c r="N135" s="174" t="s">
        <v>45</v>
      </c>
      <c r="O135" s="73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162</v>
      </c>
      <c r="AT135" s="177" t="s">
        <v>141</v>
      </c>
      <c r="AU135" s="177" t="s">
        <v>84</v>
      </c>
      <c r="AY135" s="20" t="s">
        <v>138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82</v>
      </c>
      <c r="BK135" s="178">
        <f>ROUND(I135*H135,2)</f>
        <v>0</v>
      </c>
      <c r="BL135" s="20" t="s">
        <v>162</v>
      </c>
      <c r="BM135" s="177" t="s">
        <v>2292</v>
      </c>
    </row>
    <row r="136" s="14" customFormat="1">
      <c r="A136" s="14"/>
      <c r="B136" s="196"/>
      <c r="C136" s="14"/>
      <c r="D136" s="179" t="s">
        <v>199</v>
      </c>
      <c r="E136" s="197" t="s">
        <v>3</v>
      </c>
      <c r="F136" s="198" t="s">
        <v>2257</v>
      </c>
      <c r="G136" s="14"/>
      <c r="H136" s="199">
        <v>103.91500000000001</v>
      </c>
      <c r="I136" s="200"/>
      <c r="J136" s="14"/>
      <c r="K136" s="14"/>
      <c r="L136" s="196"/>
      <c r="M136" s="201"/>
      <c r="N136" s="202"/>
      <c r="O136" s="202"/>
      <c r="P136" s="202"/>
      <c r="Q136" s="202"/>
      <c r="R136" s="202"/>
      <c r="S136" s="202"/>
      <c r="T136" s="20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7" t="s">
        <v>199</v>
      </c>
      <c r="AU136" s="197" t="s">
        <v>84</v>
      </c>
      <c r="AV136" s="14" t="s">
        <v>84</v>
      </c>
      <c r="AW136" s="14" t="s">
        <v>35</v>
      </c>
      <c r="AX136" s="14" t="s">
        <v>74</v>
      </c>
      <c r="AY136" s="197" t="s">
        <v>138</v>
      </c>
    </row>
    <row r="137" s="15" customFormat="1">
      <c r="A137" s="15"/>
      <c r="B137" s="204"/>
      <c r="C137" s="15"/>
      <c r="D137" s="179" t="s">
        <v>199</v>
      </c>
      <c r="E137" s="205" t="s">
        <v>3</v>
      </c>
      <c r="F137" s="206" t="s">
        <v>208</v>
      </c>
      <c r="G137" s="15"/>
      <c r="H137" s="207">
        <v>103.91500000000001</v>
      </c>
      <c r="I137" s="208"/>
      <c r="J137" s="15"/>
      <c r="K137" s="15"/>
      <c r="L137" s="204"/>
      <c r="M137" s="209"/>
      <c r="N137" s="210"/>
      <c r="O137" s="210"/>
      <c r="P137" s="210"/>
      <c r="Q137" s="210"/>
      <c r="R137" s="210"/>
      <c r="S137" s="210"/>
      <c r="T137" s="21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5" t="s">
        <v>199</v>
      </c>
      <c r="AU137" s="205" t="s">
        <v>84</v>
      </c>
      <c r="AV137" s="15" t="s">
        <v>162</v>
      </c>
      <c r="AW137" s="15" t="s">
        <v>35</v>
      </c>
      <c r="AX137" s="15" t="s">
        <v>82</v>
      </c>
      <c r="AY137" s="205" t="s">
        <v>138</v>
      </c>
    </row>
    <row r="138" s="2" customFormat="1" ht="21.75" customHeight="1">
      <c r="A138" s="39"/>
      <c r="B138" s="165"/>
      <c r="C138" s="166" t="s">
        <v>265</v>
      </c>
      <c r="D138" s="166" t="s">
        <v>141</v>
      </c>
      <c r="E138" s="167" t="s">
        <v>2293</v>
      </c>
      <c r="F138" s="168" t="s">
        <v>2294</v>
      </c>
      <c r="G138" s="169" t="s">
        <v>168</v>
      </c>
      <c r="H138" s="170">
        <v>100.956</v>
      </c>
      <c r="I138" s="171"/>
      <c r="J138" s="172">
        <f>ROUND(I138*H138,2)</f>
        <v>0</v>
      </c>
      <c r="K138" s="168" t="s">
        <v>144</v>
      </c>
      <c r="L138" s="40"/>
      <c r="M138" s="173" t="s">
        <v>3</v>
      </c>
      <c r="N138" s="174" t="s">
        <v>45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162</v>
      </c>
      <c r="AT138" s="177" t="s">
        <v>141</v>
      </c>
      <c r="AU138" s="177" t="s">
        <v>84</v>
      </c>
      <c r="AY138" s="20" t="s">
        <v>138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82</v>
      </c>
      <c r="BK138" s="178">
        <f>ROUND(I138*H138,2)</f>
        <v>0</v>
      </c>
      <c r="BL138" s="20" t="s">
        <v>162</v>
      </c>
      <c r="BM138" s="177" t="s">
        <v>2295</v>
      </c>
    </row>
    <row r="139" s="13" customFormat="1">
      <c r="A139" s="13"/>
      <c r="B139" s="189"/>
      <c r="C139" s="13"/>
      <c r="D139" s="179" t="s">
        <v>199</v>
      </c>
      <c r="E139" s="190" t="s">
        <v>3</v>
      </c>
      <c r="F139" s="191" t="s">
        <v>2249</v>
      </c>
      <c r="G139" s="13"/>
      <c r="H139" s="190" t="s">
        <v>3</v>
      </c>
      <c r="I139" s="192"/>
      <c r="J139" s="13"/>
      <c r="K139" s="13"/>
      <c r="L139" s="189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199</v>
      </c>
      <c r="AU139" s="190" t="s">
        <v>84</v>
      </c>
      <c r="AV139" s="13" t="s">
        <v>82</v>
      </c>
      <c r="AW139" s="13" t="s">
        <v>35</v>
      </c>
      <c r="AX139" s="13" t="s">
        <v>74</v>
      </c>
      <c r="AY139" s="190" t="s">
        <v>138</v>
      </c>
    </row>
    <row r="140" s="14" customFormat="1">
      <c r="A140" s="14"/>
      <c r="B140" s="196"/>
      <c r="C140" s="14"/>
      <c r="D140" s="179" t="s">
        <v>199</v>
      </c>
      <c r="E140" s="197" t="s">
        <v>3</v>
      </c>
      <c r="F140" s="198" t="s">
        <v>2235</v>
      </c>
      <c r="G140" s="14"/>
      <c r="H140" s="199">
        <v>35.795999999999999</v>
      </c>
      <c r="I140" s="200"/>
      <c r="J140" s="14"/>
      <c r="K140" s="14"/>
      <c r="L140" s="196"/>
      <c r="M140" s="201"/>
      <c r="N140" s="202"/>
      <c r="O140" s="202"/>
      <c r="P140" s="202"/>
      <c r="Q140" s="202"/>
      <c r="R140" s="202"/>
      <c r="S140" s="202"/>
      <c r="T140" s="20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7" t="s">
        <v>199</v>
      </c>
      <c r="AU140" s="197" t="s">
        <v>84</v>
      </c>
      <c r="AV140" s="14" t="s">
        <v>84</v>
      </c>
      <c r="AW140" s="14" t="s">
        <v>35</v>
      </c>
      <c r="AX140" s="14" t="s">
        <v>74</v>
      </c>
      <c r="AY140" s="197" t="s">
        <v>138</v>
      </c>
    </row>
    <row r="141" s="13" customFormat="1">
      <c r="A141" s="13"/>
      <c r="B141" s="189"/>
      <c r="C141" s="13"/>
      <c r="D141" s="179" t="s">
        <v>199</v>
      </c>
      <c r="E141" s="190" t="s">
        <v>3</v>
      </c>
      <c r="F141" s="191" t="s">
        <v>2251</v>
      </c>
      <c r="G141" s="13"/>
      <c r="H141" s="190" t="s">
        <v>3</v>
      </c>
      <c r="I141" s="192"/>
      <c r="J141" s="13"/>
      <c r="K141" s="13"/>
      <c r="L141" s="189"/>
      <c r="M141" s="193"/>
      <c r="N141" s="194"/>
      <c r="O141" s="194"/>
      <c r="P141" s="194"/>
      <c r="Q141" s="194"/>
      <c r="R141" s="194"/>
      <c r="S141" s="194"/>
      <c r="T141" s="19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199</v>
      </c>
      <c r="AU141" s="190" t="s">
        <v>84</v>
      </c>
      <c r="AV141" s="13" t="s">
        <v>82</v>
      </c>
      <c r="AW141" s="13" t="s">
        <v>35</v>
      </c>
      <c r="AX141" s="13" t="s">
        <v>74</v>
      </c>
      <c r="AY141" s="190" t="s">
        <v>138</v>
      </c>
    </row>
    <row r="142" s="14" customFormat="1">
      <c r="A142" s="14"/>
      <c r="B142" s="196"/>
      <c r="C142" s="14"/>
      <c r="D142" s="179" t="s">
        <v>199</v>
      </c>
      <c r="E142" s="197" t="s">
        <v>3</v>
      </c>
      <c r="F142" s="198" t="s">
        <v>2238</v>
      </c>
      <c r="G142" s="14"/>
      <c r="H142" s="199">
        <v>39.159999999999997</v>
      </c>
      <c r="I142" s="200"/>
      <c r="J142" s="14"/>
      <c r="K142" s="14"/>
      <c r="L142" s="196"/>
      <c r="M142" s="201"/>
      <c r="N142" s="202"/>
      <c r="O142" s="202"/>
      <c r="P142" s="202"/>
      <c r="Q142" s="202"/>
      <c r="R142" s="202"/>
      <c r="S142" s="202"/>
      <c r="T142" s="20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7" t="s">
        <v>199</v>
      </c>
      <c r="AU142" s="197" t="s">
        <v>84</v>
      </c>
      <c r="AV142" s="14" t="s">
        <v>84</v>
      </c>
      <c r="AW142" s="14" t="s">
        <v>35</v>
      </c>
      <c r="AX142" s="14" t="s">
        <v>74</v>
      </c>
      <c r="AY142" s="197" t="s">
        <v>138</v>
      </c>
    </row>
    <row r="143" s="13" customFormat="1">
      <c r="A143" s="13"/>
      <c r="B143" s="189"/>
      <c r="C143" s="13"/>
      <c r="D143" s="179" t="s">
        <v>199</v>
      </c>
      <c r="E143" s="190" t="s">
        <v>3</v>
      </c>
      <c r="F143" s="191" t="s">
        <v>2264</v>
      </c>
      <c r="G143" s="13"/>
      <c r="H143" s="190" t="s">
        <v>3</v>
      </c>
      <c r="I143" s="192"/>
      <c r="J143" s="13"/>
      <c r="K143" s="13"/>
      <c r="L143" s="189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199</v>
      </c>
      <c r="AU143" s="190" t="s">
        <v>84</v>
      </c>
      <c r="AV143" s="13" t="s">
        <v>82</v>
      </c>
      <c r="AW143" s="13" t="s">
        <v>35</v>
      </c>
      <c r="AX143" s="13" t="s">
        <v>74</v>
      </c>
      <c r="AY143" s="190" t="s">
        <v>138</v>
      </c>
    </row>
    <row r="144" s="14" customFormat="1">
      <c r="A144" s="14"/>
      <c r="B144" s="196"/>
      <c r="C144" s="14"/>
      <c r="D144" s="179" t="s">
        <v>199</v>
      </c>
      <c r="E144" s="197" t="s">
        <v>3</v>
      </c>
      <c r="F144" s="198" t="s">
        <v>2241</v>
      </c>
      <c r="G144" s="14"/>
      <c r="H144" s="199">
        <v>26</v>
      </c>
      <c r="I144" s="200"/>
      <c r="J144" s="14"/>
      <c r="K144" s="14"/>
      <c r="L144" s="196"/>
      <c r="M144" s="201"/>
      <c r="N144" s="202"/>
      <c r="O144" s="202"/>
      <c r="P144" s="202"/>
      <c r="Q144" s="202"/>
      <c r="R144" s="202"/>
      <c r="S144" s="202"/>
      <c r="T144" s="20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7" t="s">
        <v>199</v>
      </c>
      <c r="AU144" s="197" t="s">
        <v>84</v>
      </c>
      <c r="AV144" s="14" t="s">
        <v>84</v>
      </c>
      <c r="AW144" s="14" t="s">
        <v>35</v>
      </c>
      <c r="AX144" s="14" t="s">
        <v>74</v>
      </c>
      <c r="AY144" s="197" t="s">
        <v>138</v>
      </c>
    </row>
    <row r="145" s="15" customFormat="1">
      <c r="A145" s="15"/>
      <c r="B145" s="204"/>
      <c r="C145" s="15"/>
      <c r="D145" s="179" t="s">
        <v>199</v>
      </c>
      <c r="E145" s="205" t="s">
        <v>3</v>
      </c>
      <c r="F145" s="206" t="s">
        <v>208</v>
      </c>
      <c r="G145" s="15"/>
      <c r="H145" s="207">
        <v>100.956</v>
      </c>
      <c r="I145" s="208"/>
      <c r="J145" s="15"/>
      <c r="K145" s="15"/>
      <c r="L145" s="204"/>
      <c r="M145" s="209"/>
      <c r="N145" s="210"/>
      <c r="O145" s="210"/>
      <c r="P145" s="210"/>
      <c r="Q145" s="210"/>
      <c r="R145" s="210"/>
      <c r="S145" s="210"/>
      <c r="T145" s="21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5" t="s">
        <v>199</v>
      </c>
      <c r="AU145" s="205" t="s">
        <v>84</v>
      </c>
      <c r="AV145" s="15" t="s">
        <v>162</v>
      </c>
      <c r="AW145" s="15" t="s">
        <v>35</v>
      </c>
      <c r="AX145" s="15" t="s">
        <v>82</v>
      </c>
      <c r="AY145" s="205" t="s">
        <v>138</v>
      </c>
    </row>
    <row r="146" s="12" customFormat="1" ht="22.8" customHeight="1">
      <c r="A146" s="12"/>
      <c r="B146" s="152"/>
      <c r="C146" s="12"/>
      <c r="D146" s="153" t="s">
        <v>73</v>
      </c>
      <c r="E146" s="163" t="s">
        <v>137</v>
      </c>
      <c r="F146" s="163" t="s">
        <v>2296</v>
      </c>
      <c r="G146" s="12"/>
      <c r="H146" s="12"/>
      <c r="I146" s="155"/>
      <c r="J146" s="164">
        <f>BK146</f>
        <v>0</v>
      </c>
      <c r="K146" s="12"/>
      <c r="L146" s="152"/>
      <c r="M146" s="157"/>
      <c r="N146" s="158"/>
      <c r="O146" s="158"/>
      <c r="P146" s="159">
        <f>SUM(P147:P179)</f>
        <v>0</v>
      </c>
      <c r="Q146" s="158"/>
      <c r="R146" s="159">
        <f>SUM(R147:R179)</f>
        <v>29.180558000000001</v>
      </c>
      <c r="S146" s="158"/>
      <c r="T146" s="160">
        <f>SUM(T147:T179)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3" t="s">
        <v>82</v>
      </c>
      <c r="AT146" s="161" t="s">
        <v>73</v>
      </c>
      <c r="AU146" s="161" t="s">
        <v>82</v>
      </c>
      <c r="AY146" s="153" t="s">
        <v>138</v>
      </c>
      <c r="BK146" s="162">
        <f>SUM(BK147:BK179)</f>
        <v>0</v>
      </c>
    </row>
    <row r="147" s="2" customFormat="1" ht="21.75" customHeight="1">
      <c r="A147" s="39"/>
      <c r="B147" s="165"/>
      <c r="C147" s="166" t="s">
        <v>273</v>
      </c>
      <c r="D147" s="166" t="s">
        <v>141</v>
      </c>
      <c r="E147" s="167" t="s">
        <v>2297</v>
      </c>
      <c r="F147" s="168" t="s">
        <v>2298</v>
      </c>
      <c r="G147" s="169" t="s">
        <v>168</v>
      </c>
      <c r="H147" s="170">
        <v>61.795999999999999</v>
      </c>
      <c r="I147" s="171"/>
      <c r="J147" s="172">
        <f>ROUND(I147*H147,2)</f>
        <v>0</v>
      </c>
      <c r="K147" s="168" t="s">
        <v>144</v>
      </c>
      <c r="L147" s="40"/>
      <c r="M147" s="173" t="s">
        <v>3</v>
      </c>
      <c r="N147" s="174" t="s">
        <v>45</v>
      </c>
      <c r="O147" s="73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77" t="s">
        <v>162</v>
      </c>
      <c r="AT147" s="177" t="s">
        <v>141</v>
      </c>
      <c r="AU147" s="177" t="s">
        <v>84</v>
      </c>
      <c r="AY147" s="20" t="s">
        <v>138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20" t="s">
        <v>82</v>
      </c>
      <c r="BK147" s="178">
        <f>ROUND(I147*H147,2)</f>
        <v>0</v>
      </c>
      <c r="BL147" s="20" t="s">
        <v>162</v>
      </c>
      <c r="BM147" s="177" t="s">
        <v>2299</v>
      </c>
    </row>
    <row r="148" s="2" customFormat="1">
      <c r="A148" s="39"/>
      <c r="B148" s="40"/>
      <c r="C148" s="39"/>
      <c r="D148" s="179" t="s">
        <v>147</v>
      </c>
      <c r="E148" s="39"/>
      <c r="F148" s="180" t="s">
        <v>2300</v>
      </c>
      <c r="G148" s="39"/>
      <c r="H148" s="39"/>
      <c r="I148" s="181"/>
      <c r="J148" s="39"/>
      <c r="K148" s="39"/>
      <c r="L148" s="40"/>
      <c r="M148" s="182"/>
      <c r="N148" s="183"/>
      <c r="O148" s="73"/>
      <c r="P148" s="73"/>
      <c r="Q148" s="73"/>
      <c r="R148" s="73"/>
      <c r="S148" s="73"/>
      <c r="T148" s="7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20" t="s">
        <v>147</v>
      </c>
      <c r="AU148" s="20" t="s">
        <v>84</v>
      </c>
    </row>
    <row r="149" s="14" customFormat="1">
      <c r="A149" s="14"/>
      <c r="B149" s="196"/>
      <c r="C149" s="14"/>
      <c r="D149" s="179" t="s">
        <v>199</v>
      </c>
      <c r="E149" s="197" t="s">
        <v>3</v>
      </c>
      <c r="F149" s="198" t="s">
        <v>2301</v>
      </c>
      <c r="G149" s="14"/>
      <c r="H149" s="199">
        <v>61.795999999999999</v>
      </c>
      <c r="I149" s="200"/>
      <c r="J149" s="14"/>
      <c r="K149" s="14"/>
      <c r="L149" s="196"/>
      <c r="M149" s="201"/>
      <c r="N149" s="202"/>
      <c r="O149" s="202"/>
      <c r="P149" s="202"/>
      <c r="Q149" s="202"/>
      <c r="R149" s="202"/>
      <c r="S149" s="202"/>
      <c r="T149" s="20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7" t="s">
        <v>199</v>
      </c>
      <c r="AU149" s="197" t="s">
        <v>84</v>
      </c>
      <c r="AV149" s="14" t="s">
        <v>84</v>
      </c>
      <c r="AW149" s="14" t="s">
        <v>35</v>
      </c>
      <c r="AX149" s="14" t="s">
        <v>82</v>
      </c>
      <c r="AY149" s="197" t="s">
        <v>138</v>
      </c>
    </row>
    <row r="150" s="2" customFormat="1">
      <c r="A150" s="39"/>
      <c r="B150" s="165"/>
      <c r="C150" s="166" t="s">
        <v>278</v>
      </c>
      <c r="D150" s="166" t="s">
        <v>141</v>
      </c>
      <c r="E150" s="167" t="s">
        <v>2302</v>
      </c>
      <c r="F150" s="168" t="s">
        <v>2303</v>
      </c>
      <c r="G150" s="169" t="s">
        <v>168</v>
      </c>
      <c r="H150" s="170">
        <v>26</v>
      </c>
      <c r="I150" s="171"/>
      <c r="J150" s="172">
        <f>ROUND(I150*H150,2)</f>
        <v>0</v>
      </c>
      <c r="K150" s="168" t="s">
        <v>144</v>
      </c>
      <c r="L150" s="40"/>
      <c r="M150" s="173" t="s">
        <v>3</v>
      </c>
      <c r="N150" s="174" t="s">
        <v>45</v>
      </c>
      <c r="O150" s="73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77" t="s">
        <v>162</v>
      </c>
      <c r="AT150" s="177" t="s">
        <v>141</v>
      </c>
      <c r="AU150" s="177" t="s">
        <v>84</v>
      </c>
      <c r="AY150" s="20" t="s">
        <v>138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20" t="s">
        <v>82</v>
      </c>
      <c r="BK150" s="178">
        <f>ROUND(I150*H150,2)</f>
        <v>0</v>
      </c>
      <c r="BL150" s="20" t="s">
        <v>162</v>
      </c>
      <c r="BM150" s="177" t="s">
        <v>2304</v>
      </c>
    </row>
    <row r="151" s="14" customFormat="1">
      <c r="A151" s="14"/>
      <c r="B151" s="196"/>
      <c r="C151" s="14"/>
      <c r="D151" s="179" t="s">
        <v>199</v>
      </c>
      <c r="E151" s="197" t="s">
        <v>3</v>
      </c>
      <c r="F151" s="198" t="s">
        <v>2241</v>
      </c>
      <c r="G151" s="14"/>
      <c r="H151" s="199">
        <v>26</v>
      </c>
      <c r="I151" s="200"/>
      <c r="J151" s="14"/>
      <c r="K151" s="14"/>
      <c r="L151" s="196"/>
      <c r="M151" s="201"/>
      <c r="N151" s="202"/>
      <c r="O151" s="202"/>
      <c r="P151" s="202"/>
      <c r="Q151" s="202"/>
      <c r="R151" s="202"/>
      <c r="S151" s="202"/>
      <c r="T151" s="20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7" t="s">
        <v>199</v>
      </c>
      <c r="AU151" s="197" t="s">
        <v>84</v>
      </c>
      <c r="AV151" s="14" t="s">
        <v>84</v>
      </c>
      <c r="AW151" s="14" t="s">
        <v>35</v>
      </c>
      <c r="AX151" s="14" t="s">
        <v>82</v>
      </c>
      <c r="AY151" s="197" t="s">
        <v>138</v>
      </c>
    </row>
    <row r="152" s="2" customFormat="1">
      <c r="A152" s="39"/>
      <c r="B152" s="165"/>
      <c r="C152" s="166" t="s">
        <v>285</v>
      </c>
      <c r="D152" s="166" t="s">
        <v>141</v>
      </c>
      <c r="E152" s="167" t="s">
        <v>2305</v>
      </c>
      <c r="F152" s="168" t="s">
        <v>2306</v>
      </c>
      <c r="G152" s="169" t="s">
        <v>168</v>
      </c>
      <c r="H152" s="170">
        <v>35.795999999999999</v>
      </c>
      <c r="I152" s="171"/>
      <c r="J152" s="172">
        <f>ROUND(I152*H152,2)</f>
        <v>0</v>
      </c>
      <c r="K152" s="168" t="s">
        <v>144</v>
      </c>
      <c r="L152" s="40"/>
      <c r="M152" s="173" t="s">
        <v>3</v>
      </c>
      <c r="N152" s="174" t="s">
        <v>45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162</v>
      </c>
      <c r="AT152" s="177" t="s">
        <v>141</v>
      </c>
      <c r="AU152" s="177" t="s">
        <v>84</v>
      </c>
      <c r="AY152" s="20" t="s">
        <v>138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82</v>
      </c>
      <c r="BK152" s="178">
        <f>ROUND(I152*H152,2)</f>
        <v>0</v>
      </c>
      <c r="BL152" s="20" t="s">
        <v>162</v>
      </c>
      <c r="BM152" s="177" t="s">
        <v>2307</v>
      </c>
    </row>
    <row r="153" s="14" customFormat="1">
      <c r="A153" s="14"/>
      <c r="B153" s="196"/>
      <c r="C153" s="14"/>
      <c r="D153" s="179" t="s">
        <v>199</v>
      </c>
      <c r="E153" s="197" t="s">
        <v>3</v>
      </c>
      <c r="F153" s="198" t="s">
        <v>2235</v>
      </c>
      <c r="G153" s="14"/>
      <c r="H153" s="199">
        <v>35.795999999999999</v>
      </c>
      <c r="I153" s="200"/>
      <c r="J153" s="14"/>
      <c r="K153" s="14"/>
      <c r="L153" s="196"/>
      <c r="M153" s="201"/>
      <c r="N153" s="202"/>
      <c r="O153" s="202"/>
      <c r="P153" s="202"/>
      <c r="Q153" s="202"/>
      <c r="R153" s="202"/>
      <c r="S153" s="202"/>
      <c r="T153" s="20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7" t="s">
        <v>199</v>
      </c>
      <c r="AU153" s="197" t="s">
        <v>84</v>
      </c>
      <c r="AV153" s="14" t="s">
        <v>84</v>
      </c>
      <c r="AW153" s="14" t="s">
        <v>35</v>
      </c>
      <c r="AX153" s="14" t="s">
        <v>82</v>
      </c>
      <c r="AY153" s="197" t="s">
        <v>138</v>
      </c>
    </row>
    <row r="154" s="2" customFormat="1">
      <c r="A154" s="39"/>
      <c r="B154" s="165"/>
      <c r="C154" s="166" t="s">
        <v>9</v>
      </c>
      <c r="D154" s="166" t="s">
        <v>141</v>
      </c>
      <c r="E154" s="167" t="s">
        <v>2308</v>
      </c>
      <c r="F154" s="168" t="s">
        <v>2309</v>
      </c>
      <c r="G154" s="169" t="s">
        <v>168</v>
      </c>
      <c r="H154" s="170">
        <v>35.795999999999999</v>
      </c>
      <c r="I154" s="171"/>
      <c r="J154" s="172">
        <f>ROUND(I154*H154,2)</f>
        <v>0</v>
      </c>
      <c r="K154" s="168" t="s">
        <v>144</v>
      </c>
      <c r="L154" s="40"/>
      <c r="M154" s="173" t="s">
        <v>3</v>
      </c>
      <c r="N154" s="174" t="s">
        <v>45</v>
      </c>
      <c r="O154" s="73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77" t="s">
        <v>162</v>
      </c>
      <c r="AT154" s="177" t="s">
        <v>141</v>
      </c>
      <c r="AU154" s="177" t="s">
        <v>84</v>
      </c>
      <c r="AY154" s="20" t="s">
        <v>138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20" t="s">
        <v>82</v>
      </c>
      <c r="BK154" s="178">
        <f>ROUND(I154*H154,2)</f>
        <v>0</v>
      </c>
      <c r="BL154" s="20" t="s">
        <v>162</v>
      </c>
      <c r="BM154" s="177" t="s">
        <v>2310</v>
      </c>
    </row>
    <row r="155" s="14" customFormat="1">
      <c r="A155" s="14"/>
      <c r="B155" s="196"/>
      <c r="C155" s="14"/>
      <c r="D155" s="179" t="s">
        <v>199</v>
      </c>
      <c r="E155" s="197" t="s">
        <v>3</v>
      </c>
      <c r="F155" s="198" t="s">
        <v>2235</v>
      </c>
      <c r="G155" s="14"/>
      <c r="H155" s="199">
        <v>35.795999999999999</v>
      </c>
      <c r="I155" s="200"/>
      <c r="J155" s="14"/>
      <c r="K155" s="14"/>
      <c r="L155" s="196"/>
      <c r="M155" s="201"/>
      <c r="N155" s="202"/>
      <c r="O155" s="202"/>
      <c r="P155" s="202"/>
      <c r="Q155" s="202"/>
      <c r="R155" s="202"/>
      <c r="S155" s="202"/>
      <c r="T155" s="20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7" t="s">
        <v>199</v>
      </c>
      <c r="AU155" s="197" t="s">
        <v>84</v>
      </c>
      <c r="AV155" s="14" t="s">
        <v>84</v>
      </c>
      <c r="AW155" s="14" t="s">
        <v>35</v>
      </c>
      <c r="AX155" s="14" t="s">
        <v>82</v>
      </c>
      <c r="AY155" s="197" t="s">
        <v>138</v>
      </c>
    </row>
    <row r="156" s="2" customFormat="1">
      <c r="A156" s="39"/>
      <c r="B156" s="165"/>
      <c r="C156" s="166" t="s">
        <v>302</v>
      </c>
      <c r="D156" s="166" t="s">
        <v>141</v>
      </c>
      <c r="E156" s="167" t="s">
        <v>2311</v>
      </c>
      <c r="F156" s="168" t="s">
        <v>2312</v>
      </c>
      <c r="G156" s="169" t="s">
        <v>168</v>
      </c>
      <c r="H156" s="170">
        <v>39.159999999999997</v>
      </c>
      <c r="I156" s="171"/>
      <c r="J156" s="172">
        <f>ROUND(I156*H156,2)</f>
        <v>0</v>
      </c>
      <c r="K156" s="168" t="s">
        <v>144</v>
      </c>
      <c r="L156" s="40"/>
      <c r="M156" s="173" t="s">
        <v>3</v>
      </c>
      <c r="N156" s="174" t="s">
        <v>45</v>
      </c>
      <c r="O156" s="73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7" t="s">
        <v>162</v>
      </c>
      <c r="AT156" s="177" t="s">
        <v>141</v>
      </c>
      <c r="AU156" s="177" t="s">
        <v>84</v>
      </c>
      <c r="AY156" s="20" t="s">
        <v>138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20" t="s">
        <v>82</v>
      </c>
      <c r="BK156" s="178">
        <f>ROUND(I156*H156,2)</f>
        <v>0</v>
      </c>
      <c r="BL156" s="20" t="s">
        <v>162</v>
      </c>
      <c r="BM156" s="177" t="s">
        <v>2313</v>
      </c>
    </row>
    <row r="157" s="14" customFormat="1">
      <c r="A157" s="14"/>
      <c r="B157" s="196"/>
      <c r="C157" s="14"/>
      <c r="D157" s="179" t="s">
        <v>199</v>
      </c>
      <c r="E157" s="197" t="s">
        <v>3</v>
      </c>
      <c r="F157" s="198" t="s">
        <v>2238</v>
      </c>
      <c r="G157" s="14"/>
      <c r="H157" s="199">
        <v>39.159999999999997</v>
      </c>
      <c r="I157" s="200"/>
      <c r="J157" s="14"/>
      <c r="K157" s="14"/>
      <c r="L157" s="196"/>
      <c r="M157" s="201"/>
      <c r="N157" s="202"/>
      <c r="O157" s="202"/>
      <c r="P157" s="202"/>
      <c r="Q157" s="202"/>
      <c r="R157" s="202"/>
      <c r="S157" s="202"/>
      <c r="T157" s="20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7" t="s">
        <v>199</v>
      </c>
      <c r="AU157" s="197" t="s">
        <v>84</v>
      </c>
      <c r="AV157" s="14" t="s">
        <v>84</v>
      </c>
      <c r="AW157" s="14" t="s">
        <v>35</v>
      </c>
      <c r="AX157" s="14" t="s">
        <v>82</v>
      </c>
      <c r="AY157" s="197" t="s">
        <v>138</v>
      </c>
    </row>
    <row r="158" s="2" customFormat="1">
      <c r="A158" s="39"/>
      <c r="B158" s="165"/>
      <c r="C158" s="166" t="s">
        <v>310</v>
      </c>
      <c r="D158" s="166" t="s">
        <v>141</v>
      </c>
      <c r="E158" s="167" t="s">
        <v>2314</v>
      </c>
      <c r="F158" s="168" t="s">
        <v>2315</v>
      </c>
      <c r="G158" s="169" t="s">
        <v>168</v>
      </c>
      <c r="H158" s="170">
        <v>35.795999999999999</v>
      </c>
      <c r="I158" s="171"/>
      <c r="J158" s="172">
        <f>ROUND(I158*H158,2)</f>
        <v>0</v>
      </c>
      <c r="K158" s="168" t="s">
        <v>144</v>
      </c>
      <c r="L158" s="40"/>
      <c r="M158" s="173" t="s">
        <v>3</v>
      </c>
      <c r="N158" s="174" t="s">
        <v>45</v>
      </c>
      <c r="O158" s="73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7" t="s">
        <v>162</v>
      </c>
      <c r="AT158" s="177" t="s">
        <v>141</v>
      </c>
      <c r="AU158" s="177" t="s">
        <v>84</v>
      </c>
      <c r="AY158" s="20" t="s">
        <v>138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20" t="s">
        <v>82</v>
      </c>
      <c r="BK158" s="178">
        <f>ROUND(I158*H158,2)</f>
        <v>0</v>
      </c>
      <c r="BL158" s="20" t="s">
        <v>162</v>
      </c>
      <c r="BM158" s="177" t="s">
        <v>2316</v>
      </c>
    </row>
    <row r="159" s="14" customFormat="1">
      <c r="A159" s="14"/>
      <c r="B159" s="196"/>
      <c r="C159" s="14"/>
      <c r="D159" s="179" t="s">
        <v>199</v>
      </c>
      <c r="E159" s="197" t="s">
        <v>3</v>
      </c>
      <c r="F159" s="198" t="s">
        <v>2235</v>
      </c>
      <c r="G159" s="14"/>
      <c r="H159" s="199">
        <v>35.795999999999999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199</v>
      </c>
      <c r="AU159" s="197" t="s">
        <v>84</v>
      </c>
      <c r="AV159" s="14" t="s">
        <v>84</v>
      </c>
      <c r="AW159" s="14" t="s">
        <v>35</v>
      </c>
      <c r="AX159" s="14" t="s">
        <v>82</v>
      </c>
      <c r="AY159" s="197" t="s">
        <v>138</v>
      </c>
    </row>
    <row r="160" s="2" customFormat="1">
      <c r="A160" s="39"/>
      <c r="B160" s="165"/>
      <c r="C160" s="166" t="s">
        <v>326</v>
      </c>
      <c r="D160" s="166" t="s">
        <v>141</v>
      </c>
      <c r="E160" s="167" t="s">
        <v>2317</v>
      </c>
      <c r="F160" s="168" t="s">
        <v>2318</v>
      </c>
      <c r="G160" s="169" t="s">
        <v>168</v>
      </c>
      <c r="H160" s="170">
        <v>26</v>
      </c>
      <c r="I160" s="171"/>
      <c r="J160" s="172">
        <f>ROUND(I160*H160,2)</f>
        <v>0</v>
      </c>
      <c r="K160" s="168" t="s">
        <v>144</v>
      </c>
      <c r="L160" s="40"/>
      <c r="M160" s="173" t="s">
        <v>3</v>
      </c>
      <c r="N160" s="174" t="s">
        <v>45</v>
      </c>
      <c r="O160" s="73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77" t="s">
        <v>162</v>
      </c>
      <c r="AT160" s="177" t="s">
        <v>141</v>
      </c>
      <c r="AU160" s="177" t="s">
        <v>84</v>
      </c>
      <c r="AY160" s="20" t="s">
        <v>138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20" t="s">
        <v>82</v>
      </c>
      <c r="BK160" s="178">
        <f>ROUND(I160*H160,2)</f>
        <v>0</v>
      </c>
      <c r="BL160" s="20" t="s">
        <v>162</v>
      </c>
      <c r="BM160" s="177" t="s">
        <v>2319</v>
      </c>
    </row>
    <row r="161" s="2" customFormat="1">
      <c r="A161" s="39"/>
      <c r="B161" s="40"/>
      <c r="C161" s="39"/>
      <c r="D161" s="179" t="s">
        <v>147</v>
      </c>
      <c r="E161" s="39"/>
      <c r="F161" s="180" t="s">
        <v>2320</v>
      </c>
      <c r="G161" s="39"/>
      <c r="H161" s="39"/>
      <c r="I161" s="181"/>
      <c r="J161" s="39"/>
      <c r="K161" s="39"/>
      <c r="L161" s="40"/>
      <c r="M161" s="182"/>
      <c r="N161" s="183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147</v>
      </c>
      <c r="AU161" s="20" t="s">
        <v>84</v>
      </c>
    </row>
    <row r="162" s="14" customFormat="1">
      <c r="A162" s="14"/>
      <c r="B162" s="196"/>
      <c r="C162" s="14"/>
      <c r="D162" s="179" t="s">
        <v>199</v>
      </c>
      <c r="E162" s="197" t="s">
        <v>3</v>
      </c>
      <c r="F162" s="198" t="s">
        <v>2241</v>
      </c>
      <c r="G162" s="14"/>
      <c r="H162" s="199">
        <v>26</v>
      </c>
      <c r="I162" s="200"/>
      <c r="J162" s="14"/>
      <c r="K162" s="14"/>
      <c r="L162" s="196"/>
      <c r="M162" s="201"/>
      <c r="N162" s="202"/>
      <c r="O162" s="202"/>
      <c r="P162" s="202"/>
      <c r="Q162" s="202"/>
      <c r="R162" s="202"/>
      <c r="S162" s="202"/>
      <c r="T162" s="20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7" t="s">
        <v>199</v>
      </c>
      <c r="AU162" s="197" t="s">
        <v>84</v>
      </c>
      <c r="AV162" s="14" t="s">
        <v>84</v>
      </c>
      <c r="AW162" s="14" t="s">
        <v>35</v>
      </c>
      <c r="AX162" s="14" t="s">
        <v>82</v>
      </c>
      <c r="AY162" s="197" t="s">
        <v>138</v>
      </c>
    </row>
    <row r="163" s="2" customFormat="1">
      <c r="A163" s="39"/>
      <c r="B163" s="165"/>
      <c r="C163" s="166" t="s">
        <v>332</v>
      </c>
      <c r="D163" s="166" t="s">
        <v>141</v>
      </c>
      <c r="E163" s="167" t="s">
        <v>2321</v>
      </c>
      <c r="F163" s="168" t="s">
        <v>2322</v>
      </c>
      <c r="G163" s="169" t="s">
        <v>168</v>
      </c>
      <c r="H163" s="170">
        <v>26</v>
      </c>
      <c r="I163" s="171"/>
      <c r="J163" s="172">
        <f>ROUND(I163*H163,2)</f>
        <v>0</v>
      </c>
      <c r="K163" s="168" t="s">
        <v>144</v>
      </c>
      <c r="L163" s="40"/>
      <c r="M163" s="173" t="s">
        <v>3</v>
      </c>
      <c r="N163" s="174" t="s">
        <v>45</v>
      </c>
      <c r="O163" s="73"/>
      <c r="P163" s="175">
        <f>O163*H163</f>
        <v>0</v>
      </c>
      <c r="Q163" s="175">
        <v>0.10362</v>
      </c>
      <c r="R163" s="175">
        <f>Q163*H163</f>
        <v>2.6941200000000003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162</v>
      </c>
      <c r="AT163" s="177" t="s">
        <v>141</v>
      </c>
      <c r="AU163" s="177" t="s">
        <v>84</v>
      </c>
      <c r="AY163" s="20" t="s">
        <v>138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82</v>
      </c>
      <c r="BK163" s="178">
        <f>ROUND(I163*H163,2)</f>
        <v>0</v>
      </c>
      <c r="BL163" s="20" t="s">
        <v>162</v>
      </c>
      <c r="BM163" s="177" t="s">
        <v>2323</v>
      </c>
    </row>
    <row r="164" s="14" customFormat="1">
      <c r="A164" s="14"/>
      <c r="B164" s="196"/>
      <c r="C164" s="14"/>
      <c r="D164" s="179" t="s">
        <v>199</v>
      </c>
      <c r="E164" s="197" t="s">
        <v>3</v>
      </c>
      <c r="F164" s="198" t="s">
        <v>2241</v>
      </c>
      <c r="G164" s="14"/>
      <c r="H164" s="199">
        <v>26</v>
      </c>
      <c r="I164" s="200"/>
      <c r="J164" s="14"/>
      <c r="K164" s="14"/>
      <c r="L164" s="196"/>
      <c r="M164" s="201"/>
      <c r="N164" s="202"/>
      <c r="O164" s="202"/>
      <c r="P164" s="202"/>
      <c r="Q164" s="202"/>
      <c r="R164" s="202"/>
      <c r="S164" s="202"/>
      <c r="T164" s="20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7" t="s">
        <v>199</v>
      </c>
      <c r="AU164" s="197" t="s">
        <v>84</v>
      </c>
      <c r="AV164" s="14" t="s">
        <v>84</v>
      </c>
      <c r="AW164" s="14" t="s">
        <v>35</v>
      </c>
      <c r="AX164" s="14" t="s">
        <v>82</v>
      </c>
      <c r="AY164" s="197" t="s">
        <v>138</v>
      </c>
    </row>
    <row r="165" s="2" customFormat="1" ht="16.5" customHeight="1">
      <c r="A165" s="39"/>
      <c r="B165" s="165"/>
      <c r="C165" s="223" t="s">
        <v>344</v>
      </c>
      <c r="D165" s="223" t="s">
        <v>932</v>
      </c>
      <c r="E165" s="224" t="s">
        <v>2324</v>
      </c>
      <c r="F165" s="225" t="s">
        <v>2325</v>
      </c>
      <c r="G165" s="226" t="s">
        <v>168</v>
      </c>
      <c r="H165" s="227">
        <v>26.780000000000001</v>
      </c>
      <c r="I165" s="228"/>
      <c r="J165" s="229">
        <f>ROUND(I165*H165,2)</f>
        <v>0</v>
      </c>
      <c r="K165" s="225" t="s">
        <v>3</v>
      </c>
      <c r="L165" s="230"/>
      <c r="M165" s="231" t="s">
        <v>3</v>
      </c>
      <c r="N165" s="232" t="s">
        <v>45</v>
      </c>
      <c r="O165" s="73"/>
      <c r="P165" s="175">
        <f>O165*H165</f>
        <v>0</v>
      </c>
      <c r="Q165" s="175">
        <v>0.20999999999999999</v>
      </c>
      <c r="R165" s="175">
        <f>Q165*H165</f>
        <v>5.6238000000000001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236</v>
      </c>
      <c r="AT165" s="177" t="s">
        <v>932</v>
      </c>
      <c r="AU165" s="177" t="s">
        <v>84</v>
      </c>
      <c r="AY165" s="20" t="s">
        <v>138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82</v>
      </c>
      <c r="BK165" s="178">
        <f>ROUND(I165*H165,2)</f>
        <v>0</v>
      </c>
      <c r="BL165" s="20" t="s">
        <v>162</v>
      </c>
      <c r="BM165" s="177" t="s">
        <v>2326</v>
      </c>
    </row>
    <row r="166" s="14" customFormat="1">
      <c r="A166" s="14"/>
      <c r="B166" s="196"/>
      <c r="C166" s="14"/>
      <c r="D166" s="179" t="s">
        <v>199</v>
      </c>
      <c r="E166" s="14"/>
      <c r="F166" s="198" t="s">
        <v>2327</v>
      </c>
      <c r="G166" s="14"/>
      <c r="H166" s="199">
        <v>26.780000000000001</v>
      </c>
      <c r="I166" s="200"/>
      <c r="J166" s="14"/>
      <c r="K166" s="14"/>
      <c r="L166" s="196"/>
      <c r="M166" s="201"/>
      <c r="N166" s="202"/>
      <c r="O166" s="202"/>
      <c r="P166" s="202"/>
      <c r="Q166" s="202"/>
      <c r="R166" s="202"/>
      <c r="S166" s="202"/>
      <c r="T166" s="20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7" t="s">
        <v>199</v>
      </c>
      <c r="AU166" s="197" t="s">
        <v>84</v>
      </c>
      <c r="AV166" s="14" t="s">
        <v>84</v>
      </c>
      <c r="AW166" s="14" t="s">
        <v>4</v>
      </c>
      <c r="AX166" s="14" t="s">
        <v>82</v>
      </c>
      <c r="AY166" s="197" t="s">
        <v>138</v>
      </c>
    </row>
    <row r="167" s="2" customFormat="1">
      <c r="A167" s="39"/>
      <c r="B167" s="165"/>
      <c r="C167" s="166" t="s">
        <v>8</v>
      </c>
      <c r="D167" s="166" t="s">
        <v>141</v>
      </c>
      <c r="E167" s="167" t="s">
        <v>2328</v>
      </c>
      <c r="F167" s="168" t="s">
        <v>2329</v>
      </c>
      <c r="G167" s="169" t="s">
        <v>168</v>
      </c>
      <c r="H167" s="170">
        <v>35.795999999999999</v>
      </c>
      <c r="I167" s="171"/>
      <c r="J167" s="172">
        <f>ROUND(I167*H167,2)</f>
        <v>0</v>
      </c>
      <c r="K167" s="168" t="s">
        <v>144</v>
      </c>
      <c r="L167" s="40"/>
      <c r="M167" s="173" t="s">
        <v>3</v>
      </c>
      <c r="N167" s="174" t="s">
        <v>45</v>
      </c>
      <c r="O167" s="73"/>
      <c r="P167" s="175">
        <f>O167*H167</f>
        <v>0</v>
      </c>
      <c r="Q167" s="175">
        <v>0.098000000000000004</v>
      </c>
      <c r="R167" s="175">
        <f>Q167*H167</f>
        <v>3.5080080000000002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162</v>
      </c>
      <c r="AT167" s="177" t="s">
        <v>141</v>
      </c>
      <c r="AU167" s="177" t="s">
        <v>84</v>
      </c>
      <c r="AY167" s="20" t="s">
        <v>138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82</v>
      </c>
      <c r="BK167" s="178">
        <f>ROUND(I167*H167,2)</f>
        <v>0</v>
      </c>
      <c r="BL167" s="20" t="s">
        <v>162</v>
      </c>
      <c r="BM167" s="177" t="s">
        <v>2330</v>
      </c>
    </row>
    <row r="168" s="2" customFormat="1">
      <c r="A168" s="39"/>
      <c r="B168" s="40"/>
      <c r="C168" s="39"/>
      <c r="D168" s="179" t="s">
        <v>147</v>
      </c>
      <c r="E168" s="39"/>
      <c r="F168" s="180" t="s">
        <v>2331</v>
      </c>
      <c r="G168" s="39"/>
      <c r="H168" s="39"/>
      <c r="I168" s="181"/>
      <c r="J168" s="39"/>
      <c r="K168" s="39"/>
      <c r="L168" s="40"/>
      <c r="M168" s="182"/>
      <c r="N168" s="183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147</v>
      </c>
      <c r="AU168" s="20" t="s">
        <v>84</v>
      </c>
    </row>
    <row r="169" s="14" customFormat="1">
      <c r="A169" s="14"/>
      <c r="B169" s="196"/>
      <c r="C169" s="14"/>
      <c r="D169" s="179" t="s">
        <v>199</v>
      </c>
      <c r="E169" s="197" t="s">
        <v>3</v>
      </c>
      <c r="F169" s="198" t="s">
        <v>2235</v>
      </c>
      <c r="G169" s="14"/>
      <c r="H169" s="199">
        <v>35.795999999999999</v>
      </c>
      <c r="I169" s="200"/>
      <c r="J169" s="14"/>
      <c r="K169" s="14"/>
      <c r="L169" s="196"/>
      <c r="M169" s="201"/>
      <c r="N169" s="202"/>
      <c r="O169" s="202"/>
      <c r="P169" s="202"/>
      <c r="Q169" s="202"/>
      <c r="R169" s="202"/>
      <c r="S169" s="202"/>
      <c r="T169" s="20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7" t="s">
        <v>199</v>
      </c>
      <c r="AU169" s="197" t="s">
        <v>84</v>
      </c>
      <c r="AV169" s="14" t="s">
        <v>84</v>
      </c>
      <c r="AW169" s="14" t="s">
        <v>35</v>
      </c>
      <c r="AX169" s="14" t="s">
        <v>74</v>
      </c>
      <c r="AY169" s="197" t="s">
        <v>138</v>
      </c>
    </row>
    <row r="170" s="15" customFormat="1">
      <c r="A170" s="15"/>
      <c r="B170" s="204"/>
      <c r="C170" s="15"/>
      <c r="D170" s="179" t="s">
        <v>199</v>
      </c>
      <c r="E170" s="205" t="s">
        <v>3</v>
      </c>
      <c r="F170" s="206" t="s">
        <v>208</v>
      </c>
      <c r="G170" s="15"/>
      <c r="H170" s="207">
        <v>35.795999999999999</v>
      </c>
      <c r="I170" s="208"/>
      <c r="J170" s="15"/>
      <c r="K170" s="15"/>
      <c r="L170" s="204"/>
      <c r="M170" s="209"/>
      <c r="N170" s="210"/>
      <c r="O170" s="210"/>
      <c r="P170" s="210"/>
      <c r="Q170" s="210"/>
      <c r="R170" s="210"/>
      <c r="S170" s="210"/>
      <c r="T170" s="21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5" t="s">
        <v>199</v>
      </c>
      <c r="AU170" s="205" t="s">
        <v>84</v>
      </c>
      <c r="AV170" s="15" t="s">
        <v>162</v>
      </c>
      <c r="AW170" s="15" t="s">
        <v>35</v>
      </c>
      <c r="AX170" s="15" t="s">
        <v>82</v>
      </c>
      <c r="AY170" s="205" t="s">
        <v>138</v>
      </c>
    </row>
    <row r="171" s="2" customFormat="1" ht="16.5" customHeight="1">
      <c r="A171" s="39"/>
      <c r="B171" s="165"/>
      <c r="C171" s="223" t="s">
        <v>354</v>
      </c>
      <c r="D171" s="223" t="s">
        <v>932</v>
      </c>
      <c r="E171" s="224" t="s">
        <v>2332</v>
      </c>
      <c r="F171" s="225" t="s">
        <v>2333</v>
      </c>
      <c r="G171" s="226" t="s">
        <v>168</v>
      </c>
      <c r="H171" s="227">
        <v>36.512</v>
      </c>
      <c r="I171" s="228"/>
      <c r="J171" s="229">
        <f>ROUND(I171*H171,2)</f>
        <v>0</v>
      </c>
      <c r="K171" s="225" t="s">
        <v>144</v>
      </c>
      <c r="L171" s="230"/>
      <c r="M171" s="231" t="s">
        <v>3</v>
      </c>
      <c r="N171" s="232" t="s">
        <v>45</v>
      </c>
      <c r="O171" s="73"/>
      <c r="P171" s="175">
        <f>O171*H171</f>
        <v>0</v>
      </c>
      <c r="Q171" s="175">
        <v>0.13500000000000001</v>
      </c>
      <c r="R171" s="175">
        <f>Q171*H171</f>
        <v>4.9291200000000002</v>
      </c>
      <c r="S171" s="175">
        <v>0</v>
      </c>
      <c r="T171" s="17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7" t="s">
        <v>236</v>
      </c>
      <c r="AT171" s="177" t="s">
        <v>932</v>
      </c>
      <c r="AU171" s="177" t="s">
        <v>84</v>
      </c>
      <c r="AY171" s="20" t="s">
        <v>138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0" t="s">
        <v>82</v>
      </c>
      <c r="BK171" s="178">
        <f>ROUND(I171*H171,2)</f>
        <v>0</v>
      </c>
      <c r="BL171" s="20" t="s">
        <v>162</v>
      </c>
      <c r="BM171" s="177" t="s">
        <v>2334</v>
      </c>
    </row>
    <row r="172" s="2" customFormat="1">
      <c r="A172" s="39"/>
      <c r="B172" s="40"/>
      <c r="C172" s="39"/>
      <c r="D172" s="179" t="s">
        <v>147</v>
      </c>
      <c r="E172" s="39"/>
      <c r="F172" s="180" t="s">
        <v>2335</v>
      </c>
      <c r="G172" s="39"/>
      <c r="H172" s="39"/>
      <c r="I172" s="181"/>
      <c r="J172" s="39"/>
      <c r="K172" s="39"/>
      <c r="L172" s="40"/>
      <c r="M172" s="182"/>
      <c r="N172" s="183"/>
      <c r="O172" s="73"/>
      <c r="P172" s="73"/>
      <c r="Q172" s="73"/>
      <c r="R172" s="73"/>
      <c r="S172" s="73"/>
      <c r="T172" s="7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0" t="s">
        <v>147</v>
      </c>
      <c r="AU172" s="20" t="s">
        <v>84</v>
      </c>
    </row>
    <row r="173" s="14" customFormat="1">
      <c r="A173" s="14"/>
      <c r="B173" s="196"/>
      <c r="C173" s="14"/>
      <c r="D173" s="179" t="s">
        <v>199</v>
      </c>
      <c r="E173" s="14"/>
      <c r="F173" s="198" t="s">
        <v>2336</v>
      </c>
      <c r="G173" s="14"/>
      <c r="H173" s="199">
        <v>36.512</v>
      </c>
      <c r="I173" s="200"/>
      <c r="J173" s="14"/>
      <c r="K173" s="14"/>
      <c r="L173" s="196"/>
      <c r="M173" s="201"/>
      <c r="N173" s="202"/>
      <c r="O173" s="202"/>
      <c r="P173" s="202"/>
      <c r="Q173" s="202"/>
      <c r="R173" s="202"/>
      <c r="S173" s="202"/>
      <c r="T173" s="20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7" t="s">
        <v>199</v>
      </c>
      <c r="AU173" s="197" t="s">
        <v>84</v>
      </c>
      <c r="AV173" s="14" t="s">
        <v>84</v>
      </c>
      <c r="AW173" s="14" t="s">
        <v>4</v>
      </c>
      <c r="AX173" s="14" t="s">
        <v>82</v>
      </c>
      <c r="AY173" s="197" t="s">
        <v>138</v>
      </c>
    </row>
    <row r="174" s="2" customFormat="1">
      <c r="A174" s="39"/>
      <c r="B174" s="165"/>
      <c r="C174" s="166" t="s">
        <v>360</v>
      </c>
      <c r="D174" s="166" t="s">
        <v>141</v>
      </c>
      <c r="E174" s="167" t="s">
        <v>2337</v>
      </c>
      <c r="F174" s="168" t="s">
        <v>2338</v>
      </c>
      <c r="G174" s="169" t="s">
        <v>168</v>
      </c>
      <c r="H174" s="170">
        <v>39.159999999999997</v>
      </c>
      <c r="I174" s="171"/>
      <c r="J174" s="172">
        <f>ROUND(I174*H174,2)</f>
        <v>0</v>
      </c>
      <c r="K174" s="168" t="s">
        <v>144</v>
      </c>
      <c r="L174" s="40"/>
      <c r="M174" s="173" t="s">
        <v>3</v>
      </c>
      <c r="N174" s="174" t="s">
        <v>45</v>
      </c>
      <c r="O174" s="73"/>
      <c r="P174" s="175">
        <f>O174*H174</f>
        <v>0</v>
      </c>
      <c r="Q174" s="175">
        <v>0.10100000000000001</v>
      </c>
      <c r="R174" s="175">
        <f>Q174*H174</f>
        <v>3.9551599999999998</v>
      </c>
      <c r="S174" s="175">
        <v>0</v>
      </c>
      <c r="T174" s="17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7" t="s">
        <v>162</v>
      </c>
      <c r="AT174" s="177" t="s">
        <v>141</v>
      </c>
      <c r="AU174" s="177" t="s">
        <v>84</v>
      </c>
      <c r="AY174" s="20" t="s">
        <v>138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20" t="s">
        <v>82</v>
      </c>
      <c r="BK174" s="178">
        <f>ROUND(I174*H174,2)</f>
        <v>0</v>
      </c>
      <c r="BL174" s="20" t="s">
        <v>162</v>
      </c>
      <c r="BM174" s="177" t="s">
        <v>2339</v>
      </c>
    </row>
    <row r="175" s="2" customFormat="1">
      <c r="A175" s="39"/>
      <c r="B175" s="40"/>
      <c r="C175" s="39"/>
      <c r="D175" s="179" t="s">
        <v>147</v>
      </c>
      <c r="E175" s="39"/>
      <c r="F175" s="180" t="s">
        <v>2340</v>
      </c>
      <c r="G175" s="39"/>
      <c r="H175" s="39"/>
      <c r="I175" s="181"/>
      <c r="J175" s="39"/>
      <c r="K175" s="39"/>
      <c r="L175" s="40"/>
      <c r="M175" s="182"/>
      <c r="N175" s="183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147</v>
      </c>
      <c r="AU175" s="20" t="s">
        <v>84</v>
      </c>
    </row>
    <row r="176" s="14" customFormat="1">
      <c r="A176" s="14"/>
      <c r="B176" s="196"/>
      <c r="C176" s="14"/>
      <c r="D176" s="179" t="s">
        <v>199</v>
      </c>
      <c r="E176" s="197" t="s">
        <v>3</v>
      </c>
      <c r="F176" s="198" t="s">
        <v>2238</v>
      </c>
      <c r="G176" s="14"/>
      <c r="H176" s="199">
        <v>39.159999999999997</v>
      </c>
      <c r="I176" s="200"/>
      <c r="J176" s="14"/>
      <c r="K176" s="14"/>
      <c r="L176" s="196"/>
      <c r="M176" s="201"/>
      <c r="N176" s="202"/>
      <c r="O176" s="202"/>
      <c r="P176" s="202"/>
      <c r="Q176" s="202"/>
      <c r="R176" s="202"/>
      <c r="S176" s="202"/>
      <c r="T176" s="20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7" t="s">
        <v>199</v>
      </c>
      <c r="AU176" s="197" t="s">
        <v>84</v>
      </c>
      <c r="AV176" s="14" t="s">
        <v>84</v>
      </c>
      <c r="AW176" s="14" t="s">
        <v>35</v>
      </c>
      <c r="AX176" s="14" t="s">
        <v>82</v>
      </c>
      <c r="AY176" s="197" t="s">
        <v>138</v>
      </c>
    </row>
    <row r="177" s="2" customFormat="1" ht="16.5" customHeight="1">
      <c r="A177" s="39"/>
      <c r="B177" s="165"/>
      <c r="C177" s="223" t="s">
        <v>366</v>
      </c>
      <c r="D177" s="223" t="s">
        <v>932</v>
      </c>
      <c r="E177" s="224" t="s">
        <v>2341</v>
      </c>
      <c r="F177" s="225" t="s">
        <v>2342</v>
      </c>
      <c r="G177" s="226" t="s">
        <v>168</v>
      </c>
      <c r="H177" s="227">
        <v>40.335000000000001</v>
      </c>
      <c r="I177" s="228"/>
      <c r="J177" s="229">
        <f>ROUND(I177*H177,2)</f>
        <v>0</v>
      </c>
      <c r="K177" s="225" t="s">
        <v>3</v>
      </c>
      <c r="L177" s="230"/>
      <c r="M177" s="231" t="s">
        <v>3</v>
      </c>
      <c r="N177" s="232" t="s">
        <v>45</v>
      </c>
      <c r="O177" s="73"/>
      <c r="P177" s="175">
        <f>O177*H177</f>
        <v>0</v>
      </c>
      <c r="Q177" s="175">
        <v>0.20999999999999999</v>
      </c>
      <c r="R177" s="175">
        <f>Q177*H177</f>
        <v>8.4703499999999998</v>
      </c>
      <c r="S177" s="175">
        <v>0</v>
      </c>
      <c r="T177" s="17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77" t="s">
        <v>236</v>
      </c>
      <c r="AT177" s="177" t="s">
        <v>932</v>
      </c>
      <c r="AU177" s="177" t="s">
        <v>84</v>
      </c>
      <c r="AY177" s="20" t="s">
        <v>138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20" t="s">
        <v>82</v>
      </c>
      <c r="BK177" s="178">
        <f>ROUND(I177*H177,2)</f>
        <v>0</v>
      </c>
      <c r="BL177" s="20" t="s">
        <v>162</v>
      </c>
      <c r="BM177" s="177" t="s">
        <v>2343</v>
      </c>
    </row>
    <row r="178" s="2" customFormat="1">
      <c r="A178" s="39"/>
      <c r="B178" s="40"/>
      <c r="C178" s="39"/>
      <c r="D178" s="179" t="s">
        <v>147</v>
      </c>
      <c r="E178" s="39"/>
      <c r="F178" s="180" t="s">
        <v>936</v>
      </c>
      <c r="G178" s="39"/>
      <c r="H178" s="39"/>
      <c r="I178" s="181"/>
      <c r="J178" s="39"/>
      <c r="K178" s="39"/>
      <c r="L178" s="40"/>
      <c r="M178" s="182"/>
      <c r="N178" s="183"/>
      <c r="O178" s="73"/>
      <c r="P178" s="73"/>
      <c r="Q178" s="73"/>
      <c r="R178" s="73"/>
      <c r="S178" s="73"/>
      <c r="T178" s="74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20" t="s">
        <v>147</v>
      </c>
      <c r="AU178" s="20" t="s">
        <v>84</v>
      </c>
    </row>
    <row r="179" s="14" customFormat="1">
      <c r="A179" s="14"/>
      <c r="B179" s="196"/>
      <c r="C179" s="14"/>
      <c r="D179" s="179" t="s">
        <v>199</v>
      </c>
      <c r="E179" s="14"/>
      <c r="F179" s="198" t="s">
        <v>2344</v>
      </c>
      <c r="G179" s="14"/>
      <c r="H179" s="199">
        <v>40.335000000000001</v>
      </c>
      <c r="I179" s="200"/>
      <c r="J179" s="14"/>
      <c r="K179" s="14"/>
      <c r="L179" s="196"/>
      <c r="M179" s="201"/>
      <c r="N179" s="202"/>
      <c r="O179" s="202"/>
      <c r="P179" s="202"/>
      <c r="Q179" s="202"/>
      <c r="R179" s="202"/>
      <c r="S179" s="202"/>
      <c r="T179" s="20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7" t="s">
        <v>199</v>
      </c>
      <c r="AU179" s="197" t="s">
        <v>84</v>
      </c>
      <c r="AV179" s="14" t="s">
        <v>84</v>
      </c>
      <c r="AW179" s="14" t="s">
        <v>4</v>
      </c>
      <c r="AX179" s="14" t="s">
        <v>82</v>
      </c>
      <c r="AY179" s="197" t="s">
        <v>138</v>
      </c>
    </row>
    <row r="180" s="12" customFormat="1" ht="22.8" customHeight="1">
      <c r="A180" s="12"/>
      <c r="B180" s="152"/>
      <c r="C180" s="12"/>
      <c r="D180" s="153" t="s">
        <v>73</v>
      </c>
      <c r="E180" s="163" t="s">
        <v>241</v>
      </c>
      <c r="F180" s="163" t="s">
        <v>301</v>
      </c>
      <c r="G180" s="12"/>
      <c r="H180" s="12"/>
      <c r="I180" s="155"/>
      <c r="J180" s="164">
        <f>BK180</f>
        <v>0</v>
      </c>
      <c r="K180" s="12"/>
      <c r="L180" s="152"/>
      <c r="M180" s="157"/>
      <c r="N180" s="158"/>
      <c r="O180" s="158"/>
      <c r="P180" s="159">
        <f>SUM(P181:P196)</f>
        <v>0</v>
      </c>
      <c r="Q180" s="158"/>
      <c r="R180" s="159">
        <f>SUM(R181:R196)</f>
        <v>8.8030125200000011</v>
      </c>
      <c r="S180" s="158"/>
      <c r="T180" s="160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3" t="s">
        <v>82</v>
      </c>
      <c r="AT180" s="161" t="s">
        <v>73</v>
      </c>
      <c r="AU180" s="161" t="s">
        <v>82</v>
      </c>
      <c r="AY180" s="153" t="s">
        <v>138</v>
      </c>
      <c r="BK180" s="162">
        <f>SUM(BK181:BK196)</f>
        <v>0</v>
      </c>
    </row>
    <row r="181" s="2" customFormat="1">
      <c r="A181" s="39"/>
      <c r="B181" s="165"/>
      <c r="C181" s="166" t="s">
        <v>373</v>
      </c>
      <c r="D181" s="166" t="s">
        <v>141</v>
      </c>
      <c r="E181" s="167" t="s">
        <v>2345</v>
      </c>
      <c r="F181" s="168" t="s">
        <v>2346</v>
      </c>
      <c r="G181" s="169" t="s">
        <v>369</v>
      </c>
      <c r="H181" s="170">
        <v>49.57</v>
      </c>
      <c r="I181" s="171"/>
      <c r="J181" s="172">
        <f>ROUND(I181*H181,2)</f>
        <v>0</v>
      </c>
      <c r="K181" s="168" t="s">
        <v>144</v>
      </c>
      <c r="L181" s="40"/>
      <c r="M181" s="173" t="s">
        <v>3</v>
      </c>
      <c r="N181" s="174" t="s">
        <v>45</v>
      </c>
      <c r="O181" s="73"/>
      <c r="P181" s="175">
        <f>O181*H181</f>
        <v>0</v>
      </c>
      <c r="Q181" s="175">
        <v>0.1295</v>
      </c>
      <c r="R181" s="175">
        <f>Q181*H181</f>
        <v>6.4193150000000001</v>
      </c>
      <c r="S181" s="175">
        <v>0</v>
      </c>
      <c r="T181" s="17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77" t="s">
        <v>162</v>
      </c>
      <c r="AT181" s="177" t="s">
        <v>141</v>
      </c>
      <c r="AU181" s="177" t="s">
        <v>84</v>
      </c>
      <c r="AY181" s="20" t="s">
        <v>138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20" t="s">
        <v>82</v>
      </c>
      <c r="BK181" s="178">
        <f>ROUND(I181*H181,2)</f>
        <v>0</v>
      </c>
      <c r="BL181" s="20" t="s">
        <v>162</v>
      </c>
      <c r="BM181" s="177" t="s">
        <v>2347</v>
      </c>
    </row>
    <row r="182" s="13" customFormat="1">
      <c r="A182" s="13"/>
      <c r="B182" s="189"/>
      <c r="C182" s="13"/>
      <c r="D182" s="179" t="s">
        <v>199</v>
      </c>
      <c r="E182" s="190" t="s">
        <v>3</v>
      </c>
      <c r="F182" s="191" t="s">
        <v>2348</v>
      </c>
      <c r="G182" s="13"/>
      <c r="H182" s="190" t="s">
        <v>3</v>
      </c>
      <c r="I182" s="192"/>
      <c r="J182" s="13"/>
      <c r="K182" s="13"/>
      <c r="L182" s="189"/>
      <c r="M182" s="193"/>
      <c r="N182" s="194"/>
      <c r="O182" s="194"/>
      <c r="P182" s="194"/>
      <c r="Q182" s="194"/>
      <c r="R182" s="194"/>
      <c r="S182" s="194"/>
      <c r="T182" s="19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0" t="s">
        <v>199</v>
      </c>
      <c r="AU182" s="190" t="s">
        <v>84</v>
      </c>
      <c r="AV182" s="13" t="s">
        <v>82</v>
      </c>
      <c r="AW182" s="13" t="s">
        <v>35</v>
      </c>
      <c r="AX182" s="13" t="s">
        <v>74</v>
      </c>
      <c r="AY182" s="190" t="s">
        <v>138</v>
      </c>
    </row>
    <row r="183" s="14" customFormat="1">
      <c r="A183" s="14"/>
      <c r="B183" s="196"/>
      <c r="C183" s="14"/>
      <c r="D183" s="179" t="s">
        <v>199</v>
      </c>
      <c r="E183" s="197" t="s">
        <v>3</v>
      </c>
      <c r="F183" s="198" t="s">
        <v>2349</v>
      </c>
      <c r="G183" s="14"/>
      <c r="H183" s="199">
        <v>31.57</v>
      </c>
      <c r="I183" s="200"/>
      <c r="J183" s="14"/>
      <c r="K183" s="14"/>
      <c r="L183" s="196"/>
      <c r="M183" s="201"/>
      <c r="N183" s="202"/>
      <c r="O183" s="202"/>
      <c r="P183" s="202"/>
      <c r="Q183" s="202"/>
      <c r="R183" s="202"/>
      <c r="S183" s="202"/>
      <c r="T183" s="20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7" t="s">
        <v>199</v>
      </c>
      <c r="AU183" s="197" t="s">
        <v>84</v>
      </c>
      <c r="AV183" s="14" t="s">
        <v>84</v>
      </c>
      <c r="AW183" s="14" t="s">
        <v>35</v>
      </c>
      <c r="AX183" s="14" t="s">
        <v>74</v>
      </c>
      <c r="AY183" s="197" t="s">
        <v>138</v>
      </c>
    </row>
    <row r="184" s="13" customFormat="1">
      <c r="A184" s="13"/>
      <c r="B184" s="189"/>
      <c r="C184" s="13"/>
      <c r="D184" s="179" t="s">
        <v>199</v>
      </c>
      <c r="E184" s="190" t="s">
        <v>3</v>
      </c>
      <c r="F184" s="191" t="s">
        <v>2350</v>
      </c>
      <c r="G184" s="13"/>
      <c r="H184" s="190" t="s">
        <v>3</v>
      </c>
      <c r="I184" s="192"/>
      <c r="J184" s="13"/>
      <c r="K184" s="13"/>
      <c r="L184" s="189"/>
      <c r="M184" s="193"/>
      <c r="N184" s="194"/>
      <c r="O184" s="194"/>
      <c r="P184" s="194"/>
      <c r="Q184" s="194"/>
      <c r="R184" s="194"/>
      <c r="S184" s="194"/>
      <c r="T184" s="19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0" t="s">
        <v>199</v>
      </c>
      <c r="AU184" s="190" t="s">
        <v>84</v>
      </c>
      <c r="AV184" s="13" t="s">
        <v>82</v>
      </c>
      <c r="AW184" s="13" t="s">
        <v>35</v>
      </c>
      <c r="AX184" s="13" t="s">
        <v>74</v>
      </c>
      <c r="AY184" s="190" t="s">
        <v>138</v>
      </c>
    </row>
    <row r="185" s="14" customFormat="1">
      <c r="A185" s="14"/>
      <c r="B185" s="196"/>
      <c r="C185" s="14"/>
      <c r="D185" s="179" t="s">
        <v>199</v>
      </c>
      <c r="E185" s="197" t="s">
        <v>3</v>
      </c>
      <c r="F185" s="198" t="s">
        <v>2351</v>
      </c>
      <c r="G185" s="14"/>
      <c r="H185" s="199">
        <v>18</v>
      </c>
      <c r="I185" s="200"/>
      <c r="J185" s="14"/>
      <c r="K185" s="14"/>
      <c r="L185" s="196"/>
      <c r="M185" s="201"/>
      <c r="N185" s="202"/>
      <c r="O185" s="202"/>
      <c r="P185" s="202"/>
      <c r="Q185" s="202"/>
      <c r="R185" s="202"/>
      <c r="S185" s="202"/>
      <c r="T185" s="20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7" t="s">
        <v>199</v>
      </c>
      <c r="AU185" s="197" t="s">
        <v>84</v>
      </c>
      <c r="AV185" s="14" t="s">
        <v>84</v>
      </c>
      <c r="AW185" s="14" t="s">
        <v>35</v>
      </c>
      <c r="AX185" s="14" t="s">
        <v>74</v>
      </c>
      <c r="AY185" s="197" t="s">
        <v>138</v>
      </c>
    </row>
    <row r="186" s="15" customFormat="1">
      <c r="A186" s="15"/>
      <c r="B186" s="204"/>
      <c r="C186" s="15"/>
      <c r="D186" s="179" t="s">
        <v>199</v>
      </c>
      <c r="E186" s="205" t="s">
        <v>3</v>
      </c>
      <c r="F186" s="206" t="s">
        <v>208</v>
      </c>
      <c r="G186" s="15"/>
      <c r="H186" s="207">
        <v>49.57</v>
      </c>
      <c r="I186" s="208"/>
      <c r="J186" s="15"/>
      <c r="K186" s="15"/>
      <c r="L186" s="204"/>
      <c r="M186" s="209"/>
      <c r="N186" s="210"/>
      <c r="O186" s="210"/>
      <c r="P186" s="210"/>
      <c r="Q186" s="210"/>
      <c r="R186" s="210"/>
      <c r="S186" s="210"/>
      <c r="T186" s="21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5" t="s">
        <v>199</v>
      </c>
      <c r="AU186" s="205" t="s">
        <v>84</v>
      </c>
      <c r="AV186" s="15" t="s">
        <v>162</v>
      </c>
      <c r="AW186" s="15" t="s">
        <v>35</v>
      </c>
      <c r="AX186" s="15" t="s">
        <v>82</v>
      </c>
      <c r="AY186" s="205" t="s">
        <v>138</v>
      </c>
    </row>
    <row r="187" s="2" customFormat="1" ht="16.5" customHeight="1">
      <c r="A187" s="39"/>
      <c r="B187" s="165"/>
      <c r="C187" s="223" t="s">
        <v>379</v>
      </c>
      <c r="D187" s="223" t="s">
        <v>932</v>
      </c>
      <c r="E187" s="224" t="s">
        <v>2352</v>
      </c>
      <c r="F187" s="225" t="s">
        <v>2353</v>
      </c>
      <c r="G187" s="226" t="s">
        <v>369</v>
      </c>
      <c r="H187" s="227">
        <v>50.561</v>
      </c>
      <c r="I187" s="228"/>
      <c r="J187" s="229">
        <f>ROUND(I187*H187,2)</f>
        <v>0</v>
      </c>
      <c r="K187" s="225" t="s">
        <v>144</v>
      </c>
      <c r="L187" s="230"/>
      <c r="M187" s="231" t="s">
        <v>3</v>
      </c>
      <c r="N187" s="232" t="s">
        <v>45</v>
      </c>
      <c r="O187" s="73"/>
      <c r="P187" s="175">
        <f>O187*H187</f>
        <v>0</v>
      </c>
      <c r="Q187" s="175">
        <v>0.044999999999999998</v>
      </c>
      <c r="R187" s="175">
        <f>Q187*H187</f>
        <v>2.275245</v>
      </c>
      <c r="S187" s="175">
        <v>0</v>
      </c>
      <c r="T187" s="17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77" t="s">
        <v>236</v>
      </c>
      <c r="AT187" s="177" t="s">
        <v>932</v>
      </c>
      <c r="AU187" s="177" t="s">
        <v>84</v>
      </c>
      <c r="AY187" s="20" t="s">
        <v>138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20" t="s">
        <v>82</v>
      </c>
      <c r="BK187" s="178">
        <f>ROUND(I187*H187,2)</f>
        <v>0</v>
      </c>
      <c r="BL187" s="20" t="s">
        <v>162</v>
      </c>
      <c r="BM187" s="177" t="s">
        <v>2354</v>
      </c>
    </row>
    <row r="188" s="2" customFormat="1">
      <c r="A188" s="39"/>
      <c r="B188" s="40"/>
      <c r="C188" s="39"/>
      <c r="D188" s="179" t="s">
        <v>147</v>
      </c>
      <c r="E188" s="39"/>
      <c r="F188" s="180" t="s">
        <v>2355</v>
      </c>
      <c r="G188" s="39"/>
      <c r="H188" s="39"/>
      <c r="I188" s="181"/>
      <c r="J188" s="39"/>
      <c r="K188" s="39"/>
      <c r="L188" s="40"/>
      <c r="M188" s="182"/>
      <c r="N188" s="183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147</v>
      </c>
      <c r="AU188" s="20" t="s">
        <v>84</v>
      </c>
    </row>
    <row r="189" s="14" customFormat="1">
      <c r="A189" s="14"/>
      <c r="B189" s="196"/>
      <c r="C189" s="14"/>
      <c r="D189" s="179" t="s">
        <v>199</v>
      </c>
      <c r="E189" s="14"/>
      <c r="F189" s="198" t="s">
        <v>2356</v>
      </c>
      <c r="G189" s="14"/>
      <c r="H189" s="199">
        <v>50.561</v>
      </c>
      <c r="I189" s="200"/>
      <c r="J189" s="14"/>
      <c r="K189" s="14"/>
      <c r="L189" s="196"/>
      <c r="M189" s="201"/>
      <c r="N189" s="202"/>
      <c r="O189" s="202"/>
      <c r="P189" s="202"/>
      <c r="Q189" s="202"/>
      <c r="R189" s="202"/>
      <c r="S189" s="202"/>
      <c r="T189" s="20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7" t="s">
        <v>199</v>
      </c>
      <c r="AU189" s="197" t="s">
        <v>84</v>
      </c>
      <c r="AV189" s="14" t="s">
        <v>84</v>
      </c>
      <c r="AW189" s="14" t="s">
        <v>4</v>
      </c>
      <c r="AX189" s="14" t="s">
        <v>82</v>
      </c>
      <c r="AY189" s="197" t="s">
        <v>138</v>
      </c>
    </row>
    <row r="190" s="2" customFormat="1" ht="16.5" customHeight="1">
      <c r="A190" s="39"/>
      <c r="B190" s="165"/>
      <c r="C190" s="166" t="s">
        <v>395</v>
      </c>
      <c r="D190" s="166" t="s">
        <v>141</v>
      </c>
      <c r="E190" s="167" t="s">
        <v>2357</v>
      </c>
      <c r="F190" s="168" t="s">
        <v>2358</v>
      </c>
      <c r="G190" s="169" t="s">
        <v>369</v>
      </c>
      <c r="H190" s="170">
        <v>121.72</v>
      </c>
      <c r="I190" s="171"/>
      <c r="J190" s="172">
        <f>ROUND(I190*H190,2)</f>
        <v>0</v>
      </c>
      <c r="K190" s="168" t="s">
        <v>144</v>
      </c>
      <c r="L190" s="40"/>
      <c r="M190" s="173" t="s">
        <v>3</v>
      </c>
      <c r="N190" s="174" t="s">
        <v>45</v>
      </c>
      <c r="O190" s="73"/>
      <c r="P190" s="175">
        <f>O190*H190</f>
        <v>0</v>
      </c>
      <c r="Q190" s="175">
        <v>3.0000000000000001E-05</v>
      </c>
      <c r="R190" s="175">
        <f>Q190*H190</f>
        <v>0.0036516000000000001</v>
      </c>
      <c r="S190" s="175">
        <v>0</v>
      </c>
      <c r="T190" s="17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7" t="s">
        <v>162</v>
      </c>
      <c r="AT190" s="177" t="s">
        <v>141</v>
      </c>
      <c r="AU190" s="177" t="s">
        <v>84</v>
      </c>
      <c r="AY190" s="20" t="s">
        <v>138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20" t="s">
        <v>82</v>
      </c>
      <c r="BK190" s="178">
        <f>ROUND(I190*H190,2)</f>
        <v>0</v>
      </c>
      <c r="BL190" s="20" t="s">
        <v>162</v>
      </c>
      <c r="BM190" s="177" t="s">
        <v>2359</v>
      </c>
    </row>
    <row r="191" s="13" customFormat="1">
      <c r="A191" s="13"/>
      <c r="B191" s="189"/>
      <c r="C191" s="13"/>
      <c r="D191" s="179" t="s">
        <v>199</v>
      </c>
      <c r="E191" s="190" t="s">
        <v>3</v>
      </c>
      <c r="F191" s="191" t="s">
        <v>2360</v>
      </c>
      <c r="G191" s="13"/>
      <c r="H191" s="190" t="s">
        <v>3</v>
      </c>
      <c r="I191" s="192"/>
      <c r="J191" s="13"/>
      <c r="K191" s="13"/>
      <c r="L191" s="189"/>
      <c r="M191" s="193"/>
      <c r="N191" s="194"/>
      <c r="O191" s="194"/>
      <c r="P191" s="194"/>
      <c r="Q191" s="194"/>
      <c r="R191" s="194"/>
      <c r="S191" s="194"/>
      <c r="T191" s="19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199</v>
      </c>
      <c r="AU191" s="190" t="s">
        <v>84</v>
      </c>
      <c r="AV191" s="13" t="s">
        <v>82</v>
      </c>
      <c r="AW191" s="13" t="s">
        <v>35</v>
      </c>
      <c r="AX191" s="13" t="s">
        <v>74</v>
      </c>
      <c r="AY191" s="190" t="s">
        <v>138</v>
      </c>
    </row>
    <row r="192" s="14" customFormat="1">
      <c r="A192" s="14"/>
      <c r="B192" s="196"/>
      <c r="C192" s="14"/>
      <c r="D192" s="179" t="s">
        <v>199</v>
      </c>
      <c r="E192" s="197" t="s">
        <v>3</v>
      </c>
      <c r="F192" s="198" t="s">
        <v>2361</v>
      </c>
      <c r="G192" s="14"/>
      <c r="H192" s="199">
        <v>121.72</v>
      </c>
      <c r="I192" s="200"/>
      <c r="J192" s="14"/>
      <c r="K192" s="14"/>
      <c r="L192" s="196"/>
      <c r="M192" s="201"/>
      <c r="N192" s="202"/>
      <c r="O192" s="202"/>
      <c r="P192" s="202"/>
      <c r="Q192" s="202"/>
      <c r="R192" s="202"/>
      <c r="S192" s="202"/>
      <c r="T192" s="20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7" t="s">
        <v>199</v>
      </c>
      <c r="AU192" s="197" t="s">
        <v>84</v>
      </c>
      <c r="AV192" s="14" t="s">
        <v>84</v>
      </c>
      <c r="AW192" s="14" t="s">
        <v>35</v>
      </c>
      <c r="AX192" s="14" t="s">
        <v>74</v>
      </c>
      <c r="AY192" s="197" t="s">
        <v>138</v>
      </c>
    </row>
    <row r="193" s="15" customFormat="1">
      <c r="A193" s="15"/>
      <c r="B193" s="204"/>
      <c r="C193" s="15"/>
      <c r="D193" s="179" t="s">
        <v>199</v>
      </c>
      <c r="E193" s="205" t="s">
        <v>3</v>
      </c>
      <c r="F193" s="206" t="s">
        <v>208</v>
      </c>
      <c r="G193" s="15"/>
      <c r="H193" s="207">
        <v>121.72</v>
      </c>
      <c r="I193" s="208"/>
      <c r="J193" s="15"/>
      <c r="K193" s="15"/>
      <c r="L193" s="204"/>
      <c r="M193" s="209"/>
      <c r="N193" s="210"/>
      <c r="O193" s="210"/>
      <c r="P193" s="210"/>
      <c r="Q193" s="210"/>
      <c r="R193" s="210"/>
      <c r="S193" s="210"/>
      <c r="T193" s="21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5" t="s">
        <v>199</v>
      </c>
      <c r="AU193" s="205" t="s">
        <v>84</v>
      </c>
      <c r="AV193" s="15" t="s">
        <v>162</v>
      </c>
      <c r="AW193" s="15" t="s">
        <v>35</v>
      </c>
      <c r="AX193" s="15" t="s">
        <v>82</v>
      </c>
      <c r="AY193" s="205" t="s">
        <v>138</v>
      </c>
    </row>
    <row r="194" s="2" customFormat="1" ht="16.5" customHeight="1">
      <c r="A194" s="39"/>
      <c r="B194" s="165"/>
      <c r="C194" s="223" t="s">
        <v>402</v>
      </c>
      <c r="D194" s="223" t="s">
        <v>932</v>
      </c>
      <c r="E194" s="224" t="s">
        <v>2362</v>
      </c>
      <c r="F194" s="225" t="s">
        <v>2363</v>
      </c>
      <c r="G194" s="226" t="s">
        <v>369</v>
      </c>
      <c r="H194" s="227">
        <v>127.806</v>
      </c>
      <c r="I194" s="228"/>
      <c r="J194" s="229">
        <f>ROUND(I194*H194,2)</f>
        <v>0</v>
      </c>
      <c r="K194" s="225" t="s">
        <v>144</v>
      </c>
      <c r="L194" s="230"/>
      <c r="M194" s="231" t="s">
        <v>3</v>
      </c>
      <c r="N194" s="232" t="s">
        <v>45</v>
      </c>
      <c r="O194" s="73"/>
      <c r="P194" s="175">
        <f>O194*H194</f>
        <v>0</v>
      </c>
      <c r="Q194" s="175">
        <v>0.00081999999999999998</v>
      </c>
      <c r="R194" s="175">
        <f>Q194*H194</f>
        <v>0.10480091999999999</v>
      </c>
      <c r="S194" s="175">
        <v>0</v>
      </c>
      <c r="T194" s="17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77" t="s">
        <v>236</v>
      </c>
      <c r="AT194" s="177" t="s">
        <v>932</v>
      </c>
      <c r="AU194" s="177" t="s">
        <v>84</v>
      </c>
      <c r="AY194" s="20" t="s">
        <v>138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20" t="s">
        <v>82</v>
      </c>
      <c r="BK194" s="178">
        <f>ROUND(I194*H194,2)</f>
        <v>0</v>
      </c>
      <c r="BL194" s="20" t="s">
        <v>162</v>
      </c>
      <c r="BM194" s="177" t="s">
        <v>2364</v>
      </c>
    </row>
    <row r="195" s="2" customFormat="1">
      <c r="A195" s="39"/>
      <c r="B195" s="40"/>
      <c r="C195" s="39"/>
      <c r="D195" s="179" t="s">
        <v>147</v>
      </c>
      <c r="E195" s="39"/>
      <c r="F195" s="180" t="s">
        <v>2365</v>
      </c>
      <c r="G195" s="39"/>
      <c r="H195" s="39"/>
      <c r="I195" s="181"/>
      <c r="J195" s="39"/>
      <c r="K195" s="39"/>
      <c r="L195" s="40"/>
      <c r="M195" s="182"/>
      <c r="N195" s="183"/>
      <c r="O195" s="73"/>
      <c r="P195" s="73"/>
      <c r="Q195" s="73"/>
      <c r="R195" s="73"/>
      <c r="S195" s="73"/>
      <c r="T195" s="74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20" t="s">
        <v>147</v>
      </c>
      <c r="AU195" s="20" t="s">
        <v>84</v>
      </c>
    </row>
    <row r="196" s="14" customFormat="1">
      <c r="A196" s="14"/>
      <c r="B196" s="196"/>
      <c r="C196" s="14"/>
      <c r="D196" s="179" t="s">
        <v>199</v>
      </c>
      <c r="E196" s="14"/>
      <c r="F196" s="198" t="s">
        <v>2366</v>
      </c>
      <c r="G196" s="14"/>
      <c r="H196" s="199">
        <v>127.806</v>
      </c>
      <c r="I196" s="200"/>
      <c r="J196" s="14"/>
      <c r="K196" s="14"/>
      <c r="L196" s="196"/>
      <c r="M196" s="201"/>
      <c r="N196" s="202"/>
      <c r="O196" s="202"/>
      <c r="P196" s="202"/>
      <c r="Q196" s="202"/>
      <c r="R196" s="202"/>
      <c r="S196" s="202"/>
      <c r="T196" s="20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7" t="s">
        <v>199</v>
      </c>
      <c r="AU196" s="197" t="s">
        <v>84</v>
      </c>
      <c r="AV196" s="14" t="s">
        <v>84</v>
      </c>
      <c r="AW196" s="14" t="s">
        <v>4</v>
      </c>
      <c r="AX196" s="14" t="s">
        <v>82</v>
      </c>
      <c r="AY196" s="197" t="s">
        <v>138</v>
      </c>
    </row>
    <row r="197" s="12" customFormat="1" ht="22.8" customHeight="1">
      <c r="A197" s="12"/>
      <c r="B197" s="152"/>
      <c r="C197" s="12"/>
      <c r="D197" s="153" t="s">
        <v>73</v>
      </c>
      <c r="E197" s="163" t="s">
        <v>530</v>
      </c>
      <c r="F197" s="163" t="s">
        <v>531</v>
      </c>
      <c r="G197" s="12"/>
      <c r="H197" s="12"/>
      <c r="I197" s="155"/>
      <c r="J197" s="164">
        <f>BK197</f>
        <v>0</v>
      </c>
      <c r="K197" s="12"/>
      <c r="L197" s="152"/>
      <c r="M197" s="157"/>
      <c r="N197" s="158"/>
      <c r="O197" s="158"/>
      <c r="P197" s="159">
        <f>P198</f>
        <v>0</v>
      </c>
      <c r="Q197" s="158"/>
      <c r="R197" s="159">
        <f>R198</f>
        <v>0</v>
      </c>
      <c r="S197" s="158"/>
      <c r="T197" s="160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3" t="s">
        <v>82</v>
      </c>
      <c r="AT197" s="161" t="s">
        <v>73</v>
      </c>
      <c r="AU197" s="161" t="s">
        <v>82</v>
      </c>
      <c r="AY197" s="153" t="s">
        <v>138</v>
      </c>
      <c r="BK197" s="162">
        <f>BK198</f>
        <v>0</v>
      </c>
    </row>
    <row r="198" s="2" customFormat="1">
      <c r="A198" s="39"/>
      <c r="B198" s="165"/>
      <c r="C198" s="166" t="s">
        <v>408</v>
      </c>
      <c r="D198" s="166" t="s">
        <v>141</v>
      </c>
      <c r="E198" s="167" t="s">
        <v>2367</v>
      </c>
      <c r="F198" s="168" t="s">
        <v>2368</v>
      </c>
      <c r="G198" s="169" t="s">
        <v>231</v>
      </c>
      <c r="H198" s="170">
        <v>37.984000000000002</v>
      </c>
      <c r="I198" s="171"/>
      <c r="J198" s="172">
        <f>ROUND(I198*H198,2)</f>
        <v>0</v>
      </c>
      <c r="K198" s="168" t="s">
        <v>144</v>
      </c>
      <c r="L198" s="40"/>
      <c r="M198" s="233" t="s">
        <v>3</v>
      </c>
      <c r="N198" s="234" t="s">
        <v>45</v>
      </c>
      <c r="O198" s="186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77" t="s">
        <v>162</v>
      </c>
      <c r="AT198" s="177" t="s">
        <v>141</v>
      </c>
      <c r="AU198" s="177" t="s">
        <v>84</v>
      </c>
      <c r="AY198" s="20" t="s">
        <v>138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20" t="s">
        <v>82</v>
      </c>
      <c r="BK198" s="178">
        <f>ROUND(I198*H198,2)</f>
        <v>0</v>
      </c>
      <c r="BL198" s="20" t="s">
        <v>162</v>
      </c>
      <c r="BM198" s="177" t="s">
        <v>2369</v>
      </c>
    </row>
    <row r="199" s="2" customFormat="1" ht="6.96" customHeight="1">
      <c r="A199" s="39"/>
      <c r="B199" s="56"/>
      <c r="C199" s="57"/>
      <c r="D199" s="57"/>
      <c r="E199" s="57"/>
      <c r="F199" s="57"/>
      <c r="G199" s="57"/>
      <c r="H199" s="57"/>
      <c r="I199" s="57"/>
      <c r="J199" s="57"/>
      <c r="K199" s="57"/>
      <c r="L199" s="40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autoFilter ref="C83:K1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111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Stavební úpravy domu č.p. 76 - hájovna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112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2370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19.9.2022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27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28</v>
      </c>
      <c r="F15" s="39"/>
      <c r="G15" s="39"/>
      <c r="H15" s="39"/>
      <c r="I15" s="33" t="s">
        <v>29</v>
      </c>
      <c r="J15" s="28" t="s">
        <v>30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34</v>
      </c>
      <c r="F21" s="39"/>
      <c r="G21" s="39"/>
      <c r="H21" s="39"/>
      <c r="I21" s="33" t="s">
        <v>29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36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18"/>
      <c r="B27" s="119"/>
      <c r="C27" s="118"/>
      <c r="D27" s="118"/>
      <c r="E27" s="37" t="s">
        <v>39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ROUND(J87,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ROUND((SUM(BE87:BE252)),  2)</f>
        <v>0</v>
      </c>
      <c r="G33" s="39"/>
      <c r="H33" s="39"/>
      <c r="I33" s="124">
        <v>0.20999999999999999</v>
      </c>
      <c r="J33" s="123">
        <f>ROUND(((SUM(BE87:BE252))*I33),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ROUND((SUM(BF87:BF252)),  2)</f>
        <v>0</v>
      </c>
      <c r="G34" s="39"/>
      <c r="H34" s="39"/>
      <c r="I34" s="124">
        <v>0.14999999999999999</v>
      </c>
      <c r="J34" s="123">
        <f>ROUND(((SUM(BF87:BF252))*I34),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ROUND((SUM(BG87:BG252)),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ROUND((SUM(BH87:BH252)),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ROUND((SUM(BI87:BI252)),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Stavební úpravy domu č.p. 76 - hájovna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07-1 - ZTI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č.p. 76, Vyžlovka</v>
      </c>
      <c r="G52" s="39"/>
      <c r="H52" s="39"/>
      <c r="I52" s="33" t="s">
        <v>23</v>
      </c>
      <c r="J52" s="65" t="str">
        <f>IF(J12="","",J12)</f>
        <v>19.9.2022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ČZU v Praze, ŠLP v Kostelci n. Č. l.</v>
      </c>
      <c r="G54" s="39"/>
      <c r="H54" s="39"/>
      <c r="I54" s="33" t="s">
        <v>33</v>
      </c>
      <c r="J54" s="37" t="str">
        <f>E21</f>
        <v>Ing. arch. Tomáš Kužel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36</v>
      </c>
      <c r="J55" s="37" t="str">
        <f>E24</f>
        <v xml:space="preserve">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115</v>
      </c>
      <c r="D57" s="125"/>
      <c r="E57" s="125"/>
      <c r="F57" s="125"/>
      <c r="G57" s="125"/>
      <c r="H57" s="125"/>
      <c r="I57" s="125"/>
      <c r="J57" s="132" t="s">
        <v>116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J87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4"/>
      <c r="C60" s="9"/>
      <c r="D60" s="135" t="s">
        <v>175</v>
      </c>
      <c r="E60" s="136"/>
      <c r="F60" s="136"/>
      <c r="G60" s="136"/>
      <c r="H60" s="136"/>
      <c r="I60" s="136"/>
      <c r="J60" s="137">
        <f>J88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2371</v>
      </c>
      <c r="E61" s="140"/>
      <c r="F61" s="140"/>
      <c r="G61" s="140"/>
      <c r="H61" s="140"/>
      <c r="I61" s="140"/>
      <c r="J61" s="141">
        <f>J89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182</v>
      </c>
      <c r="E62" s="140"/>
      <c r="F62" s="140"/>
      <c r="G62" s="140"/>
      <c r="H62" s="140"/>
      <c r="I62" s="140"/>
      <c r="J62" s="141">
        <f>J95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4"/>
      <c r="C63" s="9"/>
      <c r="D63" s="135" t="s">
        <v>183</v>
      </c>
      <c r="E63" s="136"/>
      <c r="F63" s="136"/>
      <c r="G63" s="136"/>
      <c r="H63" s="136"/>
      <c r="I63" s="136"/>
      <c r="J63" s="137">
        <f>J97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8"/>
      <c r="C64" s="10"/>
      <c r="D64" s="139" t="s">
        <v>2372</v>
      </c>
      <c r="E64" s="140"/>
      <c r="F64" s="140"/>
      <c r="G64" s="140"/>
      <c r="H64" s="140"/>
      <c r="I64" s="140"/>
      <c r="J64" s="141">
        <f>J98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2373</v>
      </c>
      <c r="E65" s="140"/>
      <c r="F65" s="140"/>
      <c r="G65" s="140"/>
      <c r="H65" s="140"/>
      <c r="I65" s="140"/>
      <c r="J65" s="141">
        <f>J132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2374</v>
      </c>
      <c r="E66" s="140"/>
      <c r="F66" s="140"/>
      <c r="G66" s="140"/>
      <c r="H66" s="140"/>
      <c r="I66" s="140"/>
      <c r="J66" s="141">
        <f>J179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2375</v>
      </c>
      <c r="E67" s="140"/>
      <c r="F67" s="140"/>
      <c r="G67" s="140"/>
      <c r="H67" s="140"/>
      <c r="I67" s="140"/>
      <c r="J67" s="141">
        <f>J247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39"/>
      <c r="D68" s="39"/>
      <c r="E68" s="39"/>
      <c r="F68" s="39"/>
      <c r="G68" s="39"/>
      <c r="H68" s="39"/>
      <c r="I68" s="39"/>
      <c r="J68" s="39"/>
      <c r="K68" s="39"/>
      <c r="L68" s="11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123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17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116" t="str">
        <f>E7</f>
        <v>Stavební úpravy domu č.p. 76 - hájovna</v>
      </c>
      <c r="F77" s="33"/>
      <c r="G77" s="33"/>
      <c r="H77" s="33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112</v>
      </c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63" t="str">
        <f>E9</f>
        <v>07-1 - ZTI</v>
      </c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39"/>
      <c r="E81" s="39"/>
      <c r="F81" s="28" t="str">
        <f>F12</f>
        <v>č.p. 76, Vyžlovka</v>
      </c>
      <c r="G81" s="39"/>
      <c r="H81" s="39"/>
      <c r="I81" s="33" t="s">
        <v>23</v>
      </c>
      <c r="J81" s="65" t="str">
        <f>IF(J12="","",J12)</f>
        <v>19.9.2022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39"/>
      <c r="E83" s="39"/>
      <c r="F83" s="28" t="str">
        <f>E15</f>
        <v>ČZU v Praze, ŠLP v Kostelci n. Č. l.</v>
      </c>
      <c r="G83" s="39"/>
      <c r="H83" s="39"/>
      <c r="I83" s="33" t="s">
        <v>33</v>
      </c>
      <c r="J83" s="37" t="str">
        <f>E21</f>
        <v>Ing. arch. Tomáš Kužel</v>
      </c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39"/>
      <c r="E84" s="39"/>
      <c r="F84" s="28" t="str">
        <f>IF(E18="","",E18)</f>
        <v>Vyplň údaj</v>
      </c>
      <c r="G84" s="39"/>
      <c r="H84" s="39"/>
      <c r="I84" s="33" t="s">
        <v>36</v>
      </c>
      <c r="J84" s="37" t="str">
        <f>E24</f>
        <v xml:space="preserve"> </v>
      </c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42"/>
      <c r="B86" s="143"/>
      <c r="C86" s="144" t="s">
        <v>124</v>
      </c>
      <c r="D86" s="145" t="s">
        <v>59</v>
      </c>
      <c r="E86" s="145" t="s">
        <v>55</v>
      </c>
      <c r="F86" s="145" t="s">
        <v>56</v>
      </c>
      <c r="G86" s="145" t="s">
        <v>125</v>
      </c>
      <c r="H86" s="145" t="s">
        <v>126</v>
      </c>
      <c r="I86" s="145" t="s">
        <v>127</v>
      </c>
      <c r="J86" s="145" t="s">
        <v>116</v>
      </c>
      <c r="K86" s="146" t="s">
        <v>128</v>
      </c>
      <c r="L86" s="147"/>
      <c r="M86" s="81" t="s">
        <v>3</v>
      </c>
      <c r="N86" s="82" t="s">
        <v>44</v>
      </c>
      <c r="O86" s="82" t="s">
        <v>129</v>
      </c>
      <c r="P86" s="82" t="s">
        <v>130</v>
      </c>
      <c r="Q86" s="82" t="s">
        <v>131</v>
      </c>
      <c r="R86" s="82" t="s">
        <v>132</v>
      </c>
      <c r="S86" s="82" t="s">
        <v>133</v>
      </c>
      <c r="T86" s="83" t="s">
        <v>134</v>
      </c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</row>
    <row r="87" s="2" customFormat="1" ht="22.8" customHeight="1">
      <c r="A87" s="39"/>
      <c r="B87" s="40"/>
      <c r="C87" s="88" t="s">
        <v>135</v>
      </c>
      <c r="D87" s="39"/>
      <c r="E87" s="39"/>
      <c r="F87" s="39"/>
      <c r="G87" s="39"/>
      <c r="H87" s="39"/>
      <c r="I87" s="39"/>
      <c r="J87" s="148">
        <f>BK87</f>
        <v>0</v>
      </c>
      <c r="K87" s="39"/>
      <c r="L87" s="40"/>
      <c r="M87" s="84"/>
      <c r="N87" s="69"/>
      <c r="O87" s="85"/>
      <c r="P87" s="149">
        <f>P88+P97</f>
        <v>0</v>
      </c>
      <c r="Q87" s="85"/>
      <c r="R87" s="149">
        <f>R88+R97</f>
        <v>0.90766000000000002</v>
      </c>
      <c r="S87" s="85"/>
      <c r="T87" s="150">
        <f>T88+T97</f>
        <v>0.3664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73</v>
      </c>
      <c r="AU87" s="20" t="s">
        <v>117</v>
      </c>
      <c r="BK87" s="151">
        <f>BK88+BK97</f>
        <v>0</v>
      </c>
    </row>
    <row r="88" s="12" customFormat="1" ht="25.92" customHeight="1">
      <c r="A88" s="12"/>
      <c r="B88" s="152"/>
      <c r="C88" s="12"/>
      <c r="D88" s="153" t="s">
        <v>73</v>
      </c>
      <c r="E88" s="154" t="s">
        <v>193</v>
      </c>
      <c r="F88" s="154" t="s">
        <v>194</v>
      </c>
      <c r="G88" s="12"/>
      <c r="H88" s="12"/>
      <c r="I88" s="155"/>
      <c r="J88" s="156">
        <f>BK88</f>
        <v>0</v>
      </c>
      <c r="K88" s="12"/>
      <c r="L88" s="152"/>
      <c r="M88" s="157"/>
      <c r="N88" s="158"/>
      <c r="O88" s="158"/>
      <c r="P88" s="159">
        <f>P89+P95</f>
        <v>0</v>
      </c>
      <c r="Q88" s="158"/>
      <c r="R88" s="159">
        <f>R89+R95</f>
        <v>0.40151999999999999</v>
      </c>
      <c r="S88" s="158"/>
      <c r="T88" s="160">
        <f>T89+T95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3" t="s">
        <v>82</v>
      </c>
      <c r="AT88" s="161" t="s">
        <v>73</v>
      </c>
      <c r="AU88" s="161" t="s">
        <v>74</v>
      </c>
      <c r="AY88" s="153" t="s">
        <v>138</v>
      </c>
      <c r="BK88" s="162">
        <f>BK89+BK95</f>
        <v>0</v>
      </c>
    </row>
    <row r="89" s="12" customFormat="1" ht="22.8" customHeight="1">
      <c r="A89" s="12"/>
      <c r="B89" s="152"/>
      <c r="C89" s="12"/>
      <c r="D89" s="153" t="s">
        <v>73</v>
      </c>
      <c r="E89" s="163" t="s">
        <v>236</v>
      </c>
      <c r="F89" s="163" t="s">
        <v>2376</v>
      </c>
      <c r="G89" s="12"/>
      <c r="H89" s="12"/>
      <c r="I89" s="155"/>
      <c r="J89" s="164">
        <f>BK89</f>
        <v>0</v>
      </c>
      <c r="K89" s="12"/>
      <c r="L89" s="152"/>
      <c r="M89" s="157"/>
      <c r="N89" s="158"/>
      <c r="O89" s="158"/>
      <c r="P89" s="159">
        <f>SUM(P90:P94)</f>
        <v>0</v>
      </c>
      <c r="Q89" s="158"/>
      <c r="R89" s="159">
        <f>SUM(R90:R94)</f>
        <v>0.40151999999999999</v>
      </c>
      <c r="S89" s="158"/>
      <c r="T89" s="160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3" t="s">
        <v>82</v>
      </c>
      <c r="AT89" s="161" t="s">
        <v>73</v>
      </c>
      <c r="AU89" s="161" t="s">
        <v>82</v>
      </c>
      <c r="AY89" s="153" t="s">
        <v>138</v>
      </c>
      <c r="BK89" s="162">
        <f>SUM(BK90:BK94)</f>
        <v>0</v>
      </c>
    </row>
    <row r="90" s="2" customFormat="1">
      <c r="A90" s="39"/>
      <c r="B90" s="165"/>
      <c r="C90" s="166" t="s">
        <v>82</v>
      </c>
      <c r="D90" s="166" t="s">
        <v>141</v>
      </c>
      <c r="E90" s="167" t="s">
        <v>2377</v>
      </c>
      <c r="F90" s="168" t="s">
        <v>2378</v>
      </c>
      <c r="G90" s="169" t="s">
        <v>211</v>
      </c>
      <c r="H90" s="170">
        <v>1</v>
      </c>
      <c r="I90" s="171"/>
      <c r="J90" s="172">
        <f>ROUND(I90*H90,2)</f>
        <v>0</v>
      </c>
      <c r="K90" s="168" t="s">
        <v>144</v>
      </c>
      <c r="L90" s="40"/>
      <c r="M90" s="173" t="s">
        <v>3</v>
      </c>
      <c r="N90" s="174" t="s">
        <v>45</v>
      </c>
      <c r="O90" s="73"/>
      <c r="P90" s="175">
        <f>O90*H90</f>
        <v>0</v>
      </c>
      <c r="Q90" s="175">
        <v>0.1056</v>
      </c>
      <c r="R90" s="175">
        <f>Q90*H90</f>
        <v>0.1056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162</v>
      </c>
      <c r="AT90" s="177" t="s">
        <v>141</v>
      </c>
      <c r="AU90" s="177" t="s">
        <v>84</v>
      </c>
      <c r="AY90" s="20" t="s">
        <v>138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82</v>
      </c>
      <c r="BK90" s="178">
        <f>ROUND(I90*H90,2)</f>
        <v>0</v>
      </c>
      <c r="BL90" s="20" t="s">
        <v>162</v>
      </c>
      <c r="BM90" s="177" t="s">
        <v>2379</v>
      </c>
    </row>
    <row r="91" s="2" customFormat="1">
      <c r="A91" s="39"/>
      <c r="B91" s="40"/>
      <c r="C91" s="39"/>
      <c r="D91" s="179" t="s">
        <v>147</v>
      </c>
      <c r="E91" s="39"/>
      <c r="F91" s="180" t="s">
        <v>2380</v>
      </c>
      <c r="G91" s="39"/>
      <c r="H91" s="39"/>
      <c r="I91" s="181"/>
      <c r="J91" s="39"/>
      <c r="K91" s="39"/>
      <c r="L91" s="40"/>
      <c r="M91" s="182"/>
      <c r="N91" s="183"/>
      <c r="O91" s="73"/>
      <c r="P91" s="73"/>
      <c r="Q91" s="73"/>
      <c r="R91" s="73"/>
      <c r="S91" s="73"/>
      <c r="T91" s="74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147</v>
      </c>
      <c r="AU91" s="20" t="s">
        <v>84</v>
      </c>
    </row>
    <row r="92" s="2" customFormat="1">
      <c r="A92" s="39"/>
      <c r="B92" s="165"/>
      <c r="C92" s="166" t="s">
        <v>84</v>
      </c>
      <c r="D92" s="166" t="s">
        <v>141</v>
      </c>
      <c r="E92" s="167" t="s">
        <v>2381</v>
      </c>
      <c r="F92" s="168" t="s">
        <v>2382</v>
      </c>
      <c r="G92" s="169" t="s">
        <v>211</v>
      </c>
      <c r="H92" s="170">
        <v>1</v>
      </c>
      <c r="I92" s="171"/>
      <c r="J92" s="172">
        <f>ROUND(I92*H92,2)</f>
        <v>0</v>
      </c>
      <c r="K92" s="168" t="s">
        <v>144</v>
      </c>
      <c r="L92" s="40"/>
      <c r="M92" s="173" t="s">
        <v>3</v>
      </c>
      <c r="N92" s="174" t="s">
        <v>45</v>
      </c>
      <c r="O92" s="73"/>
      <c r="P92" s="175">
        <f>O92*H92</f>
        <v>0</v>
      </c>
      <c r="Q92" s="175">
        <v>0.012120000000000001</v>
      </c>
      <c r="R92" s="175">
        <f>Q92*H92</f>
        <v>0.012120000000000001</v>
      </c>
      <c r="S92" s="175">
        <v>0</v>
      </c>
      <c r="T92" s="17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7" t="s">
        <v>162</v>
      </c>
      <c r="AT92" s="177" t="s">
        <v>141</v>
      </c>
      <c r="AU92" s="177" t="s">
        <v>84</v>
      </c>
      <c r="AY92" s="20" t="s">
        <v>138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20" t="s">
        <v>82</v>
      </c>
      <c r="BK92" s="178">
        <f>ROUND(I92*H92,2)</f>
        <v>0</v>
      </c>
      <c r="BL92" s="20" t="s">
        <v>162</v>
      </c>
      <c r="BM92" s="177" t="s">
        <v>2383</v>
      </c>
    </row>
    <row r="93" s="2" customFormat="1">
      <c r="A93" s="39"/>
      <c r="B93" s="165"/>
      <c r="C93" s="166" t="s">
        <v>156</v>
      </c>
      <c r="D93" s="166" t="s">
        <v>141</v>
      </c>
      <c r="E93" s="167" t="s">
        <v>2384</v>
      </c>
      <c r="F93" s="168" t="s">
        <v>2385</v>
      </c>
      <c r="G93" s="169" t="s">
        <v>211</v>
      </c>
      <c r="H93" s="170">
        <v>1</v>
      </c>
      <c r="I93" s="171"/>
      <c r="J93" s="172">
        <f>ROUND(I93*H93,2)</f>
        <v>0</v>
      </c>
      <c r="K93" s="168" t="s">
        <v>144</v>
      </c>
      <c r="L93" s="40"/>
      <c r="M93" s="173" t="s">
        <v>3</v>
      </c>
      <c r="N93" s="174" t="s">
        <v>45</v>
      </c>
      <c r="O93" s="73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162</v>
      </c>
      <c r="AT93" s="177" t="s">
        <v>141</v>
      </c>
      <c r="AU93" s="177" t="s">
        <v>84</v>
      </c>
      <c r="AY93" s="20" t="s">
        <v>138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82</v>
      </c>
      <c r="BK93" s="178">
        <f>ROUND(I93*H93,2)</f>
        <v>0</v>
      </c>
      <c r="BL93" s="20" t="s">
        <v>162</v>
      </c>
      <c r="BM93" s="177" t="s">
        <v>2386</v>
      </c>
    </row>
    <row r="94" s="2" customFormat="1">
      <c r="A94" s="39"/>
      <c r="B94" s="165"/>
      <c r="C94" s="166" t="s">
        <v>162</v>
      </c>
      <c r="D94" s="166" t="s">
        <v>141</v>
      </c>
      <c r="E94" s="167" t="s">
        <v>2387</v>
      </c>
      <c r="F94" s="168" t="s">
        <v>2388</v>
      </c>
      <c r="G94" s="169" t="s">
        <v>211</v>
      </c>
      <c r="H94" s="170">
        <v>1</v>
      </c>
      <c r="I94" s="171"/>
      <c r="J94" s="172">
        <f>ROUND(I94*H94,2)</f>
        <v>0</v>
      </c>
      <c r="K94" s="168" t="s">
        <v>144</v>
      </c>
      <c r="L94" s="40"/>
      <c r="M94" s="173" t="s">
        <v>3</v>
      </c>
      <c r="N94" s="174" t="s">
        <v>45</v>
      </c>
      <c r="O94" s="73"/>
      <c r="P94" s="175">
        <f>O94*H94</f>
        <v>0</v>
      </c>
      <c r="Q94" s="175">
        <v>0.2838</v>
      </c>
      <c r="R94" s="175">
        <f>Q94*H94</f>
        <v>0.2838</v>
      </c>
      <c r="S94" s="175">
        <v>0</v>
      </c>
      <c r="T94" s="17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162</v>
      </c>
      <c r="AT94" s="177" t="s">
        <v>141</v>
      </c>
      <c r="AU94" s="177" t="s">
        <v>84</v>
      </c>
      <c r="AY94" s="20" t="s">
        <v>138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82</v>
      </c>
      <c r="BK94" s="178">
        <f>ROUND(I94*H94,2)</f>
        <v>0</v>
      </c>
      <c r="BL94" s="20" t="s">
        <v>162</v>
      </c>
      <c r="BM94" s="177" t="s">
        <v>2389</v>
      </c>
    </row>
    <row r="95" s="12" customFormat="1" ht="22.8" customHeight="1">
      <c r="A95" s="12"/>
      <c r="B95" s="152"/>
      <c r="C95" s="12"/>
      <c r="D95" s="153" t="s">
        <v>73</v>
      </c>
      <c r="E95" s="163" t="s">
        <v>530</v>
      </c>
      <c r="F95" s="163" t="s">
        <v>531</v>
      </c>
      <c r="G95" s="12"/>
      <c r="H95" s="12"/>
      <c r="I95" s="155"/>
      <c r="J95" s="164">
        <f>BK95</f>
        <v>0</v>
      </c>
      <c r="K95" s="12"/>
      <c r="L95" s="152"/>
      <c r="M95" s="157"/>
      <c r="N95" s="158"/>
      <c r="O95" s="158"/>
      <c r="P95" s="159">
        <f>P96</f>
        <v>0</v>
      </c>
      <c r="Q95" s="158"/>
      <c r="R95" s="159">
        <f>R96</f>
        <v>0</v>
      </c>
      <c r="S95" s="158"/>
      <c r="T95" s="16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3" t="s">
        <v>82</v>
      </c>
      <c r="AT95" s="161" t="s">
        <v>73</v>
      </c>
      <c r="AU95" s="161" t="s">
        <v>82</v>
      </c>
      <c r="AY95" s="153" t="s">
        <v>138</v>
      </c>
      <c r="BK95" s="162">
        <f>BK96</f>
        <v>0</v>
      </c>
    </row>
    <row r="96" s="2" customFormat="1">
      <c r="A96" s="39"/>
      <c r="B96" s="165"/>
      <c r="C96" s="166" t="s">
        <v>137</v>
      </c>
      <c r="D96" s="166" t="s">
        <v>141</v>
      </c>
      <c r="E96" s="167" t="s">
        <v>2390</v>
      </c>
      <c r="F96" s="168" t="s">
        <v>2391</v>
      </c>
      <c r="G96" s="169" t="s">
        <v>231</v>
      </c>
      <c r="H96" s="170">
        <v>0.433</v>
      </c>
      <c r="I96" s="171"/>
      <c r="J96" s="172">
        <f>ROUND(I96*H96,2)</f>
        <v>0</v>
      </c>
      <c r="K96" s="168" t="s">
        <v>144</v>
      </c>
      <c r="L96" s="40"/>
      <c r="M96" s="173" t="s">
        <v>3</v>
      </c>
      <c r="N96" s="174" t="s">
        <v>45</v>
      </c>
      <c r="O96" s="73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162</v>
      </c>
      <c r="AT96" s="177" t="s">
        <v>141</v>
      </c>
      <c r="AU96" s="177" t="s">
        <v>84</v>
      </c>
      <c r="AY96" s="20" t="s">
        <v>138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82</v>
      </c>
      <c r="BK96" s="178">
        <f>ROUND(I96*H96,2)</f>
        <v>0</v>
      </c>
      <c r="BL96" s="20" t="s">
        <v>162</v>
      </c>
      <c r="BM96" s="177" t="s">
        <v>2392</v>
      </c>
    </row>
    <row r="97" s="12" customFormat="1" ht="25.92" customHeight="1">
      <c r="A97" s="12"/>
      <c r="B97" s="152"/>
      <c r="C97" s="12"/>
      <c r="D97" s="153" t="s">
        <v>73</v>
      </c>
      <c r="E97" s="154" t="s">
        <v>536</v>
      </c>
      <c r="F97" s="154" t="s">
        <v>537</v>
      </c>
      <c r="G97" s="12"/>
      <c r="H97" s="12"/>
      <c r="I97" s="155"/>
      <c r="J97" s="156">
        <f>BK97</f>
        <v>0</v>
      </c>
      <c r="K97" s="12"/>
      <c r="L97" s="152"/>
      <c r="M97" s="157"/>
      <c r="N97" s="158"/>
      <c r="O97" s="158"/>
      <c r="P97" s="159">
        <f>P98+P132+P179+P247</f>
        <v>0</v>
      </c>
      <c r="Q97" s="158"/>
      <c r="R97" s="159">
        <f>R98+R132+R179+R247</f>
        <v>0.50614000000000003</v>
      </c>
      <c r="S97" s="158"/>
      <c r="T97" s="160">
        <f>T98+T132+T179+T247</f>
        <v>0.3664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3" t="s">
        <v>84</v>
      </c>
      <c r="AT97" s="161" t="s">
        <v>73</v>
      </c>
      <c r="AU97" s="161" t="s">
        <v>74</v>
      </c>
      <c r="AY97" s="153" t="s">
        <v>138</v>
      </c>
      <c r="BK97" s="162">
        <f>BK98+BK132+BK179+BK247</f>
        <v>0</v>
      </c>
    </row>
    <row r="98" s="12" customFormat="1" ht="22.8" customHeight="1">
      <c r="A98" s="12"/>
      <c r="B98" s="152"/>
      <c r="C98" s="12"/>
      <c r="D98" s="153" t="s">
        <v>73</v>
      </c>
      <c r="E98" s="163" t="s">
        <v>2393</v>
      </c>
      <c r="F98" s="163" t="s">
        <v>2394</v>
      </c>
      <c r="G98" s="12"/>
      <c r="H98" s="12"/>
      <c r="I98" s="155"/>
      <c r="J98" s="164">
        <f>BK98</f>
        <v>0</v>
      </c>
      <c r="K98" s="12"/>
      <c r="L98" s="152"/>
      <c r="M98" s="157"/>
      <c r="N98" s="158"/>
      <c r="O98" s="158"/>
      <c r="P98" s="159">
        <f>SUM(P99:P131)</f>
        <v>0</v>
      </c>
      <c r="Q98" s="158"/>
      <c r="R98" s="159">
        <f>SUM(R99:R131)</f>
        <v>0.18992000000000003</v>
      </c>
      <c r="S98" s="158"/>
      <c r="T98" s="160">
        <f>SUM(T99:T131)</f>
        <v>0.26700000000000002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84</v>
      </c>
      <c r="AT98" s="161" t="s">
        <v>73</v>
      </c>
      <c r="AU98" s="161" t="s">
        <v>82</v>
      </c>
      <c r="AY98" s="153" t="s">
        <v>138</v>
      </c>
      <c r="BK98" s="162">
        <f>SUM(BK99:BK131)</f>
        <v>0</v>
      </c>
    </row>
    <row r="99" s="2" customFormat="1" ht="16.5" customHeight="1">
      <c r="A99" s="39"/>
      <c r="B99" s="165"/>
      <c r="C99" s="166" t="s">
        <v>222</v>
      </c>
      <c r="D99" s="166" t="s">
        <v>141</v>
      </c>
      <c r="E99" s="167" t="s">
        <v>2395</v>
      </c>
      <c r="F99" s="168" t="s">
        <v>2396</v>
      </c>
      <c r="G99" s="169" t="s">
        <v>211</v>
      </c>
      <c r="H99" s="170">
        <v>2</v>
      </c>
      <c r="I99" s="171"/>
      <c r="J99" s="172">
        <f>ROUND(I99*H99,2)</f>
        <v>0</v>
      </c>
      <c r="K99" s="168" t="s">
        <v>3</v>
      </c>
      <c r="L99" s="40"/>
      <c r="M99" s="173" t="s">
        <v>3</v>
      </c>
      <c r="N99" s="174" t="s">
        <v>45</v>
      </c>
      <c r="O99" s="73"/>
      <c r="P99" s="175">
        <f>O99*H99</f>
        <v>0</v>
      </c>
      <c r="Q99" s="175">
        <v>0.00124</v>
      </c>
      <c r="R99" s="175">
        <f>Q99*H99</f>
        <v>0.00248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302</v>
      </c>
      <c r="AT99" s="177" t="s">
        <v>141</v>
      </c>
      <c r="AU99" s="177" t="s">
        <v>84</v>
      </c>
      <c r="AY99" s="20" t="s">
        <v>138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82</v>
      </c>
      <c r="BK99" s="178">
        <f>ROUND(I99*H99,2)</f>
        <v>0</v>
      </c>
      <c r="BL99" s="20" t="s">
        <v>302</v>
      </c>
      <c r="BM99" s="177" t="s">
        <v>2397</v>
      </c>
    </row>
    <row r="100" s="2" customFormat="1" ht="16.5" customHeight="1">
      <c r="A100" s="39"/>
      <c r="B100" s="165"/>
      <c r="C100" s="166" t="s">
        <v>228</v>
      </c>
      <c r="D100" s="166" t="s">
        <v>141</v>
      </c>
      <c r="E100" s="167" t="s">
        <v>2398</v>
      </c>
      <c r="F100" s="168" t="s">
        <v>2399</v>
      </c>
      <c r="G100" s="169" t="s">
        <v>369</v>
      </c>
      <c r="H100" s="170">
        <v>10</v>
      </c>
      <c r="I100" s="171"/>
      <c r="J100" s="172">
        <f>ROUND(I100*H100,2)</f>
        <v>0</v>
      </c>
      <c r="K100" s="168" t="s">
        <v>3</v>
      </c>
      <c r="L100" s="40"/>
      <c r="M100" s="173" t="s">
        <v>3</v>
      </c>
      <c r="N100" s="174" t="s">
        <v>45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0.026700000000000002</v>
      </c>
      <c r="T100" s="176">
        <f>S100*H100</f>
        <v>0.26700000000000002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302</v>
      </c>
      <c r="AT100" s="177" t="s">
        <v>141</v>
      </c>
      <c r="AU100" s="177" t="s">
        <v>84</v>
      </c>
      <c r="AY100" s="20" t="s">
        <v>138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82</v>
      </c>
      <c r="BK100" s="178">
        <f>ROUND(I100*H100,2)</f>
        <v>0</v>
      </c>
      <c r="BL100" s="20" t="s">
        <v>302</v>
      </c>
      <c r="BM100" s="177" t="s">
        <v>2400</v>
      </c>
    </row>
    <row r="101" s="2" customFormat="1">
      <c r="A101" s="39"/>
      <c r="B101" s="40"/>
      <c r="C101" s="39"/>
      <c r="D101" s="179" t="s">
        <v>147</v>
      </c>
      <c r="E101" s="39"/>
      <c r="F101" s="180" t="s">
        <v>2401</v>
      </c>
      <c r="G101" s="39"/>
      <c r="H101" s="39"/>
      <c r="I101" s="181"/>
      <c r="J101" s="39"/>
      <c r="K101" s="39"/>
      <c r="L101" s="40"/>
      <c r="M101" s="182"/>
      <c r="N101" s="183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147</v>
      </c>
      <c r="AU101" s="20" t="s">
        <v>84</v>
      </c>
    </row>
    <row r="102" s="2" customFormat="1" ht="16.5" customHeight="1">
      <c r="A102" s="39"/>
      <c r="B102" s="165"/>
      <c r="C102" s="166" t="s">
        <v>236</v>
      </c>
      <c r="D102" s="166" t="s">
        <v>141</v>
      </c>
      <c r="E102" s="167" t="s">
        <v>2402</v>
      </c>
      <c r="F102" s="168" t="s">
        <v>2403</v>
      </c>
      <c r="G102" s="169" t="s">
        <v>369</v>
      </c>
      <c r="H102" s="170">
        <v>3</v>
      </c>
      <c r="I102" s="171"/>
      <c r="J102" s="172">
        <f>ROUND(I102*H102,2)</f>
        <v>0</v>
      </c>
      <c r="K102" s="168" t="s">
        <v>144</v>
      </c>
      <c r="L102" s="40"/>
      <c r="M102" s="173" t="s">
        <v>3</v>
      </c>
      <c r="N102" s="174" t="s">
        <v>45</v>
      </c>
      <c r="O102" s="73"/>
      <c r="P102" s="175">
        <f>O102*H102</f>
        <v>0</v>
      </c>
      <c r="Q102" s="175">
        <v>0.00142</v>
      </c>
      <c r="R102" s="175">
        <f>Q102*H102</f>
        <v>0.0042599999999999999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302</v>
      </c>
      <c r="AT102" s="177" t="s">
        <v>141</v>
      </c>
      <c r="AU102" s="177" t="s">
        <v>84</v>
      </c>
      <c r="AY102" s="20" t="s">
        <v>138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82</v>
      </c>
      <c r="BK102" s="178">
        <f>ROUND(I102*H102,2)</f>
        <v>0</v>
      </c>
      <c r="BL102" s="20" t="s">
        <v>302</v>
      </c>
      <c r="BM102" s="177" t="s">
        <v>2404</v>
      </c>
    </row>
    <row r="103" s="2" customFormat="1">
      <c r="A103" s="39"/>
      <c r="B103" s="40"/>
      <c r="C103" s="39"/>
      <c r="D103" s="179" t="s">
        <v>147</v>
      </c>
      <c r="E103" s="39"/>
      <c r="F103" s="180" t="s">
        <v>2405</v>
      </c>
      <c r="G103" s="39"/>
      <c r="H103" s="39"/>
      <c r="I103" s="181"/>
      <c r="J103" s="39"/>
      <c r="K103" s="39"/>
      <c r="L103" s="40"/>
      <c r="M103" s="182"/>
      <c r="N103" s="183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147</v>
      </c>
      <c r="AU103" s="20" t="s">
        <v>84</v>
      </c>
    </row>
    <row r="104" s="2" customFormat="1" ht="16.5" customHeight="1">
      <c r="A104" s="39"/>
      <c r="B104" s="165"/>
      <c r="C104" s="166" t="s">
        <v>241</v>
      </c>
      <c r="D104" s="166" t="s">
        <v>141</v>
      </c>
      <c r="E104" s="167" t="s">
        <v>2406</v>
      </c>
      <c r="F104" s="168" t="s">
        <v>2407</v>
      </c>
      <c r="G104" s="169" t="s">
        <v>369</v>
      </c>
      <c r="H104" s="170">
        <v>20</v>
      </c>
      <c r="I104" s="171"/>
      <c r="J104" s="172">
        <f>ROUND(I104*H104,2)</f>
        <v>0</v>
      </c>
      <c r="K104" s="168" t="s">
        <v>144</v>
      </c>
      <c r="L104" s="40"/>
      <c r="M104" s="173" t="s">
        <v>3</v>
      </c>
      <c r="N104" s="174" t="s">
        <v>45</v>
      </c>
      <c r="O104" s="73"/>
      <c r="P104" s="175">
        <f>O104*H104</f>
        <v>0</v>
      </c>
      <c r="Q104" s="175">
        <v>0.0074400000000000004</v>
      </c>
      <c r="R104" s="175">
        <f>Q104*H104</f>
        <v>0.14880000000000002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302</v>
      </c>
      <c r="AT104" s="177" t="s">
        <v>141</v>
      </c>
      <c r="AU104" s="177" t="s">
        <v>84</v>
      </c>
      <c r="AY104" s="20" t="s">
        <v>138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82</v>
      </c>
      <c r="BK104" s="178">
        <f>ROUND(I104*H104,2)</f>
        <v>0</v>
      </c>
      <c r="BL104" s="20" t="s">
        <v>302</v>
      </c>
      <c r="BM104" s="177" t="s">
        <v>2408</v>
      </c>
    </row>
    <row r="105" s="2" customFormat="1">
      <c r="A105" s="39"/>
      <c r="B105" s="40"/>
      <c r="C105" s="39"/>
      <c r="D105" s="179" t="s">
        <v>147</v>
      </c>
      <c r="E105" s="39"/>
      <c r="F105" s="180" t="s">
        <v>2409</v>
      </c>
      <c r="G105" s="39"/>
      <c r="H105" s="39"/>
      <c r="I105" s="181"/>
      <c r="J105" s="39"/>
      <c r="K105" s="39"/>
      <c r="L105" s="40"/>
      <c r="M105" s="182"/>
      <c r="N105" s="183"/>
      <c r="O105" s="73"/>
      <c r="P105" s="73"/>
      <c r="Q105" s="73"/>
      <c r="R105" s="73"/>
      <c r="S105" s="73"/>
      <c r="T105" s="74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0" t="s">
        <v>147</v>
      </c>
      <c r="AU105" s="20" t="s">
        <v>84</v>
      </c>
    </row>
    <row r="106" s="2" customFormat="1" ht="16.5" customHeight="1">
      <c r="A106" s="39"/>
      <c r="B106" s="165"/>
      <c r="C106" s="166" t="s">
        <v>255</v>
      </c>
      <c r="D106" s="166" t="s">
        <v>141</v>
      </c>
      <c r="E106" s="167" t="s">
        <v>2410</v>
      </c>
      <c r="F106" s="168" t="s">
        <v>2411</v>
      </c>
      <c r="G106" s="169" t="s">
        <v>369</v>
      </c>
      <c r="H106" s="170">
        <v>7</v>
      </c>
      <c r="I106" s="171"/>
      <c r="J106" s="172">
        <f>ROUND(I106*H106,2)</f>
        <v>0</v>
      </c>
      <c r="K106" s="168" t="s">
        <v>144</v>
      </c>
      <c r="L106" s="40"/>
      <c r="M106" s="173" t="s">
        <v>3</v>
      </c>
      <c r="N106" s="174" t="s">
        <v>45</v>
      </c>
      <c r="O106" s="73"/>
      <c r="P106" s="175">
        <f>O106*H106</f>
        <v>0</v>
      </c>
      <c r="Q106" s="175">
        <v>0.00040999999999999999</v>
      </c>
      <c r="R106" s="175">
        <f>Q106*H106</f>
        <v>0.0028700000000000002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302</v>
      </c>
      <c r="AT106" s="177" t="s">
        <v>141</v>
      </c>
      <c r="AU106" s="177" t="s">
        <v>84</v>
      </c>
      <c r="AY106" s="20" t="s">
        <v>138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82</v>
      </c>
      <c r="BK106" s="178">
        <f>ROUND(I106*H106,2)</f>
        <v>0</v>
      </c>
      <c r="BL106" s="20" t="s">
        <v>302</v>
      </c>
      <c r="BM106" s="177" t="s">
        <v>2412</v>
      </c>
    </row>
    <row r="107" s="2" customFormat="1">
      <c r="A107" s="39"/>
      <c r="B107" s="40"/>
      <c r="C107" s="39"/>
      <c r="D107" s="179" t="s">
        <v>147</v>
      </c>
      <c r="E107" s="39"/>
      <c r="F107" s="180" t="s">
        <v>2409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147</v>
      </c>
      <c r="AU107" s="20" t="s">
        <v>84</v>
      </c>
    </row>
    <row r="108" s="2" customFormat="1" ht="16.5" customHeight="1">
      <c r="A108" s="39"/>
      <c r="B108" s="165"/>
      <c r="C108" s="166" t="s">
        <v>265</v>
      </c>
      <c r="D108" s="166" t="s">
        <v>141</v>
      </c>
      <c r="E108" s="167" t="s">
        <v>2413</v>
      </c>
      <c r="F108" s="168" t="s">
        <v>2414</v>
      </c>
      <c r="G108" s="169" t="s">
        <v>369</v>
      </c>
      <c r="H108" s="170">
        <v>13</v>
      </c>
      <c r="I108" s="171"/>
      <c r="J108" s="172">
        <f>ROUND(I108*H108,2)</f>
        <v>0</v>
      </c>
      <c r="K108" s="168" t="s">
        <v>144</v>
      </c>
      <c r="L108" s="40"/>
      <c r="M108" s="173" t="s">
        <v>3</v>
      </c>
      <c r="N108" s="174" t="s">
        <v>45</v>
      </c>
      <c r="O108" s="73"/>
      <c r="P108" s="175">
        <f>O108*H108</f>
        <v>0</v>
      </c>
      <c r="Q108" s="175">
        <v>0.00048000000000000001</v>
      </c>
      <c r="R108" s="175">
        <f>Q108*H108</f>
        <v>0.0062399999999999999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302</v>
      </c>
      <c r="AT108" s="177" t="s">
        <v>141</v>
      </c>
      <c r="AU108" s="177" t="s">
        <v>84</v>
      </c>
      <c r="AY108" s="20" t="s">
        <v>138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82</v>
      </c>
      <c r="BK108" s="178">
        <f>ROUND(I108*H108,2)</f>
        <v>0</v>
      </c>
      <c r="BL108" s="20" t="s">
        <v>302</v>
      </c>
      <c r="BM108" s="177" t="s">
        <v>2415</v>
      </c>
    </row>
    <row r="109" s="2" customFormat="1">
      <c r="A109" s="39"/>
      <c r="B109" s="40"/>
      <c r="C109" s="39"/>
      <c r="D109" s="179" t="s">
        <v>147</v>
      </c>
      <c r="E109" s="39"/>
      <c r="F109" s="180" t="s">
        <v>2409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147</v>
      </c>
      <c r="AU109" s="20" t="s">
        <v>84</v>
      </c>
    </row>
    <row r="110" s="2" customFormat="1" ht="16.5" customHeight="1">
      <c r="A110" s="39"/>
      <c r="B110" s="165"/>
      <c r="C110" s="166" t="s">
        <v>273</v>
      </c>
      <c r="D110" s="166" t="s">
        <v>141</v>
      </c>
      <c r="E110" s="167" t="s">
        <v>2416</v>
      </c>
      <c r="F110" s="168" t="s">
        <v>2417</v>
      </c>
      <c r="G110" s="169" t="s">
        <v>369</v>
      </c>
      <c r="H110" s="170">
        <v>7</v>
      </c>
      <c r="I110" s="171"/>
      <c r="J110" s="172">
        <f>ROUND(I110*H110,2)</f>
        <v>0</v>
      </c>
      <c r="K110" s="168" t="s">
        <v>144</v>
      </c>
      <c r="L110" s="40"/>
      <c r="M110" s="173" t="s">
        <v>3</v>
      </c>
      <c r="N110" s="174" t="s">
        <v>45</v>
      </c>
      <c r="O110" s="73"/>
      <c r="P110" s="175">
        <f>O110*H110</f>
        <v>0</v>
      </c>
      <c r="Q110" s="175">
        <v>0.0022399999999999998</v>
      </c>
      <c r="R110" s="175">
        <f>Q110*H110</f>
        <v>0.015679999999999999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302</v>
      </c>
      <c r="AT110" s="177" t="s">
        <v>141</v>
      </c>
      <c r="AU110" s="177" t="s">
        <v>84</v>
      </c>
      <c r="AY110" s="20" t="s">
        <v>138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82</v>
      </c>
      <c r="BK110" s="178">
        <f>ROUND(I110*H110,2)</f>
        <v>0</v>
      </c>
      <c r="BL110" s="20" t="s">
        <v>302</v>
      </c>
      <c r="BM110" s="177" t="s">
        <v>2418</v>
      </c>
    </row>
    <row r="111" s="2" customFormat="1" ht="16.5" customHeight="1">
      <c r="A111" s="39"/>
      <c r="B111" s="165"/>
      <c r="C111" s="223" t="s">
        <v>278</v>
      </c>
      <c r="D111" s="223" t="s">
        <v>932</v>
      </c>
      <c r="E111" s="224" t="s">
        <v>2419</v>
      </c>
      <c r="F111" s="225" t="s">
        <v>2420</v>
      </c>
      <c r="G111" s="226" t="s">
        <v>211</v>
      </c>
      <c r="H111" s="227">
        <v>1</v>
      </c>
      <c r="I111" s="228"/>
      <c r="J111" s="229">
        <f>ROUND(I111*H111,2)</f>
        <v>0</v>
      </c>
      <c r="K111" s="225" t="s">
        <v>144</v>
      </c>
      <c r="L111" s="230"/>
      <c r="M111" s="231" t="s">
        <v>3</v>
      </c>
      <c r="N111" s="232" t="s">
        <v>45</v>
      </c>
      <c r="O111" s="73"/>
      <c r="P111" s="175">
        <f>O111*H111</f>
        <v>0</v>
      </c>
      <c r="Q111" s="175">
        <v>0.00033</v>
      </c>
      <c r="R111" s="175">
        <f>Q111*H111</f>
        <v>0.00033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429</v>
      </c>
      <c r="AT111" s="177" t="s">
        <v>932</v>
      </c>
      <c r="AU111" s="177" t="s">
        <v>84</v>
      </c>
      <c r="AY111" s="20" t="s">
        <v>138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82</v>
      </c>
      <c r="BK111" s="178">
        <f>ROUND(I111*H111,2)</f>
        <v>0</v>
      </c>
      <c r="BL111" s="20" t="s">
        <v>302</v>
      </c>
      <c r="BM111" s="177" t="s">
        <v>2421</v>
      </c>
    </row>
    <row r="112" s="2" customFormat="1">
      <c r="A112" s="39"/>
      <c r="B112" s="40"/>
      <c r="C112" s="39"/>
      <c r="D112" s="179" t="s">
        <v>147</v>
      </c>
      <c r="E112" s="39"/>
      <c r="F112" s="180" t="s">
        <v>2422</v>
      </c>
      <c r="G112" s="39"/>
      <c r="H112" s="39"/>
      <c r="I112" s="181"/>
      <c r="J112" s="39"/>
      <c r="K112" s="39"/>
      <c r="L112" s="40"/>
      <c r="M112" s="182"/>
      <c r="N112" s="183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147</v>
      </c>
      <c r="AU112" s="20" t="s">
        <v>84</v>
      </c>
    </row>
    <row r="113" s="2" customFormat="1" ht="16.5" customHeight="1">
      <c r="A113" s="39"/>
      <c r="B113" s="165"/>
      <c r="C113" s="166" t="s">
        <v>285</v>
      </c>
      <c r="D113" s="166" t="s">
        <v>141</v>
      </c>
      <c r="E113" s="167" t="s">
        <v>2423</v>
      </c>
      <c r="F113" s="168" t="s">
        <v>2424</v>
      </c>
      <c r="G113" s="169" t="s">
        <v>211</v>
      </c>
      <c r="H113" s="170">
        <v>4</v>
      </c>
      <c r="I113" s="171"/>
      <c r="J113" s="172">
        <f>ROUND(I113*H113,2)</f>
        <v>0</v>
      </c>
      <c r="K113" s="168" t="s">
        <v>144</v>
      </c>
      <c r="L113" s="40"/>
      <c r="M113" s="173" t="s">
        <v>3</v>
      </c>
      <c r="N113" s="174" t="s">
        <v>45</v>
      </c>
      <c r="O113" s="73"/>
      <c r="P113" s="175">
        <f>O113*H113</f>
        <v>0</v>
      </c>
      <c r="Q113" s="175">
        <v>0</v>
      </c>
      <c r="R113" s="175">
        <f>Q113*H113</f>
        <v>0</v>
      </c>
      <c r="S113" s="175">
        <v>0</v>
      </c>
      <c r="T113" s="17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302</v>
      </c>
      <c r="AT113" s="177" t="s">
        <v>141</v>
      </c>
      <c r="AU113" s="177" t="s">
        <v>84</v>
      </c>
      <c r="AY113" s="20" t="s">
        <v>138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82</v>
      </c>
      <c r="BK113" s="178">
        <f>ROUND(I113*H113,2)</f>
        <v>0</v>
      </c>
      <c r="BL113" s="20" t="s">
        <v>302</v>
      </c>
      <c r="BM113" s="177" t="s">
        <v>2425</v>
      </c>
    </row>
    <row r="114" s="13" customFormat="1">
      <c r="A114" s="13"/>
      <c r="B114" s="189"/>
      <c r="C114" s="13"/>
      <c r="D114" s="179" t="s">
        <v>199</v>
      </c>
      <c r="E114" s="190" t="s">
        <v>3</v>
      </c>
      <c r="F114" s="191" t="s">
        <v>2426</v>
      </c>
      <c r="G114" s="13"/>
      <c r="H114" s="190" t="s">
        <v>3</v>
      </c>
      <c r="I114" s="192"/>
      <c r="J114" s="13"/>
      <c r="K114" s="13"/>
      <c r="L114" s="189"/>
      <c r="M114" s="193"/>
      <c r="N114" s="194"/>
      <c r="O114" s="194"/>
      <c r="P114" s="194"/>
      <c r="Q114" s="194"/>
      <c r="R114" s="194"/>
      <c r="S114" s="194"/>
      <c r="T114" s="19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90" t="s">
        <v>199</v>
      </c>
      <c r="AU114" s="190" t="s">
        <v>84</v>
      </c>
      <c r="AV114" s="13" t="s">
        <v>82</v>
      </c>
      <c r="AW114" s="13" t="s">
        <v>35</v>
      </c>
      <c r="AX114" s="13" t="s">
        <v>74</v>
      </c>
      <c r="AY114" s="190" t="s">
        <v>138</v>
      </c>
    </row>
    <row r="115" s="14" customFormat="1">
      <c r="A115" s="14"/>
      <c r="B115" s="196"/>
      <c r="C115" s="14"/>
      <c r="D115" s="179" t="s">
        <v>199</v>
      </c>
      <c r="E115" s="197" t="s">
        <v>3</v>
      </c>
      <c r="F115" s="198" t="s">
        <v>2427</v>
      </c>
      <c r="G115" s="14"/>
      <c r="H115" s="199">
        <v>4</v>
      </c>
      <c r="I115" s="200"/>
      <c r="J115" s="14"/>
      <c r="K115" s="14"/>
      <c r="L115" s="196"/>
      <c r="M115" s="201"/>
      <c r="N115" s="202"/>
      <c r="O115" s="202"/>
      <c r="P115" s="202"/>
      <c r="Q115" s="202"/>
      <c r="R115" s="202"/>
      <c r="S115" s="202"/>
      <c r="T115" s="20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7" t="s">
        <v>199</v>
      </c>
      <c r="AU115" s="197" t="s">
        <v>84</v>
      </c>
      <c r="AV115" s="14" t="s">
        <v>84</v>
      </c>
      <c r="AW115" s="14" t="s">
        <v>35</v>
      </c>
      <c r="AX115" s="14" t="s">
        <v>74</v>
      </c>
      <c r="AY115" s="197" t="s">
        <v>138</v>
      </c>
    </row>
    <row r="116" s="15" customFormat="1">
      <c r="A116" s="15"/>
      <c r="B116" s="204"/>
      <c r="C116" s="15"/>
      <c r="D116" s="179" t="s">
        <v>199</v>
      </c>
      <c r="E116" s="205" t="s">
        <v>3</v>
      </c>
      <c r="F116" s="206" t="s">
        <v>208</v>
      </c>
      <c r="G116" s="15"/>
      <c r="H116" s="207">
        <v>4</v>
      </c>
      <c r="I116" s="208"/>
      <c r="J116" s="15"/>
      <c r="K116" s="15"/>
      <c r="L116" s="204"/>
      <c r="M116" s="209"/>
      <c r="N116" s="210"/>
      <c r="O116" s="210"/>
      <c r="P116" s="210"/>
      <c r="Q116" s="210"/>
      <c r="R116" s="210"/>
      <c r="S116" s="210"/>
      <c r="T116" s="21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05" t="s">
        <v>199</v>
      </c>
      <c r="AU116" s="205" t="s">
        <v>84</v>
      </c>
      <c r="AV116" s="15" t="s">
        <v>162</v>
      </c>
      <c r="AW116" s="15" t="s">
        <v>35</v>
      </c>
      <c r="AX116" s="15" t="s">
        <v>82</v>
      </c>
      <c r="AY116" s="205" t="s">
        <v>138</v>
      </c>
    </row>
    <row r="117" s="2" customFormat="1" ht="16.5" customHeight="1">
      <c r="A117" s="39"/>
      <c r="B117" s="165"/>
      <c r="C117" s="166" t="s">
        <v>9</v>
      </c>
      <c r="D117" s="166" t="s">
        <v>141</v>
      </c>
      <c r="E117" s="167" t="s">
        <v>2428</v>
      </c>
      <c r="F117" s="168" t="s">
        <v>2429</v>
      </c>
      <c r="G117" s="169" t="s">
        <v>211</v>
      </c>
      <c r="H117" s="170">
        <v>1</v>
      </c>
      <c r="I117" s="171"/>
      <c r="J117" s="172">
        <f>ROUND(I117*H117,2)</f>
        <v>0</v>
      </c>
      <c r="K117" s="168" t="s">
        <v>144</v>
      </c>
      <c r="L117" s="40"/>
      <c r="M117" s="173" t="s">
        <v>3</v>
      </c>
      <c r="N117" s="174" t="s">
        <v>45</v>
      </c>
      <c r="O117" s="73"/>
      <c r="P117" s="175">
        <f>O117*H117</f>
        <v>0</v>
      </c>
      <c r="Q117" s="175">
        <v>0.00014999999999999999</v>
      </c>
      <c r="R117" s="175">
        <f>Q117*H117</f>
        <v>0.00014999999999999999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302</v>
      </c>
      <c r="AT117" s="177" t="s">
        <v>141</v>
      </c>
      <c r="AU117" s="177" t="s">
        <v>84</v>
      </c>
      <c r="AY117" s="20" t="s">
        <v>138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82</v>
      </c>
      <c r="BK117" s="178">
        <f>ROUND(I117*H117,2)</f>
        <v>0</v>
      </c>
      <c r="BL117" s="20" t="s">
        <v>302</v>
      </c>
      <c r="BM117" s="177" t="s">
        <v>2430</v>
      </c>
    </row>
    <row r="118" s="2" customFormat="1" ht="16.5" customHeight="1">
      <c r="A118" s="39"/>
      <c r="B118" s="165"/>
      <c r="C118" s="223" t="s">
        <v>302</v>
      </c>
      <c r="D118" s="223" t="s">
        <v>932</v>
      </c>
      <c r="E118" s="224" t="s">
        <v>2431</v>
      </c>
      <c r="F118" s="225" t="s">
        <v>2432</v>
      </c>
      <c r="G118" s="226" t="s">
        <v>211</v>
      </c>
      <c r="H118" s="227">
        <v>1</v>
      </c>
      <c r="I118" s="228"/>
      <c r="J118" s="229">
        <f>ROUND(I118*H118,2)</f>
        <v>0</v>
      </c>
      <c r="K118" s="225" t="s">
        <v>3</v>
      </c>
      <c r="L118" s="230"/>
      <c r="M118" s="231" t="s">
        <v>3</v>
      </c>
      <c r="N118" s="232" t="s">
        <v>45</v>
      </c>
      <c r="O118" s="73"/>
      <c r="P118" s="175">
        <f>O118*H118</f>
        <v>0</v>
      </c>
      <c r="Q118" s="175">
        <v>0.0041000000000000003</v>
      </c>
      <c r="R118" s="175">
        <f>Q118*H118</f>
        <v>0.0041000000000000003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429</v>
      </c>
      <c r="AT118" s="177" t="s">
        <v>932</v>
      </c>
      <c r="AU118" s="177" t="s">
        <v>84</v>
      </c>
      <c r="AY118" s="20" t="s">
        <v>138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82</v>
      </c>
      <c r="BK118" s="178">
        <f>ROUND(I118*H118,2)</f>
        <v>0</v>
      </c>
      <c r="BL118" s="20" t="s">
        <v>302</v>
      </c>
      <c r="BM118" s="177" t="s">
        <v>2433</v>
      </c>
    </row>
    <row r="119" s="2" customFormat="1" ht="16.5" customHeight="1">
      <c r="A119" s="39"/>
      <c r="B119" s="165"/>
      <c r="C119" s="166" t="s">
        <v>310</v>
      </c>
      <c r="D119" s="166" t="s">
        <v>141</v>
      </c>
      <c r="E119" s="167" t="s">
        <v>2434</v>
      </c>
      <c r="F119" s="168" t="s">
        <v>2435</v>
      </c>
      <c r="G119" s="169" t="s">
        <v>211</v>
      </c>
      <c r="H119" s="170">
        <v>1</v>
      </c>
      <c r="I119" s="171"/>
      <c r="J119" s="172">
        <f>ROUND(I119*H119,2)</f>
        <v>0</v>
      </c>
      <c r="K119" s="168" t="s">
        <v>144</v>
      </c>
      <c r="L119" s="40"/>
      <c r="M119" s="173" t="s">
        <v>3</v>
      </c>
      <c r="N119" s="174" t="s">
        <v>45</v>
      </c>
      <c r="O119" s="73"/>
      <c r="P119" s="175">
        <f>O119*H119</f>
        <v>0</v>
      </c>
      <c r="Q119" s="175">
        <v>0.00022000000000000001</v>
      </c>
      <c r="R119" s="175">
        <f>Q119*H119</f>
        <v>0.00022000000000000001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302</v>
      </c>
      <c r="AT119" s="177" t="s">
        <v>141</v>
      </c>
      <c r="AU119" s="177" t="s">
        <v>84</v>
      </c>
      <c r="AY119" s="20" t="s">
        <v>138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82</v>
      </c>
      <c r="BK119" s="178">
        <f>ROUND(I119*H119,2)</f>
        <v>0</v>
      </c>
      <c r="BL119" s="20" t="s">
        <v>302</v>
      </c>
      <c r="BM119" s="177" t="s">
        <v>2436</v>
      </c>
    </row>
    <row r="120" s="2" customFormat="1">
      <c r="A120" s="39"/>
      <c r="B120" s="40"/>
      <c r="C120" s="39"/>
      <c r="D120" s="179" t="s">
        <v>147</v>
      </c>
      <c r="E120" s="39"/>
      <c r="F120" s="180" t="s">
        <v>1713</v>
      </c>
      <c r="G120" s="39"/>
      <c r="H120" s="39"/>
      <c r="I120" s="181"/>
      <c r="J120" s="39"/>
      <c r="K120" s="39"/>
      <c r="L120" s="40"/>
      <c r="M120" s="182"/>
      <c r="N120" s="183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147</v>
      </c>
      <c r="AU120" s="20" t="s">
        <v>84</v>
      </c>
    </row>
    <row r="121" s="2" customFormat="1" ht="16.5" customHeight="1">
      <c r="A121" s="39"/>
      <c r="B121" s="165"/>
      <c r="C121" s="166" t="s">
        <v>326</v>
      </c>
      <c r="D121" s="166" t="s">
        <v>141</v>
      </c>
      <c r="E121" s="167" t="s">
        <v>2437</v>
      </c>
      <c r="F121" s="168" t="s">
        <v>2438</v>
      </c>
      <c r="G121" s="169" t="s">
        <v>211</v>
      </c>
      <c r="H121" s="170">
        <v>3</v>
      </c>
      <c r="I121" s="171"/>
      <c r="J121" s="172">
        <f>ROUND(I121*H121,2)</f>
        <v>0</v>
      </c>
      <c r="K121" s="168" t="s">
        <v>144</v>
      </c>
      <c r="L121" s="40"/>
      <c r="M121" s="173" t="s">
        <v>3</v>
      </c>
      <c r="N121" s="174" t="s">
        <v>45</v>
      </c>
      <c r="O121" s="73"/>
      <c r="P121" s="175">
        <f>O121*H121</f>
        <v>0</v>
      </c>
      <c r="Q121" s="175">
        <v>0.0015</v>
      </c>
      <c r="R121" s="175">
        <f>Q121*H121</f>
        <v>0.0045000000000000005</v>
      </c>
      <c r="S121" s="175">
        <v>0</v>
      </c>
      <c r="T121" s="17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162</v>
      </c>
      <c r="AT121" s="177" t="s">
        <v>141</v>
      </c>
      <c r="AU121" s="177" t="s">
        <v>84</v>
      </c>
      <c r="AY121" s="20" t="s">
        <v>138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82</v>
      </c>
      <c r="BK121" s="178">
        <f>ROUND(I121*H121,2)</f>
        <v>0</v>
      </c>
      <c r="BL121" s="20" t="s">
        <v>162</v>
      </c>
      <c r="BM121" s="177" t="s">
        <v>2439</v>
      </c>
    </row>
    <row r="122" s="2" customFormat="1">
      <c r="A122" s="39"/>
      <c r="B122" s="40"/>
      <c r="C122" s="39"/>
      <c r="D122" s="179" t="s">
        <v>147</v>
      </c>
      <c r="E122" s="39"/>
      <c r="F122" s="180" t="s">
        <v>2440</v>
      </c>
      <c r="G122" s="39"/>
      <c r="H122" s="39"/>
      <c r="I122" s="181"/>
      <c r="J122" s="39"/>
      <c r="K122" s="39"/>
      <c r="L122" s="40"/>
      <c r="M122" s="182"/>
      <c r="N122" s="183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147</v>
      </c>
      <c r="AU122" s="20" t="s">
        <v>84</v>
      </c>
    </row>
    <row r="123" s="2" customFormat="1" ht="16.5" customHeight="1">
      <c r="A123" s="39"/>
      <c r="B123" s="165"/>
      <c r="C123" s="166" t="s">
        <v>332</v>
      </c>
      <c r="D123" s="166" t="s">
        <v>141</v>
      </c>
      <c r="E123" s="167" t="s">
        <v>2441</v>
      </c>
      <c r="F123" s="168" t="s">
        <v>2442</v>
      </c>
      <c r="G123" s="169" t="s">
        <v>211</v>
      </c>
      <c r="H123" s="170">
        <v>1</v>
      </c>
      <c r="I123" s="171"/>
      <c r="J123" s="172">
        <f>ROUND(I123*H123,2)</f>
        <v>0</v>
      </c>
      <c r="K123" s="168" t="s">
        <v>144</v>
      </c>
      <c r="L123" s="40"/>
      <c r="M123" s="173" t="s">
        <v>3</v>
      </c>
      <c r="N123" s="174" t="s">
        <v>45</v>
      </c>
      <c r="O123" s="73"/>
      <c r="P123" s="175">
        <f>O123*H123</f>
        <v>0</v>
      </c>
      <c r="Q123" s="175">
        <v>0.00029</v>
      </c>
      <c r="R123" s="175">
        <f>Q123*H123</f>
        <v>0.00029</v>
      </c>
      <c r="S123" s="175">
        <v>0</v>
      </c>
      <c r="T123" s="17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77" t="s">
        <v>302</v>
      </c>
      <c r="AT123" s="177" t="s">
        <v>141</v>
      </c>
      <c r="AU123" s="177" t="s">
        <v>84</v>
      </c>
      <c r="AY123" s="20" t="s">
        <v>138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20" t="s">
        <v>82</v>
      </c>
      <c r="BK123" s="178">
        <f>ROUND(I123*H123,2)</f>
        <v>0</v>
      </c>
      <c r="BL123" s="20" t="s">
        <v>302</v>
      </c>
      <c r="BM123" s="177" t="s">
        <v>2443</v>
      </c>
    </row>
    <row r="124" s="2" customFormat="1" ht="16.5" customHeight="1">
      <c r="A124" s="39"/>
      <c r="B124" s="165"/>
      <c r="C124" s="166" t="s">
        <v>344</v>
      </c>
      <c r="D124" s="166" t="s">
        <v>141</v>
      </c>
      <c r="E124" s="167" t="s">
        <v>2444</v>
      </c>
      <c r="F124" s="168" t="s">
        <v>2445</v>
      </c>
      <c r="G124" s="169" t="s">
        <v>369</v>
      </c>
      <c r="H124" s="170">
        <v>53</v>
      </c>
      <c r="I124" s="171"/>
      <c r="J124" s="172">
        <f>ROUND(I124*H124,2)</f>
        <v>0</v>
      </c>
      <c r="K124" s="168" t="s">
        <v>144</v>
      </c>
      <c r="L124" s="40"/>
      <c r="M124" s="173" t="s">
        <v>3</v>
      </c>
      <c r="N124" s="174" t="s">
        <v>45</v>
      </c>
      <c r="O124" s="73"/>
      <c r="P124" s="175">
        <f>O124*H124</f>
        <v>0</v>
      </c>
      <c r="Q124" s="175">
        <v>0</v>
      </c>
      <c r="R124" s="175">
        <f>Q124*H124</f>
        <v>0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302</v>
      </c>
      <c r="AT124" s="177" t="s">
        <v>141</v>
      </c>
      <c r="AU124" s="177" t="s">
        <v>84</v>
      </c>
      <c r="AY124" s="20" t="s">
        <v>138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82</v>
      </c>
      <c r="BK124" s="178">
        <f>ROUND(I124*H124,2)</f>
        <v>0</v>
      </c>
      <c r="BL124" s="20" t="s">
        <v>302</v>
      </c>
      <c r="BM124" s="177" t="s">
        <v>2446</v>
      </c>
    </row>
    <row r="125" s="14" customFormat="1">
      <c r="A125" s="14"/>
      <c r="B125" s="196"/>
      <c r="C125" s="14"/>
      <c r="D125" s="179" t="s">
        <v>199</v>
      </c>
      <c r="E125" s="197" t="s">
        <v>3</v>
      </c>
      <c r="F125" s="198" t="s">
        <v>2447</v>
      </c>
      <c r="G125" s="14"/>
      <c r="H125" s="199">
        <v>23</v>
      </c>
      <c r="I125" s="200"/>
      <c r="J125" s="14"/>
      <c r="K125" s="14"/>
      <c r="L125" s="196"/>
      <c r="M125" s="201"/>
      <c r="N125" s="202"/>
      <c r="O125" s="202"/>
      <c r="P125" s="202"/>
      <c r="Q125" s="202"/>
      <c r="R125" s="202"/>
      <c r="S125" s="202"/>
      <c r="T125" s="20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7" t="s">
        <v>199</v>
      </c>
      <c r="AU125" s="197" t="s">
        <v>84</v>
      </c>
      <c r="AV125" s="14" t="s">
        <v>84</v>
      </c>
      <c r="AW125" s="14" t="s">
        <v>35</v>
      </c>
      <c r="AX125" s="14" t="s">
        <v>74</v>
      </c>
      <c r="AY125" s="197" t="s">
        <v>138</v>
      </c>
    </row>
    <row r="126" s="14" customFormat="1">
      <c r="A126" s="14"/>
      <c r="B126" s="196"/>
      <c r="C126" s="14"/>
      <c r="D126" s="179" t="s">
        <v>199</v>
      </c>
      <c r="E126" s="197" t="s">
        <v>3</v>
      </c>
      <c r="F126" s="198" t="s">
        <v>2448</v>
      </c>
      <c r="G126" s="14"/>
      <c r="H126" s="199">
        <v>30</v>
      </c>
      <c r="I126" s="200"/>
      <c r="J126" s="14"/>
      <c r="K126" s="14"/>
      <c r="L126" s="196"/>
      <c r="M126" s="201"/>
      <c r="N126" s="202"/>
      <c r="O126" s="202"/>
      <c r="P126" s="202"/>
      <c r="Q126" s="202"/>
      <c r="R126" s="202"/>
      <c r="S126" s="202"/>
      <c r="T126" s="20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7" t="s">
        <v>199</v>
      </c>
      <c r="AU126" s="197" t="s">
        <v>84</v>
      </c>
      <c r="AV126" s="14" t="s">
        <v>84</v>
      </c>
      <c r="AW126" s="14" t="s">
        <v>35</v>
      </c>
      <c r="AX126" s="14" t="s">
        <v>74</v>
      </c>
      <c r="AY126" s="197" t="s">
        <v>138</v>
      </c>
    </row>
    <row r="127" s="15" customFormat="1">
      <c r="A127" s="15"/>
      <c r="B127" s="204"/>
      <c r="C127" s="15"/>
      <c r="D127" s="179" t="s">
        <v>199</v>
      </c>
      <c r="E127" s="205" t="s">
        <v>3</v>
      </c>
      <c r="F127" s="206" t="s">
        <v>208</v>
      </c>
      <c r="G127" s="15"/>
      <c r="H127" s="207">
        <v>53</v>
      </c>
      <c r="I127" s="208"/>
      <c r="J127" s="15"/>
      <c r="K127" s="15"/>
      <c r="L127" s="204"/>
      <c r="M127" s="209"/>
      <c r="N127" s="210"/>
      <c r="O127" s="210"/>
      <c r="P127" s="210"/>
      <c r="Q127" s="210"/>
      <c r="R127" s="210"/>
      <c r="S127" s="210"/>
      <c r="T127" s="21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05" t="s">
        <v>199</v>
      </c>
      <c r="AU127" s="205" t="s">
        <v>84</v>
      </c>
      <c r="AV127" s="15" t="s">
        <v>162</v>
      </c>
      <c r="AW127" s="15" t="s">
        <v>35</v>
      </c>
      <c r="AX127" s="15" t="s">
        <v>82</v>
      </c>
      <c r="AY127" s="205" t="s">
        <v>138</v>
      </c>
    </row>
    <row r="128" s="2" customFormat="1" ht="16.5" customHeight="1">
      <c r="A128" s="39"/>
      <c r="B128" s="165"/>
      <c r="C128" s="166" t="s">
        <v>8</v>
      </c>
      <c r="D128" s="166" t="s">
        <v>141</v>
      </c>
      <c r="E128" s="167" t="s">
        <v>2449</v>
      </c>
      <c r="F128" s="168" t="s">
        <v>2450</v>
      </c>
      <c r="G128" s="169" t="s">
        <v>211</v>
      </c>
      <c r="H128" s="170">
        <v>1</v>
      </c>
      <c r="I128" s="171"/>
      <c r="J128" s="172">
        <f>ROUND(I128*H128,2)</f>
        <v>0</v>
      </c>
      <c r="K128" s="168" t="s">
        <v>3</v>
      </c>
      <c r="L128" s="40"/>
      <c r="M128" s="173" t="s">
        <v>3</v>
      </c>
      <c r="N128" s="174" t="s">
        <v>45</v>
      </c>
      <c r="O128" s="73"/>
      <c r="P128" s="175">
        <f>O128*H128</f>
        <v>0</v>
      </c>
      <c r="Q128" s="175">
        <v>0</v>
      </c>
      <c r="R128" s="175">
        <f>Q128*H128</f>
        <v>0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302</v>
      </c>
      <c r="AT128" s="177" t="s">
        <v>141</v>
      </c>
      <c r="AU128" s="177" t="s">
        <v>84</v>
      </c>
      <c r="AY128" s="20" t="s">
        <v>138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82</v>
      </c>
      <c r="BK128" s="178">
        <f>ROUND(I128*H128,2)</f>
        <v>0</v>
      </c>
      <c r="BL128" s="20" t="s">
        <v>302</v>
      </c>
      <c r="BM128" s="177" t="s">
        <v>2451</v>
      </c>
    </row>
    <row r="129" s="2" customFormat="1">
      <c r="A129" s="39"/>
      <c r="B129" s="165"/>
      <c r="C129" s="166" t="s">
        <v>354</v>
      </c>
      <c r="D129" s="166" t="s">
        <v>141</v>
      </c>
      <c r="E129" s="167" t="s">
        <v>2452</v>
      </c>
      <c r="F129" s="168" t="s">
        <v>2453</v>
      </c>
      <c r="G129" s="169" t="s">
        <v>211</v>
      </c>
      <c r="H129" s="170">
        <v>1</v>
      </c>
      <c r="I129" s="171"/>
      <c r="J129" s="172">
        <f>ROUND(I129*H129,2)</f>
        <v>0</v>
      </c>
      <c r="K129" s="168" t="s">
        <v>3</v>
      </c>
      <c r="L129" s="40"/>
      <c r="M129" s="173" t="s">
        <v>3</v>
      </c>
      <c r="N129" s="174" t="s">
        <v>45</v>
      </c>
      <c r="O129" s="73"/>
      <c r="P129" s="175">
        <f>O129*H129</f>
        <v>0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77" t="s">
        <v>302</v>
      </c>
      <c r="AT129" s="177" t="s">
        <v>141</v>
      </c>
      <c r="AU129" s="177" t="s">
        <v>84</v>
      </c>
      <c r="AY129" s="20" t="s">
        <v>138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20" t="s">
        <v>82</v>
      </c>
      <c r="BK129" s="178">
        <f>ROUND(I129*H129,2)</f>
        <v>0</v>
      </c>
      <c r="BL129" s="20" t="s">
        <v>302</v>
      </c>
      <c r="BM129" s="177" t="s">
        <v>2454</v>
      </c>
    </row>
    <row r="130" s="2" customFormat="1">
      <c r="A130" s="39"/>
      <c r="B130" s="40"/>
      <c r="C130" s="39"/>
      <c r="D130" s="179" t="s">
        <v>147</v>
      </c>
      <c r="E130" s="39"/>
      <c r="F130" s="180" t="s">
        <v>2455</v>
      </c>
      <c r="G130" s="39"/>
      <c r="H130" s="39"/>
      <c r="I130" s="181"/>
      <c r="J130" s="39"/>
      <c r="K130" s="39"/>
      <c r="L130" s="40"/>
      <c r="M130" s="182"/>
      <c r="N130" s="183"/>
      <c r="O130" s="73"/>
      <c r="P130" s="73"/>
      <c r="Q130" s="73"/>
      <c r="R130" s="73"/>
      <c r="S130" s="73"/>
      <c r="T130" s="74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20" t="s">
        <v>147</v>
      </c>
      <c r="AU130" s="20" t="s">
        <v>84</v>
      </c>
    </row>
    <row r="131" s="2" customFormat="1">
      <c r="A131" s="39"/>
      <c r="B131" s="165"/>
      <c r="C131" s="166" t="s">
        <v>360</v>
      </c>
      <c r="D131" s="166" t="s">
        <v>141</v>
      </c>
      <c r="E131" s="167" t="s">
        <v>2456</v>
      </c>
      <c r="F131" s="168" t="s">
        <v>2457</v>
      </c>
      <c r="G131" s="169" t="s">
        <v>231</v>
      </c>
      <c r="H131" s="170">
        <v>0.185</v>
      </c>
      <c r="I131" s="171"/>
      <c r="J131" s="172">
        <f>ROUND(I131*H131,2)</f>
        <v>0</v>
      </c>
      <c r="K131" s="168" t="s">
        <v>144</v>
      </c>
      <c r="L131" s="40"/>
      <c r="M131" s="173" t="s">
        <v>3</v>
      </c>
      <c r="N131" s="174" t="s">
        <v>45</v>
      </c>
      <c r="O131" s="73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7" t="s">
        <v>302</v>
      </c>
      <c r="AT131" s="177" t="s">
        <v>141</v>
      </c>
      <c r="AU131" s="177" t="s">
        <v>84</v>
      </c>
      <c r="AY131" s="20" t="s">
        <v>138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20" t="s">
        <v>82</v>
      </c>
      <c r="BK131" s="178">
        <f>ROUND(I131*H131,2)</f>
        <v>0</v>
      </c>
      <c r="BL131" s="20" t="s">
        <v>302</v>
      </c>
      <c r="BM131" s="177" t="s">
        <v>2458</v>
      </c>
    </row>
    <row r="132" s="12" customFormat="1" ht="22.8" customHeight="1">
      <c r="A132" s="12"/>
      <c r="B132" s="152"/>
      <c r="C132" s="12"/>
      <c r="D132" s="153" t="s">
        <v>73</v>
      </c>
      <c r="E132" s="163" t="s">
        <v>2459</v>
      </c>
      <c r="F132" s="163" t="s">
        <v>2460</v>
      </c>
      <c r="G132" s="12"/>
      <c r="H132" s="12"/>
      <c r="I132" s="155"/>
      <c r="J132" s="164">
        <f>BK132</f>
        <v>0</v>
      </c>
      <c r="K132" s="12"/>
      <c r="L132" s="152"/>
      <c r="M132" s="157"/>
      <c r="N132" s="158"/>
      <c r="O132" s="158"/>
      <c r="P132" s="159">
        <f>SUM(P133:P178)</f>
        <v>0</v>
      </c>
      <c r="Q132" s="158"/>
      <c r="R132" s="159">
        <f>SUM(R133:R178)</f>
        <v>0.12576999999999999</v>
      </c>
      <c r="S132" s="158"/>
      <c r="T132" s="160">
        <f>SUM(T133:T178)</f>
        <v>0.099399999999999988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3" t="s">
        <v>84</v>
      </c>
      <c r="AT132" s="161" t="s">
        <v>73</v>
      </c>
      <c r="AU132" s="161" t="s">
        <v>82</v>
      </c>
      <c r="AY132" s="153" t="s">
        <v>138</v>
      </c>
      <c r="BK132" s="162">
        <f>SUM(BK133:BK178)</f>
        <v>0</v>
      </c>
    </row>
    <row r="133" s="2" customFormat="1" ht="16.5" customHeight="1">
      <c r="A133" s="39"/>
      <c r="B133" s="165"/>
      <c r="C133" s="166" t="s">
        <v>366</v>
      </c>
      <c r="D133" s="166" t="s">
        <v>141</v>
      </c>
      <c r="E133" s="167" t="s">
        <v>2461</v>
      </c>
      <c r="F133" s="168" t="s">
        <v>2462</v>
      </c>
      <c r="G133" s="169" t="s">
        <v>369</v>
      </c>
      <c r="H133" s="170">
        <v>20</v>
      </c>
      <c r="I133" s="171"/>
      <c r="J133" s="172">
        <f>ROUND(I133*H133,2)</f>
        <v>0</v>
      </c>
      <c r="K133" s="168" t="s">
        <v>144</v>
      </c>
      <c r="L133" s="40"/>
      <c r="M133" s="173" t="s">
        <v>3</v>
      </c>
      <c r="N133" s="174" t="s">
        <v>45</v>
      </c>
      <c r="O133" s="73"/>
      <c r="P133" s="175">
        <f>O133*H133</f>
        <v>0</v>
      </c>
      <c r="Q133" s="175">
        <v>0</v>
      </c>
      <c r="R133" s="175">
        <f>Q133*H133</f>
        <v>0</v>
      </c>
      <c r="S133" s="175">
        <v>0.0049699999999999996</v>
      </c>
      <c r="T133" s="176">
        <f>S133*H133</f>
        <v>0.099399999999999988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77" t="s">
        <v>302</v>
      </c>
      <c r="AT133" s="177" t="s">
        <v>141</v>
      </c>
      <c r="AU133" s="177" t="s">
        <v>84</v>
      </c>
      <c r="AY133" s="20" t="s">
        <v>138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20" t="s">
        <v>82</v>
      </c>
      <c r="BK133" s="178">
        <f>ROUND(I133*H133,2)</f>
        <v>0</v>
      </c>
      <c r="BL133" s="20" t="s">
        <v>302</v>
      </c>
      <c r="BM133" s="177" t="s">
        <v>2463</v>
      </c>
    </row>
    <row r="134" s="2" customFormat="1">
      <c r="A134" s="39"/>
      <c r="B134" s="40"/>
      <c r="C134" s="39"/>
      <c r="D134" s="179" t="s">
        <v>147</v>
      </c>
      <c r="E134" s="39"/>
      <c r="F134" s="180" t="s">
        <v>2401</v>
      </c>
      <c r="G134" s="39"/>
      <c r="H134" s="39"/>
      <c r="I134" s="181"/>
      <c r="J134" s="39"/>
      <c r="K134" s="39"/>
      <c r="L134" s="40"/>
      <c r="M134" s="182"/>
      <c r="N134" s="183"/>
      <c r="O134" s="73"/>
      <c r="P134" s="73"/>
      <c r="Q134" s="73"/>
      <c r="R134" s="73"/>
      <c r="S134" s="73"/>
      <c r="T134" s="74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20" t="s">
        <v>147</v>
      </c>
      <c r="AU134" s="20" t="s">
        <v>84</v>
      </c>
    </row>
    <row r="135" s="2" customFormat="1" ht="16.5" customHeight="1">
      <c r="A135" s="39"/>
      <c r="B135" s="165"/>
      <c r="C135" s="166" t="s">
        <v>373</v>
      </c>
      <c r="D135" s="166" t="s">
        <v>141</v>
      </c>
      <c r="E135" s="167" t="s">
        <v>2464</v>
      </c>
      <c r="F135" s="168" t="s">
        <v>2465</v>
      </c>
      <c r="G135" s="169" t="s">
        <v>369</v>
      </c>
      <c r="H135" s="170">
        <v>33</v>
      </c>
      <c r="I135" s="171"/>
      <c r="J135" s="172">
        <f>ROUND(I135*H135,2)</f>
        <v>0</v>
      </c>
      <c r="K135" s="168" t="s">
        <v>144</v>
      </c>
      <c r="L135" s="40"/>
      <c r="M135" s="173" t="s">
        <v>3</v>
      </c>
      <c r="N135" s="174" t="s">
        <v>45</v>
      </c>
      <c r="O135" s="73"/>
      <c r="P135" s="175">
        <f>O135*H135</f>
        <v>0</v>
      </c>
      <c r="Q135" s="175">
        <v>0.00044000000000000002</v>
      </c>
      <c r="R135" s="175">
        <f>Q135*H135</f>
        <v>0.01452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302</v>
      </c>
      <c r="AT135" s="177" t="s">
        <v>141</v>
      </c>
      <c r="AU135" s="177" t="s">
        <v>84</v>
      </c>
      <c r="AY135" s="20" t="s">
        <v>138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82</v>
      </c>
      <c r="BK135" s="178">
        <f>ROUND(I135*H135,2)</f>
        <v>0</v>
      </c>
      <c r="BL135" s="20" t="s">
        <v>302</v>
      </c>
      <c r="BM135" s="177" t="s">
        <v>2466</v>
      </c>
    </row>
    <row r="136" s="2" customFormat="1">
      <c r="A136" s="39"/>
      <c r="B136" s="40"/>
      <c r="C136" s="39"/>
      <c r="D136" s="179" t="s">
        <v>147</v>
      </c>
      <c r="E136" s="39"/>
      <c r="F136" s="180" t="s">
        <v>2467</v>
      </c>
      <c r="G136" s="39"/>
      <c r="H136" s="39"/>
      <c r="I136" s="181"/>
      <c r="J136" s="39"/>
      <c r="K136" s="39"/>
      <c r="L136" s="40"/>
      <c r="M136" s="182"/>
      <c r="N136" s="183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147</v>
      </c>
      <c r="AU136" s="20" t="s">
        <v>84</v>
      </c>
    </row>
    <row r="137" s="2" customFormat="1" ht="16.5" customHeight="1">
      <c r="A137" s="39"/>
      <c r="B137" s="165"/>
      <c r="C137" s="166" t="s">
        <v>379</v>
      </c>
      <c r="D137" s="166" t="s">
        <v>141</v>
      </c>
      <c r="E137" s="167" t="s">
        <v>2468</v>
      </c>
      <c r="F137" s="168" t="s">
        <v>2469</v>
      </c>
      <c r="G137" s="169" t="s">
        <v>369</v>
      </c>
      <c r="H137" s="170">
        <v>58</v>
      </c>
      <c r="I137" s="171"/>
      <c r="J137" s="172">
        <f>ROUND(I137*H137,2)</f>
        <v>0</v>
      </c>
      <c r="K137" s="168" t="s">
        <v>144</v>
      </c>
      <c r="L137" s="40"/>
      <c r="M137" s="173" t="s">
        <v>3</v>
      </c>
      <c r="N137" s="174" t="s">
        <v>45</v>
      </c>
      <c r="O137" s="73"/>
      <c r="P137" s="175">
        <f>O137*H137</f>
        <v>0</v>
      </c>
      <c r="Q137" s="175">
        <v>0.00072999999999999996</v>
      </c>
      <c r="R137" s="175">
        <f>Q137*H137</f>
        <v>0.042339999999999996</v>
      </c>
      <c r="S137" s="175">
        <v>0</v>
      </c>
      <c r="T137" s="17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77" t="s">
        <v>302</v>
      </c>
      <c r="AT137" s="177" t="s">
        <v>141</v>
      </c>
      <c r="AU137" s="177" t="s">
        <v>84</v>
      </c>
      <c r="AY137" s="20" t="s">
        <v>138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20" t="s">
        <v>82</v>
      </c>
      <c r="BK137" s="178">
        <f>ROUND(I137*H137,2)</f>
        <v>0</v>
      </c>
      <c r="BL137" s="20" t="s">
        <v>302</v>
      </c>
      <c r="BM137" s="177" t="s">
        <v>2470</v>
      </c>
    </row>
    <row r="138" s="2" customFormat="1">
      <c r="A138" s="39"/>
      <c r="B138" s="40"/>
      <c r="C138" s="39"/>
      <c r="D138" s="179" t="s">
        <v>147</v>
      </c>
      <c r="E138" s="39"/>
      <c r="F138" s="180" t="s">
        <v>2471</v>
      </c>
      <c r="G138" s="39"/>
      <c r="H138" s="39"/>
      <c r="I138" s="181"/>
      <c r="J138" s="39"/>
      <c r="K138" s="39"/>
      <c r="L138" s="40"/>
      <c r="M138" s="182"/>
      <c r="N138" s="183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147</v>
      </c>
      <c r="AU138" s="20" t="s">
        <v>84</v>
      </c>
    </row>
    <row r="139" s="2" customFormat="1" ht="16.5" customHeight="1">
      <c r="A139" s="39"/>
      <c r="B139" s="165"/>
      <c r="C139" s="166" t="s">
        <v>395</v>
      </c>
      <c r="D139" s="166" t="s">
        <v>141</v>
      </c>
      <c r="E139" s="167" t="s">
        <v>2472</v>
      </c>
      <c r="F139" s="168" t="s">
        <v>2473</v>
      </c>
      <c r="G139" s="169" t="s">
        <v>369</v>
      </c>
      <c r="H139" s="170">
        <v>15</v>
      </c>
      <c r="I139" s="171"/>
      <c r="J139" s="172">
        <f>ROUND(I139*H139,2)</f>
        <v>0</v>
      </c>
      <c r="K139" s="168" t="s">
        <v>144</v>
      </c>
      <c r="L139" s="40"/>
      <c r="M139" s="173" t="s">
        <v>3</v>
      </c>
      <c r="N139" s="174" t="s">
        <v>45</v>
      </c>
      <c r="O139" s="73"/>
      <c r="P139" s="175">
        <f>O139*H139</f>
        <v>0</v>
      </c>
      <c r="Q139" s="175">
        <v>0.00097999999999999997</v>
      </c>
      <c r="R139" s="175">
        <f>Q139*H139</f>
        <v>0.0147</v>
      </c>
      <c r="S139" s="175">
        <v>0</v>
      </c>
      <c r="T139" s="17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77" t="s">
        <v>302</v>
      </c>
      <c r="AT139" s="177" t="s">
        <v>141</v>
      </c>
      <c r="AU139" s="177" t="s">
        <v>84</v>
      </c>
      <c r="AY139" s="20" t="s">
        <v>138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20" t="s">
        <v>82</v>
      </c>
      <c r="BK139" s="178">
        <f>ROUND(I139*H139,2)</f>
        <v>0</v>
      </c>
      <c r="BL139" s="20" t="s">
        <v>302</v>
      </c>
      <c r="BM139" s="177" t="s">
        <v>2474</v>
      </c>
    </row>
    <row r="140" s="2" customFormat="1">
      <c r="A140" s="39"/>
      <c r="B140" s="40"/>
      <c r="C140" s="39"/>
      <c r="D140" s="179" t="s">
        <v>147</v>
      </c>
      <c r="E140" s="39"/>
      <c r="F140" s="180" t="s">
        <v>2475</v>
      </c>
      <c r="G140" s="39"/>
      <c r="H140" s="39"/>
      <c r="I140" s="181"/>
      <c r="J140" s="39"/>
      <c r="K140" s="39"/>
      <c r="L140" s="40"/>
      <c r="M140" s="182"/>
      <c r="N140" s="183"/>
      <c r="O140" s="73"/>
      <c r="P140" s="73"/>
      <c r="Q140" s="73"/>
      <c r="R140" s="73"/>
      <c r="S140" s="73"/>
      <c r="T140" s="74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20" t="s">
        <v>147</v>
      </c>
      <c r="AU140" s="20" t="s">
        <v>84</v>
      </c>
    </row>
    <row r="141" s="2" customFormat="1" ht="16.5" customHeight="1">
      <c r="A141" s="39"/>
      <c r="B141" s="165"/>
      <c r="C141" s="166" t="s">
        <v>402</v>
      </c>
      <c r="D141" s="166" t="s">
        <v>141</v>
      </c>
      <c r="E141" s="167" t="s">
        <v>2476</v>
      </c>
      <c r="F141" s="168" t="s">
        <v>2477</v>
      </c>
      <c r="G141" s="169" t="s">
        <v>369</v>
      </c>
      <c r="H141" s="170">
        <v>3</v>
      </c>
      <c r="I141" s="171"/>
      <c r="J141" s="172">
        <f>ROUND(I141*H141,2)</f>
        <v>0</v>
      </c>
      <c r="K141" s="168" t="s">
        <v>144</v>
      </c>
      <c r="L141" s="40"/>
      <c r="M141" s="173" t="s">
        <v>3</v>
      </c>
      <c r="N141" s="174" t="s">
        <v>45</v>
      </c>
      <c r="O141" s="73"/>
      <c r="P141" s="175">
        <f>O141*H141</f>
        <v>0</v>
      </c>
      <c r="Q141" s="175">
        <v>0.0012999999999999999</v>
      </c>
      <c r="R141" s="175">
        <f>Q141*H141</f>
        <v>0.0038999999999999998</v>
      </c>
      <c r="S141" s="175">
        <v>0</v>
      </c>
      <c r="T141" s="17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7" t="s">
        <v>302</v>
      </c>
      <c r="AT141" s="177" t="s">
        <v>141</v>
      </c>
      <c r="AU141" s="177" t="s">
        <v>84</v>
      </c>
      <c r="AY141" s="20" t="s">
        <v>138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20" t="s">
        <v>82</v>
      </c>
      <c r="BK141" s="178">
        <f>ROUND(I141*H141,2)</f>
        <v>0</v>
      </c>
      <c r="BL141" s="20" t="s">
        <v>302</v>
      </c>
      <c r="BM141" s="177" t="s">
        <v>2478</v>
      </c>
    </row>
    <row r="142" s="2" customFormat="1">
      <c r="A142" s="39"/>
      <c r="B142" s="40"/>
      <c r="C142" s="39"/>
      <c r="D142" s="179" t="s">
        <v>147</v>
      </c>
      <c r="E142" s="39"/>
      <c r="F142" s="180" t="s">
        <v>2479</v>
      </c>
      <c r="G142" s="39"/>
      <c r="H142" s="39"/>
      <c r="I142" s="181"/>
      <c r="J142" s="39"/>
      <c r="K142" s="39"/>
      <c r="L142" s="40"/>
      <c r="M142" s="182"/>
      <c r="N142" s="183"/>
      <c r="O142" s="73"/>
      <c r="P142" s="73"/>
      <c r="Q142" s="73"/>
      <c r="R142" s="73"/>
      <c r="S142" s="73"/>
      <c r="T142" s="74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20" t="s">
        <v>147</v>
      </c>
      <c r="AU142" s="20" t="s">
        <v>84</v>
      </c>
    </row>
    <row r="143" s="2" customFormat="1" ht="33" customHeight="1">
      <c r="A143" s="39"/>
      <c r="B143" s="165"/>
      <c r="C143" s="166" t="s">
        <v>408</v>
      </c>
      <c r="D143" s="166" t="s">
        <v>141</v>
      </c>
      <c r="E143" s="167" t="s">
        <v>2480</v>
      </c>
      <c r="F143" s="168" t="s">
        <v>2481</v>
      </c>
      <c r="G143" s="169" t="s">
        <v>369</v>
      </c>
      <c r="H143" s="170">
        <v>91</v>
      </c>
      <c r="I143" s="171"/>
      <c r="J143" s="172">
        <f>ROUND(I143*H143,2)</f>
        <v>0</v>
      </c>
      <c r="K143" s="168" t="s">
        <v>144</v>
      </c>
      <c r="L143" s="40"/>
      <c r="M143" s="173" t="s">
        <v>3</v>
      </c>
      <c r="N143" s="174" t="s">
        <v>45</v>
      </c>
      <c r="O143" s="73"/>
      <c r="P143" s="175">
        <f>O143*H143</f>
        <v>0</v>
      </c>
      <c r="Q143" s="175">
        <v>0.00020000000000000001</v>
      </c>
      <c r="R143" s="175">
        <f>Q143*H143</f>
        <v>0.018200000000000001</v>
      </c>
      <c r="S143" s="175">
        <v>0</v>
      </c>
      <c r="T143" s="17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7" t="s">
        <v>302</v>
      </c>
      <c r="AT143" s="177" t="s">
        <v>141</v>
      </c>
      <c r="AU143" s="177" t="s">
        <v>84</v>
      </c>
      <c r="AY143" s="20" t="s">
        <v>138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20" t="s">
        <v>82</v>
      </c>
      <c r="BK143" s="178">
        <f>ROUND(I143*H143,2)</f>
        <v>0</v>
      </c>
      <c r="BL143" s="20" t="s">
        <v>302</v>
      </c>
      <c r="BM143" s="177" t="s">
        <v>2482</v>
      </c>
    </row>
    <row r="144" s="2" customFormat="1">
      <c r="A144" s="39"/>
      <c r="B144" s="40"/>
      <c r="C144" s="39"/>
      <c r="D144" s="179" t="s">
        <v>147</v>
      </c>
      <c r="E144" s="39"/>
      <c r="F144" s="180" t="s">
        <v>2483</v>
      </c>
      <c r="G144" s="39"/>
      <c r="H144" s="39"/>
      <c r="I144" s="181"/>
      <c r="J144" s="39"/>
      <c r="K144" s="39"/>
      <c r="L144" s="40"/>
      <c r="M144" s="182"/>
      <c r="N144" s="183"/>
      <c r="O144" s="73"/>
      <c r="P144" s="73"/>
      <c r="Q144" s="73"/>
      <c r="R144" s="73"/>
      <c r="S144" s="73"/>
      <c r="T144" s="7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20" t="s">
        <v>147</v>
      </c>
      <c r="AU144" s="20" t="s">
        <v>84</v>
      </c>
    </row>
    <row r="145" s="14" customFormat="1">
      <c r="A145" s="14"/>
      <c r="B145" s="196"/>
      <c r="C145" s="14"/>
      <c r="D145" s="179" t="s">
        <v>199</v>
      </c>
      <c r="E145" s="197" t="s">
        <v>3</v>
      </c>
      <c r="F145" s="198" t="s">
        <v>2484</v>
      </c>
      <c r="G145" s="14"/>
      <c r="H145" s="199">
        <v>91</v>
      </c>
      <c r="I145" s="200"/>
      <c r="J145" s="14"/>
      <c r="K145" s="14"/>
      <c r="L145" s="196"/>
      <c r="M145" s="201"/>
      <c r="N145" s="202"/>
      <c r="O145" s="202"/>
      <c r="P145" s="202"/>
      <c r="Q145" s="202"/>
      <c r="R145" s="202"/>
      <c r="S145" s="202"/>
      <c r="T145" s="20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7" t="s">
        <v>199</v>
      </c>
      <c r="AU145" s="197" t="s">
        <v>84</v>
      </c>
      <c r="AV145" s="14" t="s">
        <v>84</v>
      </c>
      <c r="AW145" s="14" t="s">
        <v>35</v>
      </c>
      <c r="AX145" s="14" t="s">
        <v>82</v>
      </c>
      <c r="AY145" s="197" t="s">
        <v>138</v>
      </c>
    </row>
    <row r="146" s="2" customFormat="1" ht="33" customHeight="1">
      <c r="A146" s="39"/>
      <c r="B146" s="165"/>
      <c r="C146" s="166" t="s">
        <v>416</v>
      </c>
      <c r="D146" s="166" t="s">
        <v>141</v>
      </c>
      <c r="E146" s="167" t="s">
        <v>2485</v>
      </c>
      <c r="F146" s="168" t="s">
        <v>2486</v>
      </c>
      <c r="G146" s="169" t="s">
        <v>369</v>
      </c>
      <c r="H146" s="170">
        <v>18</v>
      </c>
      <c r="I146" s="171"/>
      <c r="J146" s="172">
        <f>ROUND(I146*H146,2)</f>
        <v>0</v>
      </c>
      <c r="K146" s="168" t="s">
        <v>144</v>
      </c>
      <c r="L146" s="40"/>
      <c r="M146" s="173" t="s">
        <v>3</v>
      </c>
      <c r="N146" s="174" t="s">
        <v>45</v>
      </c>
      <c r="O146" s="73"/>
      <c r="P146" s="175">
        <f>O146*H146</f>
        <v>0</v>
      </c>
      <c r="Q146" s="175">
        <v>0.00024000000000000001</v>
      </c>
      <c r="R146" s="175">
        <f>Q146*H146</f>
        <v>0.0043200000000000001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302</v>
      </c>
      <c r="AT146" s="177" t="s">
        <v>141</v>
      </c>
      <c r="AU146" s="177" t="s">
        <v>84</v>
      </c>
      <c r="AY146" s="20" t="s">
        <v>138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82</v>
      </c>
      <c r="BK146" s="178">
        <f>ROUND(I146*H146,2)</f>
        <v>0</v>
      </c>
      <c r="BL146" s="20" t="s">
        <v>302</v>
      </c>
      <c r="BM146" s="177" t="s">
        <v>2487</v>
      </c>
    </row>
    <row r="147" s="2" customFormat="1">
      <c r="A147" s="39"/>
      <c r="B147" s="40"/>
      <c r="C147" s="39"/>
      <c r="D147" s="179" t="s">
        <v>147</v>
      </c>
      <c r="E147" s="39"/>
      <c r="F147" s="180" t="s">
        <v>2483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147</v>
      </c>
      <c r="AU147" s="20" t="s">
        <v>84</v>
      </c>
    </row>
    <row r="148" s="14" customFormat="1">
      <c r="A148" s="14"/>
      <c r="B148" s="196"/>
      <c r="C148" s="14"/>
      <c r="D148" s="179" t="s">
        <v>199</v>
      </c>
      <c r="E148" s="197" t="s">
        <v>3</v>
      </c>
      <c r="F148" s="198" t="s">
        <v>2488</v>
      </c>
      <c r="G148" s="14"/>
      <c r="H148" s="199">
        <v>18</v>
      </c>
      <c r="I148" s="200"/>
      <c r="J148" s="14"/>
      <c r="K148" s="14"/>
      <c r="L148" s="196"/>
      <c r="M148" s="201"/>
      <c r="N148" s="202"/>
      <c r="O148" s="202"/>
      <c r="P148" s="202"/>
      <c r="Q148" s="202"/>
      <c r="R148" s="202"/>
      <c r="S148" s="202"/>
      <c r="T148" s="20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7" t="s">
        <v>199</v>
      </c>
      <c r="AU148" s="197" t="s">
        <v>84</v>
      </c>
      <c r="AV148" s="14" t="s">
        <v>84</v>
      </c>
      <c r="AW148" s="14" t="s">
        <v>35</v>
      </c>
      <c r="AX148" s="14" t="s">
        <v>82</v>
      </c>
      <c r="AY148" s="197" t="s">
        <v>138</v>
      </c>
    </row>
    <row r="149" s="2" customFormat="1" ht="16.5" customHeight="1">
      <c r="A149" s="39"/>
      <c r="B149" s="165"/>
      <c r="C149" s="166" t="s">
        <v>424</v>
      </c>
      <c r="D149" s="166" t="s">
        <v>141</v>
      </c>
      <c r="E149" s="167" t="s">
        <v>2489</v>
      </c>
      <c r="F149" s="168" t="s">
        <v>2490</v>
      </c>
      <c r="G149" s="169" t="s">
        <v>211</v>
      </c>
      <c r="H149" s="170">
        <v>5</v>
      </c>
      <c r="I149" s="171"/>
      <c r="J149" s="172">
        <f>ROUND(I149*H149,2)</f>
        <v>0</v>
      </c>
      <c r="K149" s="168" t="s">
        <v>144</v>
      </c>
      <c r="L149" s="40"/>
      <c r="M149" s="173" t="s">
        <v>3</v>
      </c>
      <c r="N149" s="174" t="s">
        <v>45</v>
      </c>
      <c r="O149" s="73"/>
      <c r="P149" s="175">
        <f>O149*H149</f>
        <v>0</v>
      </c>
      <c r="Q149" s="175">
        <v>0.00012999999999999999</v>
      </c>
      <c r="R149" s="175">
        <f>Q149*H149</f>
        <v>0.00064999999999999997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302</v>
      </c>
      <c r="AT149" s="177" t="s">
        <v>141</v>
      </c>
      <c r="AU149" s="177" t="s">
        <v>84</v>
      </c>
      <c r="AY149" s="20" t="s">
        <v>138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82</v>
      </c>
      <c r="BK149" s="178">
        <f>ROUND(I149*H149,2)</f>
        <v>0</v>
      </c>
      <c r="BL149" s="20" t="s">
        <v>302</v>
      </c>
      <c r="BM149" s="177" t="s">
        <v>2491</v>
      </c>
    </row>
    <row r="150" s="13" customFormat="1">
      <c r="A150" s="13"/>
      <c r="B150" s="189"/>
      <c r="C150" s="13"/>
      <c r="D150" s="179" t="s">
        <v>199</v>
      </c>
      <c r="E150" s="190" t="s">
        <v>3</v>
      </c>
      <c r="F150" s="191" t="s">
        <v>2492</v>
      </c>
      <c r="G150" s="13"/>
      <c r="H150" s="190" t="s">
        <v>3</v>
      </c>
      <c r="I150" s="192"/>
      <c r="J150" s="13"/>
      <c r="K150" s="13"/>
      <c r="L150" s="189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199</v>
      </c>
      <c r="AU150" s="190" t="s">
        <v>84</v>
      </c>
      <c r="AV150" s="13" t="s">
        <v>82</v>
      </c>
      <c r="AW150" s="13" t="s">
        <v>35</v>
      </c>
      <c r="AX150" s="13" t="s">
        <v>74</v>
      </c>
      <c r="AY150" s="190" t="s">
        <v>138</v>
      </c>
    </row>
    <row r="151" s="14" customFormat="1">
      <c r="A151" s="14"/>
      <c r="B151" s="196"/>
      <c r="C151" s="14"/>
      <c r="D151" s="179" t="s">
        <v>199</v>
      </c>
      <c r="E151" s="197" t="s">
        <v>3</v>
      </c>
      <c r="F151" s="198" t="s">
        <v>2493</v>
      </c>
      <c r="G151" s="14"/>
      <c r="H151" s="199">
        <v>2</v>
      </c>
      <c r="I151" s="200"/>
      <c r="J151" s="14"/>
      <c r="K151" s="14"/>
      <c r="L151" s="196"/>
      <c r="M151" s="201"/>
      <c r="N151" s="202"/>
      <c r="O151" s="202"/>
      <c r="P151" s="202"/>
      <c r="Q151" s="202"/>
      <c r="R151" s="202"/>
      <c r="S151" s="202"/>
      <c r="T151" s="20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7" t="s">
        <v>199</v>
      </c>
      <c r="AU151" s="197" t="s">
        <v>84</v>
      </c>
      <c r="AV151" s="14" t="s">
        <v>84</v>
      </c>
      <c r="AW151" s="14" t="s">
        <v>35</v>
      </c>
      <c r="AX151" s="14" t="s">
        <v>74</v>
      </c>
      <c r="AY151" s="197" t="s">
        <v>138</v>
      </c>
    </row>
    <row r="152" s="13" customFormat="1">
      <c r="A152" s="13"/>
      <c r="B152" s="189"/>
      <c r="C152" s="13"/>
      <c r="D152" s="179" t="s">
        <v>199</v>
      </c>
      <c r="E152" s="190" t="s">
        <v>3</v>
      </c>
      <c r="F152" s="191" t="s">
        <v>2494</v>
      </c>
      <c r="G152" s="13"/>
      <c r="H152" s="190" t="s">
        <v>3</v>
      </c>
      <c r="I152" s="192"/>
      <c r="J152" s="13"/>
      <c r="K152" s="13"/>
      <c r="L152" s="189"/>
      <c r="M152" s="193"/>
      <c r="N152" s="194"/>
      <c r="O152" s="194"/>
      <c r="P152" s="194"/>
      <c r="Q152" s="194"/>
      <c r="R152" s="194"/>
      <c r="S152" s="194"/>
      <c r="T152" s="19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199</v>
      </c>
      <c r="AU152" s="190" t="s">
        <v>84</v>
      </c>
      <c r="AV152" s="13" t="s">
        <v>82</v>
      </c>
      <c r="AW152" s="13" t="s">
        <v>35</v>
      </c>
      <c r="AX152" s="13" t="s">
        <v>74</v>
      </c>
      <c r="AY152" s="190" t="s">
        <v>138</v>
      </c>
    </row>
    <row r="153" s="14" customFormat="1">
      <c r="A153" s="14"/>
      <c r="B153" s="196"/>
      <c r="C153" s="14"/>
      <c r="D153" s="179" t="s">
        <v>199</v>
      </c>
      <c r="E153" s="197" t="s">
        <v>3</v>
      </c>
      <c r="F153" s="198" t="s">
        <v>2022</v>
      </c>
      <c r="G153" s="14"/>
      <c r="H153" s="199">
        <v>3</v>
      </c>
      <c r="I153" s="200"/>
      <c r="J153" s="14"/>
      <c r="K153" s="14"/>
      <c r="L153" s="196"/>
      <c r="M153" s="201"/>
      <c r="N153" s="202"/>
      <c r="O153" s="202"/>
      <c r="P153" s="202"/>
      <c r="Q153" s="202"/>
      <c r="R153" s="202"/>
      <c r="S153" s="202"/>
      <c r="T153" s="20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7" t="s">
        <v>199</v>
      </c>
      <c r="AU153" s="197" t="s">
        <v>84</v>
      </c>
      <c r="AV153" s="14" t="s">
        <v>84</v>
      </c>
      <c r="AW153" s="14" t="s">
        <v>35</v>
      </c>
      <c r="AX153" s="14" t="s">
        <v>74</v>
      </c>
      <c r="AY153" s="197" t="s">
        <v>138</v>
      </c>
    </row>
    <row r="154" s="15" customFormat="1">
      <c r="A154" s="15"/>
      <c r="B154" s="204"/>
      <c r="C154" s="15"/>
      <c r="D154" s="179" t="s">
        <v>199</v>
      </c>
      <c r="E154" s="205" t="s">
        <v>3</v>
      </c>
      <c r="F154" s="206" t="s">
        <v>208</v>
      </c>
      <c r="G154" s="15"/>
      <c r="H154" s="207">
        <v>5</v>
      </c>
      <c r="I154" s="208"/>
      <c r="J154" s="15"/>
      <c r="K154" s="15"/>
      <c r="L154" s="204"/>
      <c r="M154" s="209"/>
      <c r="N154" s="210"/>
      <c r="O154" s="210"/>
      <c r="P154" s="210"/>
      <c r="Q154" s="210"/>
      <c r="R154" s="210"/>
      <c r="S154" s="210"/>
      <c r="T154" s="21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05" t="s">
        <v>199</v>
      </c>
      <c r="AU154" s="205" t="s">
        <v>84</v>
      </c>
      <c r="AV154" s="15" t="s">
        <v>162</v>
      </c>
      <c r="AW154" s="15" t="s">
        <v>35</v>
      </c>
      <c r="AX154" s="15" t="s">
        <v>82</v>
      </c>
      <c r="AY154" s="205" t="s">
        <v>138</v>
      </c>
    </row>
    <row r="155" s="2" customFormat="1" ht="16.5" customHeight="1">
      <c r="A155" s="39"/>
      <c r="B155" s="165"/>
      <c r="C155" s="166" t="s">
        <v>429</v>
      </c>
      <c r="D155" s="166" t="s">
        <v>141</v>
      </c>
      <c r="E155" s="167" t="s">
        <v>2495</v>
      </c>
      <c r="F155" s="168" t="s">
        <v>2496</v>
      </c>
      <c r="G155" s="169" t="s">
        <v>2497</v>
      </c>
      <c r="H155" s="170">
        <v>6</v>
      </c>
      <c r="I155" s="171"/>
      <c r="J155" s="172">
        <f>ROUND(I155*H155,2)</f>
        <v>0</v>
      </c>
      <c r="K155" s="168" t="s">
        <v>144</v>
      </c>
      <c r="L155" s="40"/>
      <c r="M155" s="173" t="s">
        <v>3</v>
      </c>
      <c r="N155" s="174" t="s">
        <v>45</v>
      </c>
      <c r="O155" s="73"/>
      <c r="P155" s="175">
        <f>O155*H155</f>
        <v>0</v>
      </c>
      <c r="Q155" s="175">
        <v>0.00025000000000000001</v>
      </c>
      <c r="R155" s="175">
        <f>Q155*H155</f>
        <v>0.0015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302</v>
      </c>
      <c r="AT155" s="177" t="s">
        <v>141</v>
      </c>
      <c r="AU155" s="177" t="s">
        <v>84</v>
      </c>
      <c r="AY155" s="20" t="s">
        <v>138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82</v>
      </c>
      <c r="BK155" s="178">
        <f>ROUND(I155*H155,2)</f>
        <v>0</v>
      </c>
      <c r="BL155" s="20" t="s">
        <v>302</v>
      </c>
      <c r="BM155" s="177" t="s">
        <v>2498</v>
      </c>
    </row>
    <row r="156" s="13" customFormat="1">
      <c r="A156" s="13"/>
      <c r="B156" s="189"/>
      <c r="C156" s="13"/>
      <c r="D156" s="179" t="s">
        <v>199</v>
      </c>
      <c r="E156" s="190" t="s">
        <v>3</v>
      </c>
      <c r="F156" s="191" t="s">
        <v>2499</v>
      </c>
      <c r="G156" s="13"/>
      <c r="H156" s="190" t="s">
        <v>3</v>
      </c>
      <c r="I156" s="192"/>
      <c r="J156" s="13"/>
      <c r="K156" s="13"/>
      <c r="L156" s="189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199</v>
      </c>
      <c r="AU156" s="190" t="s">
        <v>84</v>
      </c>
      <c r="AV156" s="13" t="s">
        <v>82</v>
      </c>
      <c r="AW156" s="13" t="s">
        <v>35</v>
      </c>
      <c r="AX156" s="13" t="s">
        <v>74</v>
      </c>
      <c r="AY156" s="190" t="s">
        <v>138</v>
      </c>
    </row>
    <row r="157" s="14" customFormat="1">
      <c r="A157" s="14"/>
      <c r="B157" s="196"/>
      <c r="C157" s="14"/>
      <c r="D157" s="179" t="s">
        <v>199</v>
      </c>
      <c r="E157" s="197" t="s">
        <v>3</v>
      </c>
      <c r="F157" s="198" t="s">
        <v>2500</v>
      </c>
      <c r="G157" s="14"/>
      <c r="H157" s="199">
        <v>6</v>
      </c>
      <c r="I157" s="200"/>
      <c r="J157" s="14"/>
      <c r="K157" s="14"/>
      <c r="L157" s="196"/>
      <c r="M157" s="201"/>
      <c r="N157" s="202"/>
      <c r="O157" s="202"/>
      <c r="P157" s="202"/>
      <c r="Q157" s="202"/>
      <c r="R157" s="202"/>
      <c r="S157" s="202"/>
      <c r="T157" s="20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7" t="s">
        <v>199</v>
      </c>
      <c r="AU157" s="197" t="s">
        <v>84</v>
      </c>
      <c r="AV157" s="14" t="s">
        <v>84</v>
      </c>
      <c r="AW157" s="14" t="s">
        <v>35</v>
      </c>
      <c r="AX157" s="14" t="s">
        <v>74</v>
      </c>
      <c r="AY157" s="197" t="s">
        <v>138</v>
      </c>
    </row>
    <row r="158" s="15" customFormat="1">
      <c r="A158" s="15"/>
      <c r="B158" s="204"/>
      <c r="C158" s="15"/>
      <c r="D158" s="179" t="s">
        <v>199</v>
      </c>
      <c r="E158" s="205" t="s">
        <v>3</v>
      </c>
      <c r="F158" s="206" t="s">
        <v>208</v>
      </c>
      <c r="G158" s="15"/>
      <c r="H158" s="207">
        <v>6</v>
      </c>
      <c r="I158" s="208"/>
      <c r="J158" s="15"/>
      <c r="K158" s="15"/>
      <c r="L158" s="204"/>
      <c r="M158" s="209"/>
      <c r="N158" s="210"/>
      <c r="O158" s="210"/>
      <c r="P158" s="210"/>
      <c r="Q158" s="210"/>
      <c r="R158" s="210"/>
      <c r="S158" s="210"/>
      <c r="T158" s="21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5" t="s">
        <v>199</v>
      </c>
      <c r="AU158" s="205" t="s">
        <v>84</v>
      </c>
      <c r="AV158" s="15" t="s">
        <v>162</v>
      </c>
      <c r="AW158" s="15" t="s">
        <v>35</v>
      </c>
      <c r="AX158" s="15" t="s">
        <v>82</v>
      </c>
      <c r="AY158" s="205" t="s">
        <v>138</v>
      </c>
    </row>
    <row r="159" s="2" customFormat="1" ht="16.5" customHeight="1">
      <c r="A159" s="39"/>
      <c r="B159" s="165"/>
      <c r="C159" s="166" t="s">
        <v>435</v>
      </c>
      <c r="D159" s="166" t="s">
        <v>141</v>
      </c>
      <c r="E159" s="167" t="s">
        <v>2501</v>
      </c>
      <c r="F159" s="168" t="s">
        <v>2502</v>
      </c>
      <c r="G159" s="169" t="s">
        <v>1843</v>
      </c>
      <c r="H159" s="170">
        <v>1</v>
      </c>
      <c r="I159" s="171"/>
      <c r="J159" s="172">
        <f>ROUND(I159*H159,2)</f>
        <v>0</v>
      </c>
      <c r="K159" s="168" t="s">
        <v>144</v>
      </c>
      <c r="L159" s="40"/>
      <c r="M159" s="173" t="s">
        <v>3</v>
      </c>
      <c r="N159" s="174" t="s">
        <v>45</v>
      </c>
      <c r="O159" s="73"/>
      <c r="P159" s="175">
        <f>O159*H159</f>
        <v>0</v>
      </c>
      <c r="Q159" s="175">
        <v>0.00056999999999999998</v>
      </c>
      <c r="R159" s="175">
        <f>Q159*H159</f>
        <v>0.00056999999999999998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302</v>
      </c>
      <c r="AT159" s="177" t="s">
        <v>141</v>
      </c>
      <c r="AU159" s="177" t="s">
        <v>84</v>
      </c>
      <c r="AY159" s="20" t="s">
        <v>138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82</v>
      </c>
      <c r="BK159" s="178">
        <f>ROUND(I159*H159,2)</f>
        <v>0</v>
      </c>
      <c r="BL159" s="20" t="s">
        <v>302</v>
      </c>
      <c r="BM159" s="177" t="s">
        <v>2503</v>
      </c>
    </row>
    <row r="160" s="2" customFormat="1">
      <c r="A160" s="39"/>
      <c r="B160" s="40"/>
      <c r="C160" s="39"/>
      <c r="D160" s="179" t="s">
        <v>147</v>
      </c>
      <c r="E160" s="39"/>
      <c r="F160" s="180" t="s">
        <v>2504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147</v>
      </c>
      <c r="AU160" s="20" t="s">
        <v>84</v>
      </c>
    </row>
    <row r="161" s="2" customFormat="1" ht="16.5" customHeight="1">
      <c r="A161" s="39"/>
      <c r="B161" s="165"/>
      <c r="C161" s="166" t="s">
        <v>442</v>
      </c>
      <c r="D161" s="166" t="s">
        <v>141</v>
      </c>
      <c r="E161" s="167" t="s">
        <v>2505</v>
      </c>
      <c r="F161" s="168" t="s">
        <v>2506</v>
      </c>
      <c r="G161" s="169" t="s">
        <v>211</v>
      </c>
      <c r="H161" s="170">
        <v>1</v>
      </c>
      <c r="I161" s="171"/>
      <c r="J161" s="172">
        <f>ROUND(I161*H161,2)</f>
        <v>0</v>
      </c>
      <c r="K161" s="168" t="s">
        <v>144</v>
      </c>
      <c r="L161" s="40"/>
      <c r="M161" s="173" t="s">
        <v>3</v>
      </c>
      <c r="N161" s="174" t="s">
        <v>45</v>
      </c>
      <c r="O161" s="73"/>
      <c r="P161" s="175">
        <f>O161*H161</f>
        <v>0</v>
      </c>
      <c r="Q161" s="175">
        <v>0.00021000000000000001</v>
      </c>
      <c r="R161" s="175">
        <f>Q161*H161</f>
        <v>0.00021000000000000001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302</v>
      </c>
      <c r="AT161" s="177" t="s">
        <v>141</v>
      </c>
      <c r="AU161" s="177" t="s">
        <v>84</v>
      </c>
      <c r="AY161" s="20" t="s">
        <v>138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82</v>
      </c>
      <c r="BK161" s="178">
        <f>ROUND(I161*H161,2)</f>
        <v>0</v>
      </c>
      <c r="BL161" s="20" t="s">
        <v>302</v>
      </c>
      <c r="BM161" s="177" t="s">
        <v>2507</v>
      </c>
    </row>
    <row r="162" s="2" customFormat="1" ht="16.5" customHeight="1">
      <c r="A162" s="39"/>
      <c r="B162" s="165"/>
      <c r="C162" s="166" t="s">
        <v>450</v>
      </c>
      <c r="D162" s="166" t="s">
        <v>141</v>
      </c>
      <c r="E162" s="167" t="s">
        <v>2508</v>
      </c>
      <c r="F162" s="168" t="s">
        <v>2509</v>
      </c>
      <c r="G162" s="169" t="s">
        <v>211</v>
      </c>
      <c r="H162" s="170">
        <v>2</v>
      </c>
      <c r="I162" s="171"/>
      <c r="J162" s="172">
        <f>ROUND(I162*H162,2)</f>
        <v>0</v>
      </c>
      <c r="K162" s="168" t="s">
        <v>144</v>
      </c>
      <c r="L162" s="40"/>
      <c r="M162" s="173" t="s">
        <v>3</v>
      </c>
      <c r="N162" s="174" t="s">
        <v>45</v>
      </c>
      <c r="O162" s="73"/>
      <c r="P162" s="175">
        <f>O162*H162</f>
        <v>0</v>
      </c>
      <c r="Q162" s="175">
        <v>0.00034000000000000002</v>
      </c>
      <c r="R162" s="175">
        <f>Q162*H162</f>
        <v>0.00068000000000000005</v>
      </c>
      <c r="S162" s="175">
        <v>0</v>
      </c>
      <c r="T162" s="17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77" t="s">
        <v>302</v>
      </c>
      <c r="AT162" s="177" t="s">
        <v>141</v>
      </c>
      <c r="AU162" s="177" t="s">
        <v>84</v>
      </c>
      <c r="AY162" s="20" t="s">
        <v>138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20" t="s">
        <v>82</v>
      </c>
      <c r="BK162" s="178">
        <f>ROUND(I162*H162,2)</f>
        <v>0</v>
      </c>
      <c r="BL162" s="20" t="s">
        <v>302</v>
      </c>
      <c r="BM162" s="177" t="s">
        <v>2510</v>
      </c>
    </row>
    <row r="163" s="2" customFormat="1" ht="16.5" customHeight="1">
      <c r="A163" s="39"/>
      <c r="B163" s="165"/>
      <c r="C163" s="166" t="s">
        <v>456</v>
      </c>
      <c r="D163" s="166" t="s">
        <v>141</v>
      </c>
      <c r="E163" s="167" t="s">
        <v>2511</v>
      </c>
      <c r="F163" s="168" t="s">
        <v>2512</v>
      </c>
      <c r="G163" s="169" t="s">
        <v>211</v>
      </c>
      <c r="H163" s="170">
        <v>1</v>
      </c>
      <c r="I163" s="171"/>
      <c r="J163" s="172">
        <f>ROUND(I163*H163,2)</f>
        <v>0</v>
      </c>
      <c r="K163" s="168" t="s">
        <v>144</v>
      </c>
      <c r="L163" s="40"/>
      <c r="M163" s="173" t="s">
        <v>3</v>
      </c>
      <c r="N163" s="174" t="s">
        <v>45</v>
      </c>
      <c r="O163" s="73"/>
      <c r="P163" s="175">
        <f>O163*H163</f>
        <v>0</v>
      </c>
      <c r="Q163" s="175">
        <v>0.00050000000000000001</v>
      </c>
      <c r="R163" s="175">
        <f>Q163*H163</f>
        <v>0.00050000000000000001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302</v>
      </c>
      <c r="AT163" s="177" t="s">
        <v>141</v>
      </c>
      <c r="AU163" s="177" t="s">
        <v>84</v>
      </c>
      <c r="AY163" s="20" t="s">
        <v>138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82</v>
      </c>
      <c r="BK163" s="178">
        <f>ROUND(I163*H163,2)</f>
        <v>0</v>
      </c>
      <c r="BL163" s="20" t="s">
        <v>302</v>
      </c>
      <c r="BM163" s="177" t="s">
        <v>2513</v>
      </c>
    </row>
    <row r="164" s="2" customFormat="1" ht="16.5" customHeight="1">
      <c r="A164" s="39"/>
      <c r="B164" s="165"/>
      <c r="C164" s="166" t="s">
        <v>462</v>
      </c>
      <c r="D164" s="166" t="s">
        <v>141</v>
      </c>
      <c r="E164" s="167" t="s">
        <v>2514</v>
      </c>
      <c r="F164" s="168" t="s">
        <v>2515</v>
      </c>
      <c r="G164" s="169" t="s">
        <v>1843</v>
      </c>
      <c r="H164" s="170">
        <v>1</v>
      </c>
      <c r="I164" s="171"/>
      <c r="J164" s="172">
        <f>ROUND(I164*H164,2)</f>
        <v>0</v>
      </c>
      <c r="K164" s="168" t="s">
        <v>3</v>
      </c>
      <c r="L164" s="40"/>
      <c r="M164" s="173" t="s">
        <v>3</v>
      </c>
      <c r="N164" s="174" t="s">
        <v>45</v>
      </c>
      <c r="O164" s="73"/>
      <c r="P164" s="175">
        <f>O164*H164</f>
        <v>0</v>
      </c>
      <c r="Q164" s="175">
        <v>0.0018799999999999999</v>
      </c>
      <c r="R164" s="175">
        <f>Q164*H164</f>
        <v>0.0018799999999999999</v>
      </c>
      <c r="S164" s="175">
        <v>0</v>
      </c>
      <c r="T164" s="17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77" t="s">
        <v>302</v>
      </c>
      <c r="AT164" s="177" t="s">
        <v>141</v>
      </c>
      <c r="AU164" s="177" t="s">
        <v>84</v>
      </c>
      <c r="AY164" s="20" t="s">
        <v>138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20" t="s">
        <v>82</v>
      </c>
      <c r="BK164" s="178">
        <f>ROUND(I164*H164,2)</f>
        <v>0</v>
      </c>
      <c r="BL164" s="20" t="s">
        <v>302</v>
      </c>
      <c r="BM164" s="177" t="s">
        <v>2516</v>
      </c>
    </row>
    <row r="165" s="2" customFormat="1">
      <c r="A165" s="39"/>
      <c r="B165" s="40"/>
      <c r="C165" s="39"/>
      <c r="D165" s="179" t="s">
        <v>147</v>
      </c>
      <c r="E165" s="39"/>
      <c r="F165" s="180" t="s">
        <v>2517</v>
      </c>
      <c r="G165" s="39"/>
      <c r="H165" s="39"/>
      <c r="I165" s="181"/>
      <c r="J165" s="39"/>
      <c r="K165" s="39"/>
      <c r="L165" s="40"/>
      <c r="M165" s="182"/>
      <c r="N165" s="183"/>
      <c r="O165" s="73"/>
      <c r="P165" s="73"/>
      <c r="Q165" s="73"/>
      <c r="R165" s="73"/>
      <c r="S165" s="73"/>
      <c r="T165" s="7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20" t="s">
        <v>147</v>
      </c>
      <c r="AU165" s="20" t="s">
        <v>84</v>
      </c>
    </row>
    <row r="166" s="2" customFormat="1">
      <c r="A166" s="39"/>
      <c r="B166" s="165"/>
      <c r="C166" s="166" t="s">
        <v>468</v>
      </c>
      <c r="D166" s="166" t="s">
        <v>141</v>
      </c>
      <c r="E166" s="167" t="s">
        <v>2518</v>
      </c>
      <c r="F166" s="168" t="s">
        <v>2519</v>
      </c>
      <c r="G166" s="169" t="s">
        <v>211</v>
      </c>
      <c r="H166" s="170">
        <v>1</v>
      </c>
      <c r="I166" s="171"/>
      <c r="J166" s="172">
        <f>ROUND(I166*H166,2)</f>
        <v>0</v>
      </c>
      <c r="K166" s="168" t="s">
        <v>3</v>
      </c>
      <c r="L166" s="40"/>
      <c r="M166" s="173" t="s">
        <v>3</v>
      </c>
      <c r="N166" s="174" t="s">
        <v>45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302</v>
      </c>
      <c r="AT166" s="177" t="s">
        <v>141</v>
      </c>
      <c r="AU166" s="177" t="s">
        <v>84</v>
      </c>
      <c r="AY166" s="20" t="s">
        <v>138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82</v>
      </c>
      <c r="BK166" s="178">
        <f>ROUND(I166*H166,2)</f>
        <v>0</v>
      </c>
      <c r="BL166" s="20" t="s">
        <v>302</v>
      </c>
      <c r="BM166" s="177" t="s">
        <v>2520</v>
      </c>
    </row>
    <row r="167" s="2" customFormat="1">
      <c r="A167" s="39"/>
      <c r="B167" s="40"/>
      <c r="C167" s="39"/>
      <c r="D167" s="179" t="s">
        <v>147</v>
      </c>
      <c r="E167" s="39"/>
      <c r="F167" s="180" t="s">
        <v>2521</v>
      </c>
      <c r="G167" s="39"/>
      <c r="H167" s="39"/>
      <c r="I167" s="181"/>
      <c r="J167" s="39"/>
      <c r="K167" s="39"/>
      <c r="L167" s="40"/>
      <c r="M167" s="182"/>
      <c r="N167" s="183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147</v>
      </c>
      <c r="AU167" s="20" t="s">
        <v>84</v>
      </c>
    </row>
    <row r="168" s="2" customFormat="1">
      <c r="A168" s="39"/>
      <c r="B168" s="165"/>
      <c r="C168" s="166" t="s">
        <v>474</v>
      </c>
      <c r="D168" s="166" t="s">
        <v>141</v>
      </c>
      <c r="E168" s="167" t="s">
        <v>2522</v>
      </c>
      <c r="F168" s="168" t="s">
        <v>2523</v>
      </c>
      <c r="G168" s="169" t="s">
        <v>369</v>
      </c>
      <c r="H168" s="170">
        <v>109</v>
      </c>
      <c r="I168" s="171"/>
      <c r="J168" s="172">
        <f>ROUND(I168*H168,2)</f>
        <v>0</v>
      </c>
      <c r="K168" s="168" t="s">
        <v>144</v>
      </c>
      <c r="L168" s="40"/>
      <c r="M168" s="173" t="s">
        <v>3</v>
      </c>
      <c r="N168" s="174" t="s">
        <v>45</v>
      </c>
      <c r="O168" s="73"/>
      <c r="P168" s="175">
        <f>O168*H168</f>
        <v>0</v>
      </c>
      <c r="Q168" s="175">
        <v>0.00019000000000000001</v>
      </c>
      <c r="R168" s="175">
        <f>Q168*H168</f>
        <v>0.020710000000000003</v>
      </c>
      <c r="S168" s="175">
        <v>0</v>
      </c>
      <c r="T168" s="17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77" t="s">
        <v>302</v>
      </c>
      <c r="AT168" s="177" t="s">
        <v>141</v>
      </c>
      <c r="AU168" s="177" t="s">
        <v>84</v>
      </c>
      <c r="AY168" s="20" t="s">
        <v>138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20" t="s">
        <v>82</v>
      </c>
      <c r="BK168" s="178">
        <f>ROUND(I168*H168,2)</f>
        <v>0</v>
      </c>
      <c r="BL168" s="20" t="s">
        <v>302</v>
      </c>
      <c r="BM168" s="177" t="s">
        <v>2524</v>
      </c>
    </row>
    <row r="169" s="2" customFormat="1">
      <c r="A169" s="39"/>
      <c r="B169" s="40"/>
      <c r="C169" s="39"/>
      <c r="D169" s="179" t="s">
        <v>147</v>
      </c>
      <c r="E169" s="39"/>
      <c r="F169" s="180" t="s">
        <v>2525</v>
      </c>
      <c r="G169" s="39"/>
      <c r="H169" s="39"/>
      <c r="I169" s="181"/>
      <c r="J169" s="39"/>
      <c r="K169" s="39"/>
      <c r="L169" s="40"/>
      <c r="M169" s="182"/>
      <c r="N169" s="183"/>
      <c r="O169" s="73"/>
      <c r="P169" s="73"/>
      <c r="Q169" s="73"/>
      <c r="R169" s="73"/>
      <c r="S169" s="73"/>
      <c r="T169" s="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0" t="s">
        <v>147</v>
      </c>
      <c r="AU169" s="20" t="s">
        <v>84</v>
      </c>
    </row>
    <row r="170" s="14" customFormat="1">
      <c r="A170" s="14"/>
      <c r="B170" s="196"/>
      <c r="C170" s="14"/>
      <c r="D170" s="179" t="s">
        <v>199</v>
      </c>
      <c r="E170" s="197" t="s">
        <v>3</v>
      </c>
      <c r="F170" s="198" t="s">
        <v>2526</v>
      </c>
      <c r="G170" s="14"/>
      <c r="H170" s="199">
        <v>109</v>
      </c>
      <c r="I170" s="200"/>
      <c r="J170" s="14"/>
      <c r="K170" s="14"/>
      <c r="L170" s="196"/>
      <c r="M170" s="201"/>
      <c r="N170" s="202"/>
      <c r="O170" s="202"/>
      <c r="P170" s="202"/>
      <c r="Q170" s="202"/>
      <c r="R170" s="202"/>
      <c r="S170" s="202"/>
      <c r="T170" s="20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7" t="s">
        <v>199</v>
      </c>
      <c r="AU170" s="197" t="s">
        <v>84</v>
      </c>
      <c r="AV170" s="14" t="s">
        <v>84</v>
      </c>
      <c r="AW170" s="14" t="s">
        <v>35</v>
      </c>
      <c r="AX170" s="14" t="s">
        <v>74</v>
      </c>
      <c r="AY170" s="197" t="s">
        <v>138</v>
      </c>
    </row>
    <row r="171" s="15" customFormat="1">
      <c r="A171" s="15"/>
      <c r="B171" s="204"/>
      <c r="C171" s="15"/>
      <c r="D171" s="179" t="s">
        <v>199</v>
      </c>
      <c r="E171" s="205" t="s">
        <v>3</v>
      </c>
      <c r="F171" s="206" t="s">
        <v>208</v>
      </c>
      <c r="G171" s="15"/>
      <c r="H171" s="207">
        <v>109</v>
      </c>
      <c r="I171" s="208"/>
      <c r="J171" s="15"/>
      <c r="K171" s="15"/>
      <c r="L171" s="204"/>
      <c r="M171" s="209"/>
      <c r="N171" s="210"/>
      <c r="O171" s="210"/>
      <c r="P171" s="210"/>
      <c r="Q171" s="210"/>
      <c r="R171" s="210"/>
      <c r="S171" s="210"/>
      <c r="T171" s="21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5" t="s">
        <v>199</v>
      </c>
      <c r="AU171" s="205" t="s">
        <v>84</v>
      </c>
      <c r="AV171" s="15" t="s">
        <v>162</v>
      </c>
      <c r="AW171" s="15" t="s">
        <v>35</v>
      </c>
      <c r="AX171" s="15" t="s">
        <v>82</v>
      </c>
      <c r="AY171" s="205" t="s">
        <v>138</v>
      </c>
    </row>
    <row r="172" s="2" customFormat="1" ht="21.75" customHeight="1">
      <c r="A172" s="39"/>
      <c r="B172" s="165"/>
      <c r="C172" s="166" t="s">
        <v>480</v>
      </c>
      <c r="D172" s="166" t="s">
        <v>141</v>
      </c>
      <c r="E172" s="167" t="s">
        <v>2527</v>
      </c>
      <c r="F172" s="168" t="s">
        <v>2528</v>
      </c>
      <c r="G172" s="169" t="s">
        <v>369</v>
      </c>
      <c r="H172" s="170">
        <v>109</v>
      </c>
      <c r="I172" s="171"/>
      <c r="J172" s="172">
        <f>ROUND(I172*H172,2)</f>
        <v>0</v>
      </c>
      <c r="K172" s="168" t="s">
        <v>144</v>
      </c>
      <c r="L172" s="40"/>
      <c r="M172" s="173" t="s">
        <v>3</v>
      </c>
      <c r="N172" s="174" t="s">
        <v>45</v>
      </c>
      <c r="O172" s="73"/>
      <c r="P172" s="175">
        <f>O172*H172</f>
        <v>0</v>
      </c>
      <c r="Q172" s="175">
        <v>1.0000000000000001E-05</v>
      </c>
      <c r="R172" s="175">
        <f>Q172*H172</f>
        <v>0.00109</v>
      </c>
      <c r="S172" s="175">
        <v>0</v>
      </c>
      <c r="T172" s="17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7" t="s">
        <v>302</v>
      </c>
      <c r="AT172" s="177" t="s">
        <v>141</v>
      </c>
      <c r="AU172" s="177" t="s">
        <v>84</v>
      </c>
      <c r="AY172" s="20" t="s">
        <v>138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20" t="s">
        <v>82</v>
      </c>
      <c r="BK172" s="178">
        <f>ROUND(I172*H172,2)</f>
        <v>0</v>
      </c>
      <c r="BL172" s="20" t="s">
        <v>302</v>
      </c>
      <c r="BM172" s="177" t="s">
        <v>2529</v>
      </c>
    </row>
    <row r="173" s="14" customFormat="1">
      <c r="A173" s="14"/>
      <c r="B173" s="196"/>
      <c r="C173" s="14"/>
      <c r="D173" s="179" t="s">
        <v>199</v>
      </c>
      <c r="E173" s="197" t="s">
        <v>3</v>
      </c>
      <c r="F173" s="198" t="s">
        <v>2526</v>
      </c>
      <c r="G173" s="14"/>
      <c r="H173" s="199">
        <v>109</v>
      </c>
      <c r="I173" s="200"/>
      <c r="J173" s="14"/>
      <c r="K173" s="14"/>
      <c r="L173" s="196"/>
      <c r="M173" s="201"/>
      <c r="N173" s="202"/>
      <c r="O173" s="202"/>
      <c r="P173" s="202"/>
      <c r="Q173" s="202"/>
      <c r="R173" s="202"/>
      <c r="S173" s="202"/>
      <c r="T173" s="20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7" t="s">
        <v>199</v>
      </c>
      <c r="AU173" s="197" t="s">
        <v>84</v>
      </c>
      <c r="AV173" s="14" t="s">
        <v>84</v>
      </c>
      <c r="AW173" s="14" t="s">
        <v>35</v>
      </c>
      <c r="AX173" s="14" t="s">
        <v>74</v>
      </c>
      <c r="AY173" s="197" t="s">
        <v>138</v>
      </c>
    </row>
    <row r="174" s="15" customFormat="1">
      <c r="A174" s="15"/>
      <c r="B174" s="204"/>
      <c r="C174" s="15"/>
      <c r="D174" s="179" t="s">
        <v>199</v>
      </c>
      <c r="E174" s="205" t="s">
        <v>3</v>
      </c>
      <c r="F174" s="206" t="s">
        <v>208</v>
      </c>
      <c r="G174" s="15"/>
      <c r="H174" s="207">
        <v>109</v>
      </c>
      <c r="I174" s="208"/>
      <c r="J174" s="15"/>
      <c r="K174" s="15"/>
      <c r="L174" s="204"/>
      <c r="M174" s="209"/>
      <c r="N174" s="210"/>
      <c r="O174" s="210"/>
      <c r="P174" s="210"/>
      <c r="Q174" s="210"/>
      <c r="R174" s="210"/>
      <c r="S174" s="210"/>
      <c r="T174" s="21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5" t="s">
        <v>199</v>
      </c>
      <c r="AU174" s="205" t="s">
        <v>84</v>
      </c>
      <c r="AV174" s="15" t="s">
        <v>162</v>
      </c>
      <c r="AW174" s="15" t="s">
        <v>35</v>
      </c>
      <c r="AX174" s="15" t="s">
        <v>82</v>
      </c>
      <c r="AY174" s="205" t="s">
        <v>138</v>
      </c>
    </row>
    <row r="175" s="2" customFormat="1">
      <c r="A175" s="39"/>
      <c r="B175" s="165"/>
      <c r="C175" s="166" t="s">
        <v>488</v>
      </c>
      <c r="D175" s="166" t="s">
        <v>141</v>
      </c>
      <c r="E175" s="167" t="s">
        <v>2530</v>
      </c>
      <c r="F175" s="168" t="s">
        <v>2531</v>
      </c>
      <c r="G175" s="169" t="s">
        <v>211</v>
      </c>
      <c r="H175" s="170">
        <v>1</v>
      </c>
      <c r="I175" s="171"/>
      <c r="J175" s="172">
        <f>ROUND(I175*H175,2)</f>
        <v>0</v>
      </c>
      <c r="K175" s="168" t="s">
        <v>3</v>
      </c>
      <c r="L175" s="40"/>
      <c r="M175" s="173" t="s">
        <v>3</v>
      </c>
      <c r="N175" s="174" t="s">
        <v>45</v>
      </c>
      <c r="O175" s="73"/>
      <c r="P175" s="175">
        <f>O175*H175</f>
        <v>0</v>
      </c>
      <c r="Q175" s="175">
        <v>0</v>
      </c>
      <c r="R175" s="175">
        <f>Q175*H175</f>
        <v>0</v>
      </c>
      <c r="S175" s="175">
        <v>0</v>
      </c>
      <c r="T175" s="17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7" t="s">
        <v>302</v>
      </c>
      <c r="AT175" s="177" t="s">
        <v>141</v>
      </c>
      <c r="AU175" s="177" t="s">
        <v>84</v>
      </c>
      <c r="AY175" s="20" t="s">
        <v>138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20" t="s">
        <v>82</v>
      </c>
      <c r="BK175" s="178">
        <f>ROUND(I175*H175,2)</f>
        <v>0</v>
      </c>
      <c r="BL175" s="20" t="s">
        <v>302</v>
      </c>
      <c r="BM175" s="177" t="s">
        <v>2532</v>
      </c>
    </row>
    <row r="176" s="2" customFormat="1" ht="16.5" customHeight="1">
      <c r="A176" s="39"/>
      <c r="B176" s="165"/>
      <c r="C176" s="166" t="s">
        <v>497</v>
      </c>
      <c r="D176" s="166" t="s">
        <v>141</v>
      </c>
      <c r="E176" s="167" t="s">
        <v>2533</v>
      </c>
      <c r="F176" s="168" t="s">
        <v>2534</v>
      </c>
      <c r="G176" s="169" t="s">
        <v>211</v>
      </c>
      <c r="H176" s="170">
        <v>1</v>
      </c>
      <c r="I176" s="171"/>
      <c r="J176" s="172">
        <f>ROUND(I176*H176,2)</f>
        <v>0</v>
      </c>
      <c r="K176" s="168" t="s">
        <v>3</v>
      </c>
      <c r="L176" s="40"/>
      <c r="M176" s="173" t="s">
        <v>3</v>
      </c>
      <c r="N176" s="174" t="s">
        <v>45</v>
      </c>
      <c r="O176" s="73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77" t="s">
        <v>302</v>
      </c>
      <c r="AT176" s="177" t="s">
        <v>141</v>
      </c>
      <c r="AU176" s="177" t="s">
        <v>84</v>
      </c>
      <c r="AY176" s="20" t="s">
        <v>138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20" t="s">
        <v>82</v>
      </c>
      <c r="BK176" s="178">
        <f>ROUND(I176*H176,2)</f>
        <v>0</v>
      </c>
      <c r="BL176" s="20" t="s">
        <v>302</v>
      </c>
      <c r="BM176" s="177" t="s">
        <v>2535</v>
      </c>
    </row>
    <row r="177" s="2" customFormat="1">
      <c r="A177" s="39"/>
      <c r="B177" s="40"/>
      <c r="C177" s="39"/>
      <c r="D177" s="179" t="s">
        <v>147</v>
      </c>
      <c r="E177" s="39"/>
      <c r="F177" s="180" t="s">
        <v>2455</v>
      </c>
      <c r="G177" s="39"/>
      <c r="H177" s="39"/>
      <c r="I177" s="181"/>
      <c r="J177" s="39"/>
      <c r="K177" s="39"/>
      <c r="L177" s="40"/>
      <c r="M177" s="182"/>
      <c r="N177" s="183"/>
      <c r="O177" s="73"/>
      <c r="P177" s="73"/>
      <c r="Q177" s="73"/>
      <c r="R177" s="73"/>
      <c r="S177" s="73"/>
      <c r="T177" s="7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20" t="s">
        <v>147</v>
      </c>
      <c r="AU177" s="20" t="s">
        <v>84</v>
      </c>
    </row>
    <row r="178" s="2" customFormat="1">
      <c r="A178" s="39"/>
      <c r="B178" s="165"/>
      <c r="C178" s="166" t="s">
        <v>505</v>
      </c>
      <c r="D178" s="166" t="s">
        <v>141</v>
      </c>
      <c r="E178" s="167" t="s">
        <v>2536</v>
      </c>
      <c r="F178" s="168" t="s">
        <v>2537</v>
      </c>
      <c r="G178" s="169" t="s">
        <v>231</v>
      </c>
      <c r="H178" s="170">
        <v>0.126</v>
      </c>
      <c r="I178" s="171"/>
      <c r="J178" s="172">
        <f>ROUND(I178*H178,2)</f>
        <v>0</v>
      </c>
      <c r="K178" s="168" t="s">
        <v>144</v>
      </c>
      <c r="L178" s="40"/>
      <c r="M178" s="173" t="s">
        <v>3</v>
      </c>
      <c r="N178" s="174" t="s">
        <v>45</v>
      </c>
      <c r="O178" s="73"/>
      <c r="P178" s="175">
        <f>O178*H178</f>
        <v>0</v>
      </c>
      <c r="Q178" s="175">
        <v>0</v>
      </c>
      <c r="R178" s="175">
        <f>Q178*H178</f>
        <v>0</v>
      </c>
      <c r="S178" s="175">
        <v>0</v>
      </c>
      <c r="T178" s="17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77" t="s">
        <v>302</v>
      </c>
      <c r="AT178" s="177" t="s">
        <v>141</v>
      </c>
      <c r="AU178" s="177" t="s">
        <v>84</v>
      </c>
      <c r="AY178" s="20" t="s">
        <v>138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20" t="s">
        <v>82</v>
      </c>
      <c r="BK178" s="178">
        <f>ROUND(I178*H178,2)</f>
        <v>0</v>
      </c>
      <c r="BL178" s="20" t="s">
        <v>302</v>
      </c>
      <c r="BM178" s="177" t="s">
        <v>2538</v>
      </c>
    </row>
    <row r="179" s="12" customFormat="1" ht="22.8" customHeight="1">
      <c r="A179" s="12"/>
      <c r="B179" s="152"/>
      <c r="C179" s="12"/>
      <c r="D179" s="153" t="s">
        <v>73</v>
      </c>
      <c r="E179" s="163" t="s">
        <v>2539</v>
      </c>
      <c r="F179" s="163" t="s">
        <v>2540</v>
      </c>
      <c r="G179" s="12"/>
      <c r="H179" s="12"/>
      <c r="I179" s="155"/>
      <c r="J179" s="164">
        <f>BK179</f>
        <v>0</v>
      </c>
      <c r="K179" s="12"/>
      <c r="L179" s="152"/>
      <c r="M179" s="157"/>
      <c r="N179" s="158"/>
      <c r="O179" s="158"/>
      <c r="P179" s="159">
        <f>SUM(P180:P246)</f>
        <v>0</v>
      </c>
      <c r="Q179" s="158"/>
      <c r="R179" s="159">
        <f>SUM(R180:R246)</f>
        <v>0.17315000000000003</v>
      </c>
      <c r="S179" s="158"/>
      <c r="T179" s="160">
        <f>SUM(T180:T246)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3" t="s">
        <v>84</v>
      </c>
      <c r="AT179" s="161" t="s">
        <v>73</v>
      </c>
      <c r="AU179" s="161" t="s">
        <v>82</v>
      </c>
      <c r="AY179" s="153" t="s">
        <v>138</v>
      </c>
      <c r="BK179" s="162">
        <f>SUM(BK180:BK246)</f>
        <v>0</v>
      </c>
    </row>
    <row r="180" s="2" customFormat="1" ht="16.5" customHeight="1">
      <c r="A180" s="39"/>
      <c r="B180" s="165"/>
      <c r="C180" s="166" t="s">
        <v>509</v>
      </c>
      <c r="D180" s="166" t="s">
        <v>141</v>
      </c>
      <c r="E180" s="167" t="s">
        <v>2541</v>
      </c>
      <c r="F180" s="168" t="s">
        <v>2542</v>
      </c>
      <c r="G180" s="169" t="s">
        <v>211</v>
      </c>
      <c r="H180" s="170">
        <v>1</v>
      </c>
      <c r="I180" s="171"/>
      <c r="J180" s="172">
        <f>ROUND(I180*H180,2)</f>
        <v>0</v>
      </c>
      <c r="K180" s="168" t="s">
        <v>144</v>
      </c>
      <c r="L180" s="40"/>
      <c r="M180" s="173" t="s">
        <v>3</v>
      </c>
      <c r="N180" s="174" t="s">
        <v>45</v>
      </c>
      <c r="O180" s="73"/>
      <c r="P180" s="175">
        <f>O180*H180</f>
        <v>0</v>
      </c>
      <c r="Q180" s="175">
        <v>0.00247</v>
      </c>
      <c r="R180" s="175">
        <f>Q180*H180</f>
        <v>0.00247</v>
      </c>
      <c r="S180" s="175">
        <v>0</v>
      </c>
      <c r="T180" s="17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7" t="s">
        <v>302</v>
      </c>
      <c r="AT180" s="177" t="s">
        <v>141</v>
      </c>
      <c r="AU180" s="177" t="s">
        <v>84</v>
      </c>
      <c r="AY180" s="20" t="s">
        <v>138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20" t="s">
        <v>82</v>
      </c>
      <c r="BK180" s="178">
        <f>ROUND(I180*H180,2)</f>
        <v>0</v>
      </c>
      <c r="BL180" s="20" t="s">
        <v>302</v>
      </c>
      <c r="BM180" s="177" t="s">
        <v>2543</v>
      </c>
    </row>
    <row r="181" s="2" customFormat="1" ht="24.15" customHeight="1">
      <c r="A181" s="39"/>
      <c r="B181" s="165"/>
      <c r="C181" s="223" t="s">
        <v>513</v>
      </c>
      <c r="D181" s="223" t="s">
        <v>932</v>
      </c>
      <c r="E181" s="224" t="s">
        <v>2544</v>
      </c>
      <c r="F181" s="225" t="s">
        <v>2545</v>
      </c>
      <c r="G181" s="226" t="s">
        <v>211</v>
      </c>
      <c r="H181" s="227">
        <v>1</v>
      </c>
      <c r="I181" s="228"/>
      <c r="J181" s="229">
        <f>ROUND(I181*H181,2)</f>
        <v>0</v>
      </c>
      <c r="K181" s="225" t="s">
        <v>3</v>
      </c>
      <c r="L181" s="230"/>
      <c r="M181" s="231" t="s">
        <v>3</v>
      </c>
      <c r="N181" s="232" t="s">
        <v>45</v>
      </c>
      <c r="O181" s="73"/>
      <c r="P181" s="175">
        <f>O181*H181</f>
        <v>0</v>
      </c>
      <c r="Q181" s="175">
        <v>0.014999999999999999</v>
      </c>
      <c r="R181" s="175">
        <f>Q181*H181</f>
        <v>0.014999999999999999</v>
      </c>
      <c r="S181" s="175">
        <v>0</v>
      </c>
      <c r="T181" s="17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77" t="s">
        <v>429</v>
      </c>
      <c r="AT181" s="177" t="s">
        <v>932</v>
      </c>
      <c r="AU181" s="177" t="s">
        <v>84</v>
      </c>
      <c r="AY181" s="20" t="s">
        <v>138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20" t="s">
        <v>82</v>
      </c>
      <c r="BK181" s="178">
        <f>ROUND(I181*H181,2)</f>
        <v>0</v>
      </c>
      <c r="BL181" s="20" t="s">
        <v>302</v>
      </c>
      <c r="BM181" s="177" t="s">
        <v>2546</v>
      </c>
    </row>
    <row r="182" s="2" customFormat="1" ht="16.5" customHeight="1">
      <c r="A182" s="39"/>
      <c r="B182" s="165"/>
      <c r="C182" s="223" t="s">
        <v>519</v>
      </c>
      <c r="D182" s="223" t="s">
        <v>932</v>
      </c>
      <c r="E182" s="224" t="s">
        <v>2547</v>
      </c>
      <c r="F182" s="225" t="s">
        <v>2548</v>
      </c>
      <c r="G182" s="226" t="s">
        <v>211</v>
      </c>
      <c r="H182" s="227">
        <v>1</v>
      </c>
      <c r="I182" s="228"/>
      <c r="J182" s="229">
        <f>ROUND(I182*H182,2)</f>
        <v>0</v>
      </c>
      <c r="K182" s="225" t="s">
        <v>144</v>
      </c>
      <c r="L182" s="230"/>
      <c r="M182" s="231" t="s">
        <v>3</v>
      </c>
      <c r="N182" s="232" t="s">
        <v>45</v>
      </c>
      <c r="O182" s="73"/>
      <c r="P182" s="175">
        <f>O182*H182</f>
        <v>0</v>
      </c>
      <c r="Q182" s="175">
        <v>0.0020999999999999999</v>
      </c>
      <c r="R182" s="175">
        <f>Q182*H182</f>
        <v>0.0020999999999999999</v>
      </c>
      <c r="S182" s="175">
        <v>0</v>
      </c>
      <c r="T182" s="17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77" t="s">
        <v>429</v>
      </c>
      <c r="AT182" s="177" t="s">
        <v>932</v>
      </c>
      <c r="AU182" s="177" t="s">
        <v>84</v>
      </c>
      <c r="AY182" s="20" t="s">
        <v>138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20" t="s">
        <v>82</v>
      </c>
      <c r="BK182" s="178">
        <f>ROUND(I182*H182,2)</f>
        <v>0</v>
      </c>
      <c r="BL182" s="20" t="s">
        <v>302</v>
      </c>
      <c r="BM182" s="177" t="s">
        <v>2549</v>
      </c>
    </row>
    <row r="183" s="2" customFormat="1">
      <c r="A183" s="39"/>
      <c r="B183" s="40"/>
      <c r="C183" s="39"/>
      <c r="D183" s="179" t="s">
        <v>147</v>
      </c>
      <c r="E183" s="39"/>
      <c r="F183" s="180" t="s">
        <v>2550</v>
      </c>
      <c r="G183" s="39"/>
      <c r="H183" s="39"/>
      <c r="I183" s="181"/>
      <c r="J183" s="39"/>
      <c r="K183" s="39"/>
      <c r="L183" s="40"/>
      <c r="M183" s="182"/>
      <c r="N183" s="183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147</v>
      </c>
      <c r="AU183" s="20" t="s">
        <v>84</v>
      </c>
    </row>
    <row r="184" s="2" customFormat="1" ht="16.5" customHeight="1">
      <c r="A184" s="39"/>
      <c r="B184" s="165"/>
      <c r="C184" s="223" t="s">
        <v>525</v>
      </c>
      <c r="D184" s="223" t="s">
        <v>932</v>
      </c>
      <c r="E184" s="224" t="s">
        <v>2551</v>
      </c>
      <c r="F184" s="225" t="s">
        <v>2552</v>
      </c>
      <c r="G184" s="226" t="s">
        <v>211</v>
      </c>
      <c r="H184" s="227">
        <v>1</v>
      </c>
      <c r="I184" s="228"/>
      <c r="J184" s="229">
        <f>ROUND(I184*H184,2)</f>
        <v>0</v>
      </c>
      <c r="K184" s="225" t="s">
        <v>3</v>
      </c>
      <c r="L184" s="230"/>
      <c r="M184" s="231" t="s">
        <v>3</v>
      </c>
      <c r="N184" s="232" t="s">
        <v>45</v>
      </c>
      <c r="O184" s="73"/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77" t="s">
        <v>429</v>
      </c>
      <c r="AT184" s="177" t="s">
        <v>932</v>
      </c>
      <c r="AU184" s="177" t="s">
        <v>84</v>
      </c>
      <c r="AY184" s="20" t="s">
        <v>138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20" t="s">
        <v>82</v>
      </c>
      <c r="BK184" s="178">
        <f>ROUND(I184*H184,2)</f>
        <v>0</v>
      </c>
      <c r="BL184" s="20" t="s">
        <v>302</v>
      </c>
      <c r="BM184" s="177" t="s">
        <v>2553</v>
      </c>
    </row>
    <row r="185" s="2" customFormat="1" ht="16.5" customHeight="1">
      <c r="A185" s="39"/>
      <c r="B185" s="165"/>
      <c r="C185" s="166" t="s">
        <v>532</v>
      </c>
      <c r="D185" s="166" t="s">
        <v>141</v>
      </c>
      <c r="E185" s="167" t="s">
        <v>2554</v>
      </c>
      <c r="F185" s="168" t="s">
        <v>2555</v>
      </c>
      <c r="G185" s="169" t="s">
        <v>1843</v>
      </c>
      <c r="H185" s="170">
        <v>2</v>
      </c>
      <c r="I185" s="171"/>
      <c r="J185" s="172">
        <f>ROUND(I185*H185,2)</f>
        <v>0</v>
      </c>
      <c r="K185" s="168" t="s">
        <v>144</v>
      </c>
      <c r="L185" s="40"/>
      <c r="M185" s="173" t="s">
        <v>3</v>
      </c>
      <c r="N185" s="174" t="s">
        <v>45</v>
      </c>
      <c r="O185" s="73"/>
      <c r="P185" s="175">
        <f>O185*H185</f>
        <v>0</v>
      </c>
      <c r="Q185" s="175">
        <v>0.00173</v>
      </c>
      <c r="R185" s="175">
        <f>Q185*H185</f>
        <v>0.00346</v>
      </c>
      <c r="S185" s="175">
        <v>0</v>
      </c>
      <c r="T185" s="17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77" t="s">
        <v>302</v>
      </c>
      <c r="AT185" s="177" t="s">
        <v>141</v>
      </c>
      <c r="AU185" s="177" t="s">
        <v>84</v>
      </c>
      <c r="AY185" s="20" t="s">
        <v>138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20" t="s">
        <v>82</v>
      </c>
      <c r="BK185" s="178">
        <f>ROUND(I185*H185,2)</f>
        <v>0</v>
      </c>
      <c r="BL185" s="20" t="s">
        <v>302</v>
      </c>
      <c r="BM185" s="177" t="s">
        <v>2556</v>
      </c>
    </row>
    <row r="186" s="2" customFormat="1">
      <c r="A186" s="39"/>
      <c r="B186" s="40"/>
      <c r="C186" s="39"/>
      <c r="D186" s="179" t="s">
        <v>147</v>
      </c>
      <c r="E186" s="39"/>
      <c r="F186" s="180" t="s">
        <v>2557</v>
      </c>
      <c r="G186" s="39"/>
      <c r="H186" s="39"/>
      <c r="I186" s="181"/>
      <c r="J186" s="39"/>
      <c r="K186" s="39"/>
      <c r="L186" s="40"/>
      <c r="M186" s="182"/>
      <c r="N186" s="183"/>
      <c r="O186" s="73"/>
      <c r="P186" s="73"/>
      <c r="Q186" s="73"/>
      <c r="R186" s="73"/>
      <c r="S186" s="73"/>
      <c r="T186" s="74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0" t="s">
        <v>147</v>
      </c>
      <c r="AU186" s="20" t="s">
        <v>84</v>
      </c>
    </row>
    <row r="187" s="13" customFormat="1">
      <c r="A187" s="13"/>
      <c r="B187" s="189"/>
      <c r="C187" s="13"/>
      <c r="D187" s="179" t="s">
        <v>199</v>
      </c>
      <c r="E187" s="190" t="s">
        <v>3</v>
      </c>
      <c r="F187" s="191" t="s">
        <v>2558</v>
      </c>
      <c r="G187" s="13"/>
      <c r="H187" s="190" t="s">
        <v>3</v>
      </c>
      <c r="I187" s="192"/>
      <c r="J187" s="13"/>
      <c r="K187" s="13"/>
      <c r="L187" s="189"/>
      <c r="M187" s="193"/>
      <c r="N187" s="194"/>
      <c r="O187" s="194"/>
      <c r="P187" s="194"/>
      <c r="Q187" s="194"/>
      <c r="R187" s="194"/>
      <c r="S187" s="194"/>
      <c r="T187" s="19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0" t="s">
        <v>199</v>
      </c>
      <c r="AU187" s="190" t="s">
        <v>84</v>
      </c>
      <c r="AV187" s="13" t="s">
        <v>82</v>
      </c>
      <c r="AW187" s="13" t="s">
        <v>35</v>
      </c>
      <c r="AX187" s="13" t="s">
        <v>74</v>
      </c>
      <c r="AY187" s="190" t="s">
        <v>138</v>
      </c>
    </row>
    <row r="188" s="14" customFormat="1">
      <c r="A188" s="14"/>
      <c r="B188" s="196"/>
      <c r="C188" s="14"/>
      <c r="D188" s="179" t="s">
        <v>199</v>
      </c>
      <c r="E188" s="197" t="s">
        <v>3</v>
      </c>
      <c r="F188" s="198" t="s">
        <v>2493</v>
      </c>
      <c r="G188" s="14"/>
      <c r="H188" s="199">
        <v>2</v>
      </c>
      <c r="I188" s="200"/>
      <c r="J188" s="14"/>
      <c r="K188" s="14"/>
      <c r="L188" s="196"/>
      <c r="M188" s="201"/>
      <c r="N188" s="202"/>
      <c r="O188" s="202"/>
      <c r="P188" s="202"/>
      <c r="Q188" s="202"/>
      <c r="R188" s="202"/>
      <c r="S188" s="202"/>
      <c r="T188" s="20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7" t="s">
        <v>199</v>
      </c>
      <c r="AU188" s="197" t="s">
        <v>84</v>
      </c>
      <c r="AV188" s="14" t="s">
        <v>84</v>
      </c>
      <c r="AW188" s="14" t="s">
        <v>35</v>
      </c>
      <c r="AX188" s="14" t="s">
        <v>74</v>
      </c>
      <c r="AY188" s="197" t="s">
        <v>138</v>
      </c>
    </row>
    <row r="189" s="15" customFormat="1">
      <c r="A189" s="15"/>
      <c r="B189" s="204"/>
      <c r="C189" s="15"/>
      <c r="D189" s="179" t="s">
        <v>199</v>
      </c>
      <c r="E189" s="205" t="s">
        <v>3</v>
      </c>
      <c r="F189" s="206" t="s">
        <v>208</v>
      </c>
      <c r="G189" s="15"/>
      <c r="H189" s="207">
        <v>2</v>
      </c>
      <c r="I189" s="208"/>
      <c r="J189" s="15"/>
      <c r="K189" s="15"/>
      <c r="L189" s="204"/>
      <c r="M189" s="209"/>
      <c r="N189" s="210"/>
      <c r="O189" s="210"/>
      <c r="P189" s="210"/>
      <c r="Q189" s="210"/>
      <c r="R189" s="210"/>
      <c r="S189" s="210"/>
      <c r="T189" s="21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5" t="s">
        <v>199</v>
      </c>
      <c r="AU189" s="205" t="s">
        <v>84</v>
      </c>
      <c r="AV189" s="15" t="s">
        <v>162</v>
      </c>
      <c r="AW189" s="15" t="s">
        <v>35</v>
      </c>
      <c r="AX189" s="15" t="s">
        <v>82</v>
      </c>
      <c r="AY189" s="205" t="s">
        <v>138</v>
      </c>
    </row>
    <row r="190" s="2" customFormat="1" ht="16.5" customHeight="1">
      <c r="A190" s="39"/>
      <c r="B190" s="165"/>
      <c r="C190" s="223" t="s">
        <v>540</v>
      </c>
      <c r="D190" s="223" t="s">
        <v>932</v>
      </c>
      <c r="E190" s="224" t="s">
        <v>2559</v>
      </c>
      <c r="F190" s="225" t="s">
        <v>2560</v>
      </c>
      <c r="G190" s="226" t="s">
        <v>211</v>
      </c>
      <c r="H190" s="227">
        <v>1</v>
      </c>
      <c r="I190" s="228"/>
      <c r="J190" s="229">
        <f>ROUND(I190*H190,2)</f>
        <v>0</v>
      </c>
      <c r="K190" s="225" t="s">
        <v>3</v>
      </c>
      <c r="L190" s="230"/>
      <c r="M190" s="231" t="s">
        <v>3</v>
      </c>
      <c r="N190" s="232" t="s">
        <v>45</v>
      </c>
      <c r="O190" s="73"/>
      <c r="P190" s="175">
        <f>O190*H190</f>
        <v>0</v>
      </c>
      <c r="Q190" s="175">
        <v>0.0060000000000000001</v>
      </c>
      <c r="R190" s="175">
        <f>Q190*H190</f>
        <v>0.0060000000000000001</v>
      </c>
      <c r="S190" s="175">
        <v>0</v>
      </c>
      <c r="T190" s="17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7" t="s">
        <v>429</v>
      </c>
      <c r="AT190" s="177" t="s">
        <v>932</v>
      </c>
      <c r="AU190" s="177" t="s">
        <v>84</v>
      </c>
      <c r="AY190" s="20" t="s">
        <v>138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20" t="s">
        <v>82</v>
      </c>
      <c r="BK190" s="178">
        <f>ROUND(I190*H190,2)</f>
        <v>0</v>
      </c>
      <c r="BL190" s="20" t="s">
        <v>302</v>
      </c>
      <c r="BM190" s="177" t="s">
        <v>2561</v>
      </c>
    </row>
    <row r="191" s="2" customFormat="1" ht="16.5" customHeight="1">
      <c r="A191" s="39"/>
      <c r="B191" s="165"/>
      <c r="C191" s="223" t="s">
        <v>546</v>
      </c>
      <c r="D191" s="223" t="s">
        <v>932</v>
      </c>
      <c r="E191" s="224" t="s">
        <v>2562</v>
      </c>
      <c r="F191" s="225" t="s">
        <v>2563</v>
      </c>
      <c r="G191" s="226" t="s">
        <v>211</v>
      </c>
      <c r="H191" s="227">
        <v>1</v>
      </c>
      <c r="I191" s="228"/>
      <c r="J191" s="229">
        <f>ROUND(I191*H191,2)</f>
        <v>0</v>
      </c>
      <c r="K191" s="225" t="s">
        <v>3</v>
      </c>
      <c r="L191" s="230"/>
      <c r="M191" s="231" t="s">
        <v>3</v>
      </c>
      <c r="N191" s="232" t="s">
        <v>45</v>
      </c>
      <c r="O191" s="73"/>
      <c r="P191" s="175">
        <f>O191*H191</f>
        <v>0</v>
      </c>
      <c r="Q191" s="175">
        <v>0.0070000000000000001</v>
      </c>
      <c r="R191" s="175">
        <f>Q191*H191</f>
        <v>0.0070000000000000001</v>
      </c>
      <c r="S191" s="175">
        <v>0</v>
      </c>
      <c r="T191" s="17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77" t="s">
        <v>429</v>
      </c>
      <c r="AT191" s="177" t="s">
        <v>932</v>
      </c>
      <c r="AU191" s="177" t="s">
        <v>84</v>
      </c>
      <c r="AY191" s="20" t="s">
        <v>138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20" t="s">
        <v>82</v>
      </c>
      <c r="BK191" s="178">
        <f>ROUND(I191*H191,2)</f>
        <v>0</v>
      </c>
      <c r="BL191" s="20" t="s">
        <v>302</v>
      </c>
      <c r="BM191" s="177" t="s">
        <v>2564</v>
      </c>
    </row>
    <row r="192" s="2" customFormat="1" ht="16.5" customHeight="1">
      <c r="A192" s="39"/>
      <c r="B192" s="165"/>
      <c r="C192" s="223" t="s">
        <v>552</v>
      </c>
      <c r="D192" s="223" t="s">
        <v>932</v>
      </c>
      <c r="E192" s="224" t="s">
        <v>2565</v>
      </c>
      <c r="F192" s="225" t="s">
        <v>2566</v>
      </c>
      <c r="G192" s="226" t="s">
        <v>211</v>
      </c>
      <c r="H192" s="227">
        <v>1</v>
      </c>
      <c r="I192" s="228"/>
      <c r="J192" s="229">
        <f>ROUND(I192*H192,2)</f>
        <v>0</v>
      </c>
      <c r="K192" s="225" t="s">
        <v>3</v>
      </c>
      <c r="L192" s="230"/>
      <c r="M192" s="231" t="s">
        <v>3</v>
      </c>
      <c r="N192" s="232" t="s">
        <v>45</v>
      </c>
      <c r="O192" s="73"/>
      <c r="P192" s="175">
        <f>O192*H192</f>
        <v>0</v>
      </c>
      <c r="Q192" s="175">
        <v>0.019400000000000001</v>
      </c>
      <c r="R192" s="175">
        <f>Q192*H192</f>
        <v>0.019400000000000001</v>
      </c>
      <c r="S192" s="175">
        <v>0</v>
      </c>
      <c r="T192" s="17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77" t="s">
        <v>429</v>
      </c>
      <c r="AT192" s="177" t="s">
        <v>932</v>
      </c>
      <c r="AU192" s="177" t="s">
        <v>84</v>
      </c>
      <c r="AY192" s="20" t="s">
        <v>138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20" t="s">
        <v>82</v>
      </c>
      <c r="BK192" s="178">
        <f>ROUND(I192*H192,2)</f>
        <v>0</v>
      </c>
      <c r="BL192" s="20" t="s">
        <v>302</v>
      </c>
      <c r="BM192" s="177" t="s">
        <v>2567</v>
      </c>
    </row>
    <row r="193" s="2" customFormat="1">
      <c r="A193" s="39"/>
      <c r="B193" s="40"/>
      <c r="C193" s="39"/>
      <c r="D193" s="179" t="s">
        <v>147</v>
      </c>
      <c r="E193" s="39"/>
      <c r="F193" s="180" t="s">
        <v>2568</v>
      </c>
      <c r="G193" s="39"/>
      <c r="H193" s="39"/>
      <c r="I193" s="181"/>
      <c r="J193" s="39"/>
      <c r="K193" s="39"/>
      <c r="L193" s="40"/>
      <c r="M193" s="182"/>
      <c r="N193" s="183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147</v>
      </c>
      <c r="AU193" s="20" t="s">
        <v>84</v>
      </c>
    </row>
    <row r="194" s="2" customFormat="1" ht="16.5" customHeight="1">
      <c r="A194" s="39"/>
      <c r="B194" s="165"/>
      <c r="C194" s="166" t="s">
        <v>559</v>
      </c>
      <c r="D194" s="166" t="s">
        <v>141</v>
      </c>
      <c r="E194" s="167" t="s">
        <v>2569</v>
      </c>
      <c r="F194" s="168" t="s">
        <v>2570</v>
      </c>
      <c r="G194" s="169" t="s">
        <v>1843</v>
      </c>
      <c r="H194" s="170">
        <v>1</v>
      </c>
      <c r="I194" s="171"/>
      <c r="J194" s="172">
        <f>ROUND(I194*H194,2)</f>
        <v>0</v>
      </c>
      <c r="K194" s="168" t="s">
        <v>144</v>
      </c>
      <c r="L194" s="40"/>
      <c r="M194" s="173" t="s">
        <v>3</v>
      </c>
      <c r="N194" s="174" t="s">
        <v>45</v>
      </c>
      <c r="O194" s="73"/>
      <c r="P194" s="175">
        <f>O194*H194</f>
        <v>0</v>
      </c>
      <c r="Q194" s="175">
        <v>0.00157</v>
      </c>
      <c r="R194" s="175">
        <f>Q194*H194</f>
        <v>0.00157</v>
      </c>
      <c r="S194" s="175">
        <v>0</v>
      </c>
      <c r="T194" s="17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77" t="s">
        <v>302</v>
      </c>
      <c r="AT194" s="177" t="s">
        <v>141</v>
      </c>
      <c r="AU194" s="177" t="s">
        <v>84</v>
      </c>
      <c r="AY194" s="20" t="s">
        <v>138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20" t="s">
        <v>82</v>
      </c>
      <c r="BK194" s="178">
        <f>ROUND(I194*H194,2)</f>
        <v>0</v>
      </c>
      <c r="BL194" s="20" t="s">
        <v>302</v>
      </c>
      <c r="BM194" s="177" t="s">
        <v>2571</v>
      </c>
    </row>
    <row r="195" s="2" customFormat="1" ht="16.5" customHeight="1">
      <c r="A195" s="39"/>
      <c r="B195" s="165"/>
      <c r="C195" s="223" t="s">
        <v>566</v>
      </c>
      <c r="D195" s="223" t="s">
        <v>932</v>
      </c>
      <c r="E195" s="224" t="s">
        <v>2572</v>
      </c>
      <c r="F195" s="225" t="s">
        <v>2573</v>
      </c>
      <c r="G195" s="226" t="s">
        <v>211</v>
      </c>
      <c r="H195" s="227">
        <v>1</v>
      </c>
      <c r="I195" s="228"/>
      <c r="J195" s="229">
        <f>ROUND(I195*H195,2)</f>
        <v>0</v>
      </c>
      <c r="K195" s="225" t="s">
        <v>144</v>
      </c>
      <c r="L195" s="230"/>
      <c r="M195" s="231" t="s">
        <v>3</v>
      </c>
      <c r="N195" s="232" t="s">
        <v>45</v>
      </c>
      <c r="O195" s="73"/>
      <c r="P195" s="175">
        <f>O195*H195</f>
        <v>0</v>
      </c>
      <c r="Q195" s="175">
        <v>0.0298</v>
      </c>
      <c r="R195" s="175">
        <f>Q195*H195</f>
        <v>0.0298</v>
      </c>
      <c r="S195" s="175">
        <v>0</v>
      </c>
      <c r="T195" s="17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77" t="s">
        <v>429</v>
      </c>
      <c r="AT195" s="177" t="s">
        <v>932</v>
      </c>
      <c r="AU195" s="177" t="s">
        <v>84</v>
      </c>
      <c r="AY195" s="20" t="s">
        <v>138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20" t="s">
        <v>82</v>
      </c>
      <c r="BK195" s="178">
        <f>ROUND(I195*H195,2)</f>
        <v>0</v>
      </c>
      <c r="BL195" s="20" t="s">
        <v>302</v>
      </c>
      <c r="BM195" s="177" t="s">
        <v>2574</v>
      </c>
    </row>
    <row r="196" s="2" customFormat="1" ht="16.5" customHeight="1">
      <c r="A196" s="39"/>
      <c r="B196" s="165"/>
      <c r="C196" s="166" t="s">
        <v>571</v>
      </c>
      <c r="D196" s="166" t="s">
        <v>141</v>
      </c>
      <c r="E196" s="167" t="s">
        <v>2575</v>
      </c>
      <c r="F196" s="168" t="s">
        <v>2576</v>
      </c>
      <c r="G196" s="169" t="s">
        <v>1843</v>
      </c>
      <c r="H196" s="170">
        <v>1</v>
      </c>
      <c r="I196" s="171"/>
      <c r="J196" s="172">
        <f>ROUND(I196*H196,2)</f>
        <v>0</v>
      </c>
      <c r="K196" s="168" t="s">
        <v>144</v>
      </c>
      <c r="L196" s="40"/>
      <c r="M196" s="173" t="s">
        <v>3</v>
      </c>
      <c r="N196" s="174" t="s">
        <v>45</v>
      </c>
      <c r="O196" s="73"/>
      <c r="P196" s="175">
        <f>O196*H196</f>
        <v>0</v>
      </c>
      <c r="Q196" s="175">
        <v>0.00017000000000000001</v>
      </c>
      <c r="R196" s="175">
        <f>Q196*H196</f>
        <v>0.00017000000000000001</v>
      </c>
      <c r="S196" s="175">
        <v>0</v>
      </c>
      <c r="T196" s="17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77" t="s">
        <v>162</v>
      </c>
      <c r="AT196" s="177" t="s">
        <v>141</v>
      </c>
      <c r="AU196" s="177" t="s">
        <v>84</v>
      </c>
      <c r="AY196" s="20" t="s">
        <v>138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20" t="s">
        <v>82</v>
      </c>
      <c r="BK196" s="178">
        <f>ROUND(I196*H196,2)</f>
        <v>0</v>
      </c>
      <c r="BL196" s="20" t="s">
        <v>162</v>
      </c>
      <c r="BM196" s="177" t="s">
        <v>2577</v>
      </c>
    </row>
    <row r="197" s="2" customFormat="1" ht="21.75" customHeight="1">
      <c r="A197" s="39"/>
      <c r="B197" s="165"/>
      <c r="C197" s="223" t="s">
        <v>576</v>
      </c>
      <c r="D197" s="223" t="s">
        <v>932</v>
      </c>
      <c r="E197" s="224" t="s">
        <v>2578</v>
      </c>
      <c r="F197" s="225" t="s">
        <v>2579</v>
      </c>
      <c r="G197" s="226" t="s">
        <v>211</v>
      </c>
      <c r="H197" s="227">
        <v>1</v>
      </c>
      <c r="I197" s="228"/>
      <c r="J197" s="229">
        <f>ROUND(I197*H197,2)</f>
        <v>0</v>
      </c>
      <c r="K197" s="225" t="s">
        <v>3</v>
      </c>
      <c r="L197" s="230"/>
      <c r="M197" s="231" t="s">
        <v>3</v>
      </c>
      <c r="N197" s="232" t="s">
        <v>45</v>
      </c>
      <c r="O197" s="73"/>
      <c r="P197" s="175">
        <f>O197*H197</f>
        <v>0</v>
      </c>
      <c r="Q197" s="175">
        <v>0.021999999999999999</v>
      </c>
      <c r="R197" s="175">
        <f>Q197*H197</f>
        <v>0.021999999999999999</v>
      </c>
      <c r="S197" s="175">
        <v>0</v>
      </c>
      <c r="T197" s="17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7" t="s">
        <v>236</v>
      </c>
      <c r="AT197" s="177" t="s">
        <v>932</v>
      </c>
      <c r="AU197" s="177" t="s">
        <v>84</v>
      </c>
      <c r="AY197" s="20" t="s">
        <v>138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20" t="s">
        <v>82</v>
      </c>
      <c r="BK197" s="178">
        <f>ROUND(I197*H197,2)</f>
        <v>0</v>
      </c>
      <c r="BL197" s="20" t="s">
        <v>162</v>
      </c>
      <c r="BM197" s="177" t="s">
        <v>2580</v>
      </c>
    </row>
    <row r="198" s="2" customFormat="1" ht="16.5" customHeight="1">
      <c r="A198" s="39"/>
      <c r="B198" s="165"/>
      <c r="C198" s="166" t="s">
        <v>581</v>
      </c>
      <c r="D198" s="166" t="s">
        <v>141</v>
      </c>
      <c r="E198" s="167" t="s">
        <v>2581</v>
      </c>
      <c r="F198" s="168" t="s">
        <v>2582</v>
      </c>
      <c r="G198" s="169" t="s">
        <v>1843</v>
      </c>
      <c r="H198" s="170">
        <v>2</v>
      </c>
      <c r="I198" s="171"/>
      <c r="J198" s="172">
        <f>ROUND(I198*H198,2)</f>
        <v>0</v>
      </c>
      <c r="K198" s="168" t="s">
        <v>144</v>
      </c>
      <c r="L198" s="40"/>
      <c r="M198" s="173" t="s">
        <v>3</v>
      </c>
      <c r="N198" s="174" t="s">
        <v>45</v>
      </c>
      <c r="O198" s="73"/>
      <c r="P198" s="175">
        <f>O198*H198</f>
        <v>0</v>
      </c>
      <c r="Q198" s="175">
        <v>0.00042999999999999999</v>
      </c>
      <c r="R198" s="175">
        <f>Q198*H198</f>
        <v>0.00085999999999999998</v>
      </c>
      <c r="S198" s="175">
        <v>0</v>
      </c>
      <c r="T198" s="17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77" t="s">
        <v>302</v>
      </c>
      <c r="AT198" s="177" t="s">
        <v>141</v>
      </c>
      <c r="AU198" s="177" t="s">
        <v>84</v>
      </c>
      <c r="AY198" s="20" t="s">
        <v>138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20" t="s">
        <v>82</v>
      </c>
      <c r="BK198" s="178">
        <f>ROUND(I198*H198,2)</f>
        <v>0</v>
      </c>
      <c r="BL198" s="20" t="s">
        <v>302</v>
      </c>
      <c r="BM198" s="177" t="s">
        <v>2583</v>
      </c>
    </row>
    <row r="199" s="14" customFormat="1">
      <c r="A199" s="14"/>
      <c r="B199" s="196"/>
      <c r="C199" s="14"/>
      <c r="D199" s="179" t="s">
        <v>199</v>
      </c>
      <c r="E199" s="197" t="s">
        <v>3</v>
      </c>
      <c r="F199" s="198" t="s">
        <v>2493</v>
      </c>
      <c r="G199" s="14"/>
      <c r="H199" s="199">
        <v>2</v>
      </c>
      <c r="I199" s="200"/>
      <c r="J199" s="14"/>
      <c r="K199" s="14"/>
      <c r="L199" s="196"/>
      <c r="M199" s="201"/>
      <c r="N199" s="202"/>
      <c r="O199" s="202"/>
      <c r="P199" s="202"/>
      <c r="Q199" s="202"/>
      <c r="R199" s="202"/>
      <c r="S199" s="202"/>
      <c r="T199" s="20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7" t="s">
        <v>199</v>
      </c>
      <c r="AU199" s="197" t="s">
        <v>84</v>
      </c>
      <c r="AV199" s="14" t="s">
        <v>84</v>
      </c>
      <c r="AW199" s="14" t="s">
        <v>35</v>
      </c>
      <c r="AX199" s="14" t="s">
        <v>74</v>
      </c>
      <c r="AY199" s="197" t="s">
        <v>138</v>
      </c>
    </row>
    <row r="200" s="15" customFormat="1">
      <c r="A200" s="15"/>
      <c r="B200" s="204"/>
      <c r="C200" s="15"/>
      <c r="D200" s="179" t="s">
        <v>199</v>
      </c>
      <c r="E200" s="205" t="s">
        <v>3</v>
      </c>
      <c r="F200" s="206" t="s">
        <v>208</v>
      </c>
      <c r="G200" s="15"/>
      <c r="H200" s="207">
        <v>2</v>
      </c>
      <c r="I200" s="208"/>
      <c r="J200" s="15"/>
      <c r="K200" s="15"/>
      <c r="L200" s="204"/>
      <c r="M200" s="209"/>
      <c r="N200" s="210"/>
      <c r="O200" s="210"/>
      <c r="P200" s="210"/>
      <c r="Q200" s="210"/>
      <c r="R200" s="210"/>
      <c r="S200" s="210"/>
      <c r="T200" s="21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05" t="s">
        <v>199</v>
      </c>
      <c r="AU200" s="205" t="s">
        <v>84</v>
      </c>
      <c r="AV200" s="15" t="s">
        <v>162</v>
      </c>
      <c r="AW200" s="15" t="s">
        <v>35</v>
      </c>
      <c r="AX200" s="15" t="s">
        <v>82</v>
      </c>
      <c r="AY200" s="205" t="s">
        <v>138</v>
      </c>
    </row>
    <row r="201" s="2" customFormat="1" ht="24.15" customHeight="1">
      <c r="A201" s="39"/>
      <c r="B201" s="165"/>
      <c r="C201" s="223" t="s">
        <v>585</v>
      </c>
      <c r="D201" s="223" t="s">
        <v>932</v>
      </c>
      <c r="E201" s="224" t="s">
        <v>2584</v>
      </c>
      <c r="F201" s="225" t="s">
        <v>2585</v>
      </c>
      <c r="G201" s="226" t="s">
        <v>211</v>
      </c>
      <c r="H201" s="227">
        <v>1</v>
      </c>
      <c r="I201" s="228"/>
      <c r="J201" s="229">
        <f>ROUND(I201*H201,2)</f>
        <v>0</v>
      </c>
      <c r="K201" s="225" t="s">
        <v>3</v>
      </c>
      <c r="L201" s="230"/>
      <c r="M201" s="231" t="s">
        <v>3</v>
      </c>
      <c r="N201" s="232" t="s">
        <v>45</v>
      </c>
      <c r="O201" s="73"/>
      <c r="P201" s="175">
        <f>O201*H201</f>
        <v>0</v>
      </c>
      <c r="Q201" s="175">
        <v>0.02</v>
      </c>
      <c r="R201" s="175">
        <f>Q201*H201</f>
        <v>0.02</v>
      </c>
      <c r="S201" s="175">
        <v>0</v>
      </c>
      <c r="T201" s="17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77" t="s">
        <v>429</v>
      </c>
      <c r="AT201" s="177" t="s">
        <v>932</v>
      </c>
      <c r="AU201" s="177" t="s">
        <v>84</v>
      </c>
      <c r="AY201" s="20" t="s">
        <v>138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20" t="s">
        <v>82</v>
      </c>
      <c r="BK201" s="178">
        <f>ROUND(I201*H201,2)</f>
        <v>0</v>
      </c>
      <c r="BL201" s="20" t="s">
        <v>302</v>
      </c>
      <c r="BM201" s="177" t="s">
        <v>2586</v>
      </c>
    </row>
    <row r="202" s="2" customFormat="1" ht="16.5" customHeight="1">
      <c r="A202" s="39"/>
      <c r="B202" s="165"/>
      <c r="C202" s="223" t="s">
        <v>590</v>
      </c>
      <c r="D202" s="223" t="s">
        <v>932</v>
      </c>
      <c r="E202" s="224" t="s">
        <v>2587</v>
      </c>
      <c r="F202" s="225" t="s">
        <v>2588</v>
      </c>
      <c r="G202" s="226" t="s">
        <v>211</v>
      </c>
      <c r="H202" s="227">
        <v>1</v>
      </c>
      <c r="I202" s="228"/>
      <c r="J202" s="229">
        <f>ROUND(I202*H202,2)</f>
        <v>0</v>
      </c>
      <c r="K202" s="225" t="s">
        <v>3</v>
      </c>
      <c r="L202" s="230"/>
      <c r="M202" s="231" t="s">
        <v>3</v>
      </c>
      <c r="N202" s="232" t="s">
        <v>45</v>
      </c>
      <c r="O202" s="73"/>
      <c r="P202" s="175">
        <f>O202*H202</f>
        <v>0</v>
      </c>
      <c r="Q202" s="175">
        <v>0.02</v>
      </c>
      <c r="R202" s="175">
        <f>Q202*H202</f>
        <v>0.02</v>
      </c>
      <c r="S202" s="175">
        <v>0</v>
      </c>
      <c r="T202" s="17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7" t="s">
        <v>429</v>
      </c>
      <c r="AT202" s="177" t="s">
        <v>932</v>
      </c>
      <c r="AU202" s="177" t="s">
        <v>84</v>
      </c>
      <c r="AY202" s="20" t="s">
        <v>138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20" t="s">
        <v>82</v>
      </c>
      <c r="BK202" s="178">
        <f>ROUND(I202*H202,2)</f>
        <v>0</v>
      </c>
      <c r="BL202" s="20" t="s">
        <v>302</v>
      </c>
      <c r="BM202" s="177" t="s">
        <v>2589</v>
      </c>
    </row>
    <row r="203" s="2" customFormat="1" ht="16.5" customHeight="1">
      <c r="A203" s="39"/>
      <c r="B203" s="165"/>
      <c r="C203" s="166" t="s">
        <v>596</v>
      </c>
      <c r="D203" s="166" t="s">
        <v>141</v>
      </c>
      <c r="E203" s="167" t="s">
        <v>2590</v>
      </c>
      <c r="F203" s="168" t="s">
        <v>2591</v>
      </c>
      <c r="G203" s="169" t="s">
        <v>211</v>
      </c>
      <c r="H203" s="170">
        <v>2</v>
      </c>
      <c r="I203" s="171"/>
      <c r="J203" s="172">
        <f>ROUND(I203*H203,2)</f>
        <v>0</v>
      </c>
      <c r="K203" s="168" t="s">
        <v>144</v>
      </c>
      <c r="L203" s="40"/>
      <c r="M203" s="173" t="s">
        <v>3</v>
      </c>
      <c r="N203" s="174" t="s">
        <v>45</v>
      </c>
      <c r="O203" s="73"/>
      <c r="P203" s="175">
        <f>O203*H203</f>
        <v>0</v>
      </c>
      <c r="Q203" s="175">
        <v>0.00109</v>
      </c>
      <c r="R203" s="175">
        <f>Q203*H203</f>
        <v>0.0021800000000000001</v>
      </c>
      <c r="S203" s="175">
        <v>0</v>
      </c>
      <c r="T203" s="17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77" t="s">
        <v>302</v>
      </c>
      <c r="AT203" s="177" t="s">
        <v>141</v>
      </c>
      <c r="AU203" s="177" t="s">
        <v>84</v>
      </c>
      <c r="AY203" s="20" t="s">
        <v>138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20" t="s">
        <v>82</v>
      </c>
      <c r="BK203" s="178">
        <f>ROUND(I203*H203,2)</f>
        <v>0</v>
      </c>
      <c r="BL203" s="20" t="s">
        <v>302</v>
      </c>
      <c r="BM203" s="177" t="s">
        <v>2592</v>
      </c>
    </row>
    <row r="204" s="13" customFormat="1">
      <c r="A204" s="13"/>
      <c r="B204" s="189"/>
      <c r="C204" s="13"/>
      <c r="D204" s="179" t="s">
        <v>199</v>
      </c>
      <c r="E204" s="190" t="s">
        <v>3</v>
      </c>
      <c r="F204" s="191" t="s">
        <v>2492</v>
      </c>
      <c r="G204" s="13"/>
      <c r="H204" s="190" t="s">
        <v>3</v>
      </c>
      <c r="I204" s="192"/>
      <c r="J204" s="13"/>
      <c r="K204" s="13"/>
      <c r="L204" s="189"/>
      <c r="M204" s="193"/>
      <c r="N204" s="194"/>
      <c r="O204" s="194"/>
      <c r="P204" s="194"/>
      <c r="Q204" s="194"/>
      <c r="R204" s="194"/>
      <c r="S204" s="194"/>
      <c r="T204" s="19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0" t="s">
        <v>199</v>
      </c>
      <c r="AU204" s="190" t="s">
        <v>84</v>
      </c>
      <c r="AV204" s="13" t="s">
        <v>82</v>
      </c>
      <c r="AW204" s="13" t="s">
        <v>35</v>
      </c>
      <c r="AX204" s="13" t="s">
        <v>74</v>
      </c>
      <c r="AY204" s="190" t="s">
        <v>138</v>
      </c>
    </row>
    <row r="205" s="14" customFormat="1">
      <c r="A205" s="14"/>
      <c r="B205" s="196"/>
      <c r="C205" s="14"/>
      <c r="D205" s="179" t="s">
        <v>199</v>
      </c>
      <c r="E205" s="197" t="s">
        <v>3</v>
      </c>
      <c r="F205" s="198" t="s">
        <v>2493</v>
      </c>
      <c r="G205" s="14"/>
      <c r="H205" s="199">
        <v>2</v>
      </c>
      <c r="I205" s="200"/>
      <c r="J205" s="14"/>
      <c r="K205" s="14"/>
      <c r="L205" s="196"/>
      <c r="M205" s="201"/>
      <c r="N205" s="202"/>
      <c r="O205" s="202"/>
      <c r="P205" s="202"/>
      <c r="Q205" s="202"/>
      <c r="R205" s="202"/>
      <c r="S205" s="202"/>
      <c r="T205" s="20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7" t="s">
        <v>199</v>
      </c>
      <c r="AU205" s="197" t="s">
        <v>84</v>
      </c>
      <c r="AV205" s="14" t="s">
        <v>84</v>
      </c>
      <c r="AW205" s="14" t="s">
        <v>35</v>
      </c>
      <c r="AX205" s="14" t="s">
        <v>74</v>
      </c>
      <c r="AY205" s="197" t="s">
        <v>138</v>
      </c>
    </row>
    <row r="206" s="15" customFormat="1">
      <c r="A206" s="15"/>
      <c r="B206" s="204"/>
      <c r="C206" s="15"/>
      <c r="D206" s="179" t="s">
        <v>199</v>
      </c>
      <c r="E206" s="205" t="s">
        <v>3</v>
      </c>
      <c r="F206" s="206" t="s">
        <v>208</v>
      </c>
      <c r="G206" s="15"/>
      <c r="H206" s="207">
        <v>2</v>
      </c>
      <c r="I206" s="208"/>
      <c r="J206" s="15"/>
      <c r="K206" s="15"/>
      <c r="L206" s="204"/>
      <c r="M206" s="209"/>
      <c r="N206" s="210"/>
      <c r="O206" s="210"/>
      <c r="P206" s="210"/>
      <c r="Q206" s="210"/>
      <c r="R206" s="210"/>
      <c r="S206" s="210"/>
      <c r="T206" s="21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05" t="s">
        <v>199</v>
      </c>
      <c r="AU206" s="205" t="s">
        <v>84</v>
      </c>
      <c r="AV206" s="15" t="s">
        <v>162</v>
      </c>
      <c r="AW206" s="15" t="s">
        <v>35</v>
      </c>
      <c r="AX206" s="15" t="s">
        <v>82</v>
      </c>
      <c r="AY206" s="205" t="s">
        <v>138</v>
      </c>
    </row>
    <row r="207" s="2" customFormat="1" ht="16.5" customHeight="1">
      <c r="A207" s="39"/>
      <c r="B207" s="165"/>
      <c r="C207" s="166" t="s">
        <v>600</v>
      </c>
      <c r="D207" s="166" t="s">
        <v>141</v>
      </c>
      <c r="E207" s="167" t="s">
        <v>2593</v>
      </c>
      <c r="F207" s="168" t="s">
        <v>2594</v>
      </c>
      <c r="G207" s="169" t="s">
        <v>211</v>
      </c>
      <c r="H207" s="170">
        <v>2</v>
      </c>
      <c r="I207" s="171"/>
      <c r="J207" s="172">
        <f>ROUND(I207*H207,2)</f>
        <v>0</v>
      </c>
      <c r="K207" s="168" t="s">
        <v>3</v>
      </c>
      <c r="L207" s="40"/>
      <c r="M207" s="173" t="s">
        <v>3</v>
      </c>
      <c r="N207" s="174" t="s">
        <v>45</v>
      </c>
      <c r="O207" s="73"/>
      <c r="P207" s="175">
        <f>O207*H207</f>
        <v>0</v>
      </c>
      <c r="Q207" s="175">
        <v>0.00012999999999999999</v>
      </c>
      <c r="R207" s="175">
        <f>Q207*H207</f>
        <v>0.00025999999999999998</v>
      </c>
      <c r="S207" s="175">
        <v>0</v>
      </c>
      <c r="T207" s="17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77" t="s">
        <v>302</v>
      </c>
      <c r="AT207" s="177" t="s">
        <v>141</v>
      </c>
      <c r="AU207" s="177" t="s">
        <v>84</v>
      </c>
      <c r="AY207" s="20" t="s">
        <v>138</v>
      </c>
      <c r="BE207" s="178">
        <f>IF(N207="základní",J207,0)</f>
        <v>0</v>
      </c>
      <c r="BF207" s="178">
        <f>IF(N207="snížená",J207,0)</f>
        <v>0</v>
      </c>
      <c r="BG207" s="178">
        <f>IF(N207="zákl. přenesená",J207,0)</f>
        <v>0</v>
      </c>
      <c r="BH207" s="178">
        <f>IF(N207="sníž. přenesená",J207,0)</f>
        <v>0</v>
      </c>
      <c r="BI207" s="178">
        <f>IF(N207="nulová",J207,0)</f>
        <v>0</v>
      </c>
      <c r="BJ207" s="20" t="s">
        <v>82</v>
      </c>
      <c r="BK207" s="178">
        <f>ROUND(I207*H207,2)</f>
        <v>0</v>
      </c>
      <c r="BL207" s="20" t="s">
        <v>302</v>
      </c>
      <c r="BM207" s="177" t="s">
        <v>2595</v>
      </c>
    </row>
    <row r="208" s="2" customFormat="1" ht="16.5" customHeight="1">
      <c r="A208" s="39"/>
      <c r="B208" s="165"/>
      <c r="C208" s="223" t="s">
        <v>607</v>
      </c>
      <c r="D208" s="223" t="s">
        <v>932</v>
      </c>
      <c r="E208" s="224" t="s">
        <v>2596</v>
      </c>
      <c r="F208" s="225" t="s">
        <v>2597</v>
      </c>
      <c r="G208" s="226" t="s">
        <v>211</v>
      </c>
      <c r="H208" s="227">
        <v>2</v>
      </c>
      <c r="I208" s="228"/>
      <c r="J208" s="229">
        <f>ROUND(I208*H208,2)</f>
        <v>0</v>
      </c>
      <c r="K208" s="225" t="s">
        <v>3</v>
      </c>
      <c r="L208" s="230"/>
      <c r="M208" s="231" t="s">
        <v>3</v>
      </c>
      <c r="N208" s="232" t="s">
        <v>45</v>
      </c>
      <c r="O208" s="73"/>
      <c r="P208" s="175">
        <f>O208*H208</f>
        <v>0</v>
      </c>
      <c r="Q208" s="175">
        <v>0</v>
      </c>
      <c r="R208" s="175">
        <f>Q208*H208</f>
        <v>0</v>
      </c>
      <c r="S208" s="175">
        <v>0</v>
      </c>
      <c r="T208" s="17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77" t="s">
        <v>429</v>
      </c>
      <c r="AT208" s="177" t="s">
        <v>932</v>
      </c>
      <c r="AU208" s="177" t="s">
        <v>84</v>
      </c>
      <c r="AY208" s="20" t="s">
        <v>138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20" t="s">
        <v>82</v>
      </c>
      <c r="BK208" s="178">
        <f>ROUND(I208*H208,2)</f>
        <v>0</v>
      </c>
      <c r="BL208" s="20" t="s">
        <v>302</v>
      </c>
      <c r="BM208" s="177" t="s">
        <v>2598</v>
      </c>
    </row>
    <row r="209" s="2" customFormat="1" ht="16.5" customHeight="1">
      <c r="A209" s="39"/>
      <c r="B209" s="165"/>
      <c r="C209" s="166" t="s">
        <v>611</v>
      </c>
      <c r="D209" s="166" t="s">
        <v>141</v>
      </c>
      <c r="E209" s="167" t="s">
        <v>2599</v>
      </c>
      <c r="F209" s="168" t="s">
        <v>2600</v>
      </c>
      <c r="G209" s="169" t="s">
        <v>1843</v>
      </c>
      <c r="H209" s="170">
        <v>8</v>
      </c>
      <c r="I209" s="171"/>
      <c r="J209" s="172">
        <f>ROUND(I209*H209,2)</f>
        <v>0</v>
      </c>
      <c r="K209" s="168" t="s">
        <v>144</v>
      </c>
      <c r="L209" s="40"/>
      <c r="M209" s="173" t="s">
        <v>3</v>
      </c>
      <c r="N209" s="174" t="s">
        <v>45</v>
      </c>
      <c r="O209" s="73"/>
      <c r="P209" s="175">
        <f>O209*H209</f>
        <v>0</v>
      </c>
      <c r="Q209" s="175">
        <v>9.0000000000000006E-05</v>
      </c>
      <c r="R209" s="175">
        <f>Q209*H209</f>
        <v>0.00072000000000000005</v>
      </c>
      <c r="S209" s="175">
        <v>0</v>
      </c>
      <c r="T209" s="17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77" t="s">
        <v>162</v>
      </c>
      <c r="AT209" s="177" t="s">
        <v>141</v>
      </c>
      <c r="AU209" s="177" t="s">
        <v>84</v>
      </c>
      <c r="AY209" s="20" t="s">
        <v>138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20" t="s">
        <v>82</v>
      </c>
      <c r="BK209" s="178">
        <f>ROUND(I209*H209,2)</f>
        <v>0</v>
      </c>
      <c r="BL209" s="20" t="s">
        <v>162</v>
      </c>
      <c r="BM209" s="177" t="s">
        <v>2601</v>
      </c>
    </row>
    <row r="210" s="2" customFormat="1" ht="16.5" customHeight="1">
      <c r="A210" s="39"/>
      <c r="B210" s="165"/>
      <c r="C210" s="223" t="s">
        <v>615</v>
      </c>
      <c r="D210" s="223" t="s">
        <v>932</v>
      </c>
      <c r="E210" s="224" t="s">
        <v>2602</v>
      </c>
      <c r="F210" s="225" t="s">
        <v>2603</v>
      </c>
      <c r="G210" s="226" t="s">
        <v>211</v>
      </c>
      <c r="H210" s="227">
        <v>8</v>
      </c>
      <c r="I210" s="228"/>
      <c r="J210" s="229">
        <f>ROUND(I210*H210,2)</f>
        <v>0</v>
      </c>
      <c r="K210" s="225" t="s">
        <v>144</v>
      </c>
      <c r="L210" s="230"/>
      <c r="M210" s="231" t="s">
        <v>3</v>
      </c>
      <c r="N210" s="232" t="s">
        <v>45</v>
      </c>
      <c r="O210" s="73"/>
      <c r="P210" s="175">
        <f>O210*H210</f>
        <v>0</v>
      </c>
      <c r="Q210" s="175">
        <v>0.00031</v>
      </c>
      <c r="R210" s="175">
        <f>Q210*H210</f>
        <v>0.00248</v>
      </c>
      <c r="S210" s="175">
        <v>0</v>
      </c>
      <c r="T210" s="17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77" t="s">
        <v>236</v>
      </c>
      <c r="AT210" s="177" t="s">
        <v>932</v>
      </c>
      <c r="AU210" s="177" t="s">
        <v>84</v>
      </c>
      <c r="AY210" s="20" t="s">
        <v>138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20" t="s">
        <v>82</v>
      </c>
      <c r="BK210" s="178">
        <f>ROUND(I210*H210,2)</f>
        <v>0</v>
      </c>
      <c r="BL210" s="20" t="s">
        <v>162</v>
      </c>
      <c r="BM210" s="177" t="s">
        <v>2604</v>
      </c>
    </row>
    <row r="211" s="2" customFormat="1" ht="16.5" customHeight="1">
      <c r="A211" s="39"/>
      <c r="B211" s="165"/>
      <c r="C211" s="223" t="s">
        <v>620</v>
      </c>
      <c r="D211" s="223" t="s">
        <v>932</v>
      </c>
      <c r="E211" s="224" t="s">
        <v>2605</v>
      </c>
      <c r="F211" s="225" t="s">
        <v>2606</v>
      </c>
      <c r="G211" s="226" t="s">
        <v>211</v>
      </c>
      <c r="H211" s="227">
        <v>8</v>
      </c>
      <c r="I211" s="228"/>
      <c r="J211" s="229">
        <f>ROUND(I211*H211,2)</f>
        <v>0</v>
      </c>
      <c r="K211" s="225" t="s">
        <v>144</v>
      </c>
      <c r="L211" s="230"/>
      <c r="M211" s="231" t="s">
        <v>3</v>
      </c>
      <c r="N211" s="232" t="s">
        <v>45</v>
      </c>
      <c r="O211" s="73"/>
      <c r="P211" s="175">
        <f>O211*H211</f>
        <v>0</v>
      </c>
      <c r="Q211" s="175">
        <v>0.00022000000000000001</v>
      </c>
      <c r="R211" s="175">
        <f>Q211*H211</f>
        <v>0.0017600000000000001</v>
      </c>
      <c r="S211" s="175">
        <v>0</v>
      </c>
      <c r="T211" s="17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7" t="s">
        <v>236</v>
      </c>
      <c r="AT211" s="177" t="s">
        <v>932</v>
      </c>
      <c r="AU211" s="177" t="s">
        <v>84</v>
      </c>
      <c r="AY211" s="20" t="s">
        <v>138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20" t="s">
        <v>82</v>
      </c>
      <c r="BK211" s="178">
        <f>ROUND(I211*H211,2)</f>
        <v>0</v>
      </c>
      <c r="BL211" s="20" t="s">
        <v>162</v>
      </c>
      <c r="BM211" s="177" t="s">
        <v>2607</v>
      </c>
    </row>
    <row r="212" s="2" customFormat="1" ht="16.5" customHeight="1">
      <c r="A212" s="39"/>
      <c r="B212" s="165"/>
      <c r="C212" s="166" t="s">
        <v>625</v>
      </c>
      <c r="D212" s="166" t="s">
        <v>141</v>
      </c>
      <c r="E212" s="167" t="s">
        <v>2608</v>
      </c>
      <c r="F212" s="168" t="s">
        <v>2609</v>
      </c>
      <c r="G212" s="169" t="s">
        <v>211</v>
      </c>
      <c r="H212" s="170">
        <v>1</v>
      </c>
      <c r="I212" s="171"/>
      <c r="J212" s="172">
        <f>ROUND(I212*H212,2)</f>
        <v>0</v>
      </c>
      <c r="K212" s="168" t="s">
        <v>144</v>
      </c>
      <c r="L212" s="40"/>
      <c r="M212" s="173" t="s">
        <v>3</v>
      </c>
      <c r="N212" s="174" t="s">
        <v>45</v>
      </c>
      <c r="O212" s="73"/>
      <c r="P212" s="175">
        <f>O212*H212</f>
        <v>0</v>
      </c>
      <c r="Q212" s="175">
        <v>0.00016000000000000001</v>
      </c>
      <c r="R212" s="175">
        <f>Q212*H212</f>
        <v>0.00016000000000000001</v>
      </c>
      <c r="S212" s="175">
        <v>0</v>
      </c>
      <c r="T212" s="17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77" t="s">
        <v>302</v>
      </c>
      <c r="AT212" s="177" t="s">
        <v>141</v>
      </c>
      <c r="AU212" s="177" t="s">
        <v>84</v>
      </c>
      <c r="AY212" s="20" t="s">
        <v>138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20" t="s">
        <v>82</v>
      </c>
      <c r="BK212" s="178">
        <f>ROUND(I212*H212,2)</f>
        <v>0</v>
      </c>
      <c r="BL212" s="20" t="s">
        <v>302</v>
      </c>
      <c r="BM212" s="177" t="s">
        <v>2610</v>
      </c>
    </row>
    <row r="213" s="2" customFormat="1" ht="16.5" customHeight="1">
      <c r="A213" s="39"/>
      <c r="B213" s="165"/>
      <c r="C213" s="223" t="s">
        <v>631</v>
      </c>
      <c r="D213" s="223" t="s">
        <v>932</v>
      </c>
      <c r="E213" s="224" t="s">
        <v>2611</v>
      </c>
      <c r="F213" s="225" t="s">
        <v>2612</v>
      </c>
      <c r="G213" s="226" t="s">
        <v>211</v>
      </c>
      <c r="H213" s="227">
        <v>1</v>
      </c>
      <c r="I213" s="228"/>
      <c r="J213" s="229">
        <f>ROUND(I213*H213,2)</f>
        <v>0</v>
      </c>
      <c r="K213" s="225" t="s">
        <v>3</v>
      </c>
      <c r="L213" s="230"/>
      <c r="M213" s="231" t="s">
        <v>3</v>
      </c>
      <c r="N213" s="232" t="s">
        <v>45</v>
      </c>
      <c r="O213" s="73"/>
      <c r="P213" s="175">
        <f>O213*H213</f>
        <v>0</v>
      </c>
      <c r="Q213" s="175">
        <v>0.0018</v>
      </c>
      <c r="R213" s="175">
        <f>Q213*H213</f>
        <v>0.0018</v>
      </c>
      <c r="S213" s="175">
        <v>0</v>
      </c>
      <c r="T213" s="17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429</v>
      </c>
      <c r="AT213" s="177" t="s">
        <v>932</v>
      </c>
      <c r="AU213" s="177" t="s">
        <v>84</v>
      </c>
      <c r="AY213" s="20" t="s">
        <v>138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82</v>
      </c>
      <c r="BK213" s="178">
        <f>ROUND(I213*H213,2)</f>
        <v>0</v>
      </c>
      <c r="BL213" s="20" t="s">
        <v>302</v>
      </c>
      <c r="BM213" s="177" t="s">
        <v>2613</v>
      </c>
    </row>
    <row r="214" s="2" customFormat="1" ht="16.5" customHeight="1">
      <c r="A214" s="39"/>
      <c r="B214" s="165"/>
      <c r="C214" s="166" t="s">
        <v>637</v>
      </c>
      <c r="D214" s="166" t="s">
        <v>141</v>
      </c>
      <c r="E214" s="167" t="s">
        <v>2614</v>
      </c>
      <c r="F214" s="168" t="s">
        <v>2615</v>
      </c>
      <c r="G214" s="169" t="s">
        <v>211</v>
      </c>
      <c r="H214" s="170">
        <v>1</v>
      </c>
      <c r="I214" s="171"/>
      <c r="J214" s="172">
        <f>ROUND(I214*H214,2)</f>
        <v>0</v>
      </c>
      <c r="K214" s="168" t="s">
        <v>144</v>
      </c>
      <c r="L214" s="40"/>
      <c r="M214" s="173" t="s">
        <v>3</v>
      </c>
      <c r="N214" s="174" t="s">
        <v>45</v>
      </c>
      <c r="O214" s="73"/>
      <c r="P214" s="175">
        <f>O214*H214</f>
        <v>0</v>
      </c>
      <c r="Q214" s="175">
        <v>0</v>
      </c>
      <c r="R214" s="175">
        <f>Q214*H214</f>
        <v>0</v>
      </c>
      <c r="S214" s="175">
        <v>0</v>
      </c>
      <c r="T214" s="17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77" t="s">
        <v>302</v>
      </c>
      <c r="AT214" s="177" t="s">
        <v>141</v>
      </c>
      <c r="AU214" s="177" t="s">
        <v>84</v>
      </c>
      <c r="AY214" s="20" t="s">
        <v>138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20" t="s">
        <v>82</v>
      </c>
      <c r="BK214" s="178">
        <f>ROUND(I214*H214,2)</f>
        <v>0</v>
      </c>
      <c r="BL214" s="20" t="s">
        <v>302</v>
      </c>
      <c r="BM214" s="177" t="s">
        <v>2616</v>
      </c>
    </row>
    <row r="215" s="2" customFormat="1" ht="16.5" customHeight="1">
      <c r="A215" s="39"/>
      <c r="B215" s="165"/>
      <c r="C215" s="223" t="s">
        <v>641</v>
      </c>
      <c r="D215" s="223" t="s">
        <v>932</v>
      </c>
      <c r="E215" s="224" t="s">
        <v>2617</v>
      </c>
      <c r="F215" s="225" t="s">
        <v>2618</v>
      </c>
      <c r="G215" s="226" t="s">
        <v>211</v>
      </c>
      <c r="H215" s="227">
        <v>1</v>
      </c>
      <c r="I215" s="228"/>
      <c r="J215" s="229">
        <f>ROUND(I215*H215,2)</f>
        <v>0</v>
      </c>
      <c r="K215" s="225" t="s">
        <v>3</v>
      </c>
      <c r="L215" s="230"/>
      <c r="M215" s="231" t="s">
        <v>3</v>
      </c>
      <c r="N215" s="232" t="s">
        <v>45</v>
      </c>
      <c r="O215" s="73"/>
      <c r="P215" s="175">
        <f>O215*H215</f>
        <v>0</v>
      </c>
      <c r="Q215" s="175">
        <v>0.0020999999999999999</v>
      </c>
      <c r="R215" s="175">
        <f>Q215*H215</f>
        <v>0.0020999999999999999</v>
      </c>
      <c r="S215" s="175">
        <v>0</v>
      </c>
      <c r="T215" s="17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77" t="s">
        <v>429</v>
      </c>
      <c r="AT215" s="177" t="s">
        <v>932</v>
      </c>
      <c r="AU215" s="177" t="s">
        <v>84</v>
      </c>
      <c r="AY215" s="20" t="s">
        <v>138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20" t="s">
        <v>82</v>
      </c>
      <c r="BK215" s="178">
        <f>ROUND(I215*H215,2)</f>
        <v>0</v>
      </c>
      <c r="BL215" s="20" t="s">
        <v>302</v>
      </c>
      <c r="BM215" s="177" t="s">
        <v>2619</v>
      </c>
    </row>
    <row r="216" s="2" customFormat="1" ht="16.5" customHeight="1">
      <c r="A216" s="39"/>
      <c r="B216" s="165"/>
      <c r="C216" s="166" t="s">
        <v>649</v>
      </c>
      <c r="D216" s="166" t="s">
        <v>141</v>
      </c>
      <c r="E216" s="167" t="s">
        <v>2620</v>
      </c>
      <c r="F216" s="168" t="s">
        <v>2621</v>
      </c>
      <c r="G216" s="169" t="s">
        <v>211</v>
      </c>
      <c r="H216" s="170">
        <v>2</v>
      </c>
      <c r="I216" s="171"/>
      <c r="J216" s="172">
        <f>ROUND(I216*H216,2)</f>
        <v>0</v>
      </c>
      <c r="K216" s="168" t="s">
        <v>144</v>
      </c>
      <c r="L216" s="40"/>
      <c r="M216" s="173" t="s">
        <v>3</v>
      </c>
      <c r="N216" s="174" t="s">
        <v>45</v>
      </c>
      <c r="O216" s="73"/>
      <c r="P216" s="175">
        <f>O216*H216</f>
        <v>0</v>
      </c>
      <c r="Q216" s="175">
        <v>4.0000000000000003E-05</v>
      </c>
      <c r="R216" s="175">
        <f>Q216*H216</f>
        <v>8.0000000000000007E-05</v>
      </c>
      <c r="S216" s="175">
        <v>0</v>
      </c>
      <c r="T216" s="17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77" t="s">
        <v>302</v>
      </c>
      <c r="AT216" s="177" t="s">
        <v>141</v>
      </c>
      <c r="AU216" s="177" t="s">
        <v>84</v>
      </c>
      <c r="AY216" s="20" t="s">
        <v>138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20" t="s">
        <v>82</v>
      </c>
      <c r="BK216" s="178">
        <f>ROUND(I216*H216,2)</f>
        <v>0</v>
      </c>
      <c r="BL216" s="20" t="s">
        <v>302</v>
      </c>
      <c r="BM216" s="177" t="s">
        <v>2622</v>
      </c>
    </row>
    <row r="217" s="2" customFormat="1">
      <c r="A217" s="39"/>
      <c r="B217" s="40"/>
      <c r="C217" s="39"/>
      <c r="D217" s="179" t="s">
        <v>147</v>
      </c>
      <c r="E217" s="39"/>
      <c r="F217" s="180" t="s">
        <v>2623</v>
      </c>
      <c r="G217" s="39"/>
      <c r="H217" s="39"/>
      <c r="I217" s="181"/>
      <c r="J217" s="39"/>
      <c r="K217" s="39"/>
      <c r="L217" s="40"/>
      <c r="M217" s="182"/>
      <c r="N217" s="183"/>
      <c r="O217" s="73"/>
      <c r="P217" s="73"/>
      <c r="Q217" s="73"/>
      <c r="R217" s="73"/>
      <c r="S217" s="73"/>
      <c r="T217" s="74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20" t="s">
        <v>147</v>
      </c>
      <c r="AU217" s="20" t="s">
        <v>84</v>
      </c>
    </row>
    <row r="218" s="2" customFormat="1" ht="16.5" customHeight="1">
      <c r="A218" s="39"/>
      <c r="B218" s="165"/>
      <c r="C218" s="223" t="s">
        <v>659</v>
      </c>
      <c r="D218" s="223" t="s">
        <v>932</v>
      </c>
      <c r="E218" s="224" t="s">
        <v>2624</v>
      </c>
      <c r="F218" s="225" t="s">
        <v>2625</v>
      </c>
      <c r="G218" s="226" t="s">
        <v>211</v>
      </c>
      <c r="H218" s="227">
        <v>2</v>
      </c>
      <c r="I218" s="228"/>
      <c r="J218" s="229">
        <f>ROUND(I218*H218,2)</f>
        <v>0</v>
      </c>
      <c r="K218" s="225" t="s">
        <v>3</v>
      </c>
      <c r="L218" s="230"/>
      <c r="M218" s="231" t="s">
        <v>3</v>
      </c>
      <c r="N218" s="232" t="s">
        <v>45</v>
      </c>
      <c r="O218" s="73"/>
      <c r="P218" s="175">
        <f>O218*H218</f>
        <v>0</v>
      </c>
      <c r="Q218" s="175">
        <v>0.0018</v>
      </c>
      <c r="R218" s="175">
        <f>Q218*H218</f>
        <v>0.0035999999999999999</v>
      </c>
      <c r="S218" s="175">
        <v>0</v>
      </c>
      <c r="T218" s="17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7" t="s">
        <v>429</v>
      </c>
      <c r="AT218" s="177" t="s">
        <v>932</v>
      </c>
      <c r="AU218" s="177" t="s">
        <v>84</v>
      </c>
      <c r="AY218" s="20" t="s">
        <v>138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20" t="s">
        <v>82</v>
      </c>
      <c r="BK218" s="178">
        <f>ROUND(I218*H218,2)</f>
        <v>0</v>
      </c>
      <c r="BL218" s="20" t="s">
        <v>302</v>
      </c>
      <c r="BM218" s="177" t="s">
        <v>2626</v>
      </c>
    </row>
    <row r="219" s="2" customFormat="1" ht="16.5" customHeight="1">
      <c r="A219" s="39"/>
      <c r="B219" s="165"/>
      <c r="C219" s="166" t="s">
        <v>668</v>
      </c>
      <c r="D219" s="166" t="s">
        <v>141</v>
      </c>
      <c r="E219" s="167" t="s">
        <v>2627</v>
      </c>
      <c r="F219" s="168" t="s">
        <v>2628</v>
      </c>
      <c r="G219" s="169" t="s">
        <v>1843</v>
      </c>
      <c r="H219" s="170">
        <v>1</v>
      </c>
      <c r="I219" s="171"/>
      <c r="J219" s="172">
        <f>ROUND(I219*H219,2)</f>
        <v>0</v>
      </c>
      <c r="K219" s="168" t="s">
        <v>144</v>
      </c>
      <c r="L219" s="40"/>
      <c r="M219" s="173" t="s">
        <v>3</v>
      </c>
      <c r="N219" s="174" t="s">
        <v>45</v>
      </c>
      <c r="O219" s="73"/>
      <c r="P219" s="175">
        <f>O219*H219</f>
        <v>0</v>
      </c>
      <c r="Q219" s="175">
        <v>0.00012</v>
      </c>
      <c r="R219" s="175">
        <f>Q219*H219</f>
        <v>0.00012</v>
      </c>
      <c r="S219" s="175">
        <v>0</v>
      </c>
      <c r="T219" s="17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77" t="s">
        <v>302</v>
      </c>
      <c r="AT219" s="177" t="s">
        <v>141</v>
      </c>
      <c r="AU219" s="177" t="s">
        <v>84</v>
      </c>
      <c r="AY219" s="20" t="s">
        <v>138</v>
      </c>
      <c r="BE219" s="178">
        <f>IF(N219="základní",J219,0)</f>
        <v>0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20" t="s">
        <v>82</v>
      </c>
      <c r="BK219" s="178">
        <f>ROUND(I219*H219,2)</f>
        <v>0</v>
      </c>
      <c r="BL219" s="20" t="s">
        <v>302</v>
      </c>
      <c r="BM219" s="177" t="s">
        <v>2629</v>
      </c>
    </row>
    <row r="220" s="2" customFormat="1" ht="16.5" customHeight="1">
      <c r="A220" s="39"/>
      <c r="B220" s="165"/>
      <c r="C220" s="223" t="s">
        <v>673</v>
      </c>
      <c r="D220" s="223" t="s">
        <v>932</v>
      </c>
      <c r="E220" s="224" t="s">
        <v>2630</v>
      </c>
      <c r="F220" s="225" t="s">
        <v>2631</v>
      </c>
      <c r="G220" s="226" t="s">
        <v>211</v>
      </c>
      <c r="H220" s="227">
        <v>1</v>
      </c>
      <c r="I220" s="228"/>
      <c r="J220" s="229">
        <f>ROUND(I220*H220,2)</f>
        <v>0</v>
      </c>
      <c r="K220" s="225" t="s">
        <v>3</v>
      </c>
      <c r="L220" s="230"/>
      <c r="M220" s="231" t="s">
        <v>3</v>
      </c>
      <c r="N220" s="232" t="s">
        <v>45</v>
      </c>
      <c r="O220" s="73"/>
      <c r="P220" s="175">
        <f>O220*H220</f>
        <v>0</v>
      </c>
      <c r="Q220" s="175">
        <v>0.0018</v>
      </c>
      <c r="R220" s="175">
        <f>Q220*H220</f>
        <v>0.0018</v>
      </c>
      <c r="S220" s="175">
        <v>0</v>
      </c>
      <c r="T220" s="17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77" t="s">
        <v>429</v>
      </c>
      <c r="AT220" s="177" t="s">
        <v>932</v>
      </c>
      <c r="AU220" s="177" t="s">
        <v>84</v>
      </c>
      <c r="AY220" s="20" t="s">
        <v>138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20" t="s">
        <v>82</v>
      </c>
      <c r="BK220" s="178">
        <f>ROUND(I220*H220,2)</f>
        <v>0</v>
      </c>
      <c r="BL220" s="20" t="s">
        <v>302</v>
      </c>
      <c r="BM220" s="177" t="s">
        <v>2632</v>
      </c>
    </row>
    <row r="221" s="2" customFormat="1">
      <c r="A221" s="39"/>
      <c r="B221" s="40"/>
      <c r="C221" s="39"/>
      <c r="D221" s="179" t="s">
        <v>147</v>
      </c>
      <c r="E221" s="39"/>
      <c r="F221" s="180" t="s">
        <v>936</v>
      </c>
      <c r="G221" s="39"/>
      <c r="H221" s="39"/>
      <c r="I221" s="181"/>
      <c r="J221" s="39"/>
      <c r="K221" s="39"/>
      <c r="L221" s="40"/>
      <c r="M221" s="182"/>
      <c r="N221" s="183"/>
      <c r="O221" s="73"/>
      <c r="P221" s="73"/>
      <c r="Q221" s="73"/>
      <c r="R221" s="73"/>
      <c r="S221" s="73"/>
      <c r="T221" s="74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20" t="s">
        <v>147</v>
      </c>
      <c r="AU221" s="20" t="s">
        <v>84</v>
      </c>
    </row>
    <row r="222" s="2" customFormat="1" ht="16.5" customHeight="1">
      <c r="A222" s="39"/>
      <c r="B222" s="165"/>
      <c r="C222" s="166" t="s">
        <v>681</v>
      </c>
      <c r="D222" s="166" t="s">
        <v>141</v>
      </c>
      <c r="E222" s="167" t="s">
        <v>2633</v>
      </c>
      <c r="F222" s="168" t="s">
        <v>2634</v>
      </c>
      <c r="G222" s="169" t="s">
        <v>211</v>
      </c>
      <c r="H222" s="170">
        <v>1</v>
      </c>
      <c r="I222" s="171"/>
      <c r="J222" s="172">
        <f>ROUND(I222*H222,2)</f>
        <v>0</v>
      </c>
      <c r="K222" s="168" t="s">
        <v>144</v>
      </c>
      <c r="L222" s="40"/>
      <c r="M222" s="173" t="s">
        <v>3</v>
      </c>
      <c r="N222" s="174" t="s">
        <v>45</v>
      </c>
      <c r="O222" s="73"/>
      <c r="P222" s="175">
        <f>O222*H222</f>
        <v>0</v>
      </c>
      <c r="Q222" s="175">
        <v>0.00012</v>
      </c>
      <c r="R222" s="175">
        <f>Q222*H222</f>
        <v>0.00012</v>
      </c>
      <c r="S222" s="175">
        <v>0</v>
      </c>
      <c r="T222" s="17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77" t="s">
        <v>302</v>
      </c>
      <c r="AT222" s="177" t="s">
        <v>141</v>
      </c>
      <c r="AU222" s="177" t="s">
        <v>84</v>
      </c>
      <c r="AY222" s="20" t="s">
        <v>138</v>
      </c>
      <c r="BE222" s="178">
        <f>IF(N222="základní",J222,0)</f>
        <v>0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20" t="s">
        <v>82</v>
      </c>
      <c r="BK222" s="178">
        <f>ROUND(I222*H222,2)</f>
        <v>0</v>
      </c>
      <c r="BL222" s="20" t="s">
        <v>302</v>
      </c>
      <c r="BM222" s="177" t="s">
        <v>2635</v>
      </c>
    </row>
    <row r="223" s="2" customFormat="1" ht="16.5" customHeight="1">
      <c r="A223" s="39"/>
      <c r="B223" s="165"/>
      <c r="C223" s="223" t="s">
        <v>689</v>
      </c>
      <c r="D223" s="223" t="s">
        <v>932</v>
      </c>
      <c r="E223" s="224" t="s">
        <v>2636</v>
      </c>
      <c r="F223" s="225" t="s">
        <v>2637</v>
      </c>
      <c r="G223" s="226" t="s">
        <v>211</v>
      </c>
      <c r="H223" s="227">
        <v>1</v>
      </c>
      <c r="I223" s="228"/>
      <c r="J223" s="229">
        <f>ROUND(I223*H223,2)</f>
        <v>0</v>
      </c>
      <c r="K223" s="225" t="s">
        <v>3</v>
      </c>
      <c r="L223" s="230"/>
      <c r="M223" s="231" t="s">
        <v>3</v>
      </c>
      <c r="N223" s="232" t="s">
        <v>45</v>
      </c>
      <c r="O223" s="73"/>
      <c r="P223" s="175">
        <f>O223*H223</f>
        <v>0</v>
      </c>
      <c r="Q223" s="175">
        <v>0.0018</v>
      </c>
      <c r="R223" s="175">
        <f>Q223*H223</f>
        <v>0.0018</v>
      </c>
      <c r="S223" s="175">
        <v>0</v>
      </c>
      <c r="T223" s="17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7" t="s">
        <v>429</v>
      </c>
      <c r="AT223" s="177" t="s">
        <v>932</v>
      </c>
      <c r="AU223" s="177" t="s">
        <v>84</v>
      </c>
      <c r="AY223" s="20" t="s">
        <v>138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20" t="s">
        <v>82</v>
      </c>
      <c r="BK223" s="178">
        <f>ROUND(I223*H223,2)</f>
        <v>0</v>
      </c>
      <c r="BL223" s="20" t="s">
        <v>302</v>
      </c>
      <c r="BM223" s="177" t="s">
        <v>2638</v>
      </c>
    </row>
    <row r="224" s="2" customFormat="1" ht="16.5" customHeight="1">
      <c r="A224" s="39"/>
      <c r="B224" s="165"/>
      <c r="C224" s="223" t="s">
        <v>1146</v>
      </c>
      <c r="D224" s="223" t="s">
        <v>932</v>
      </c>
      <c r="E224" s="224" t="s">
        <v>2639</v>
      </c>
      <c r="F224" s="225" t="s">
        <v>2640</v>
      </c>
      <c r="G224" s="226" t="s">
        <v>2166</v>
      </c>
      <c r="H224" s="227">
        <v>1</v>
      </c>
      <c r="I224" s="228"/>
      <c r="J224" s="229">
        <f>ROUND(I224*H224,2)</f>
        <v>0</v>
      </c>
      <c r="K224" s="225" t="s">
        <v>3</v>
      </c>
      <c r="L224" s="230"/>
      <c r="M224" s="231" t="s">
        <v>3</v>
      </c>
      <c r="N224" s="232" t="s">
        <v>45</v>
      </c>
      <c r="O224" s="73"/>
      <c r="P224" s="175">
        <f>O224*H224</f>
        <v>0</v>
      </c>
      <c r="Q224" s="175">
        <v>0.00097999999999999997</v>
      </c>
      <c r="R224" s="175">
        <f>Q224*H224</f>
        <v>0.00097999999999999997</v>
      </c>
      <c r="S224" s="175">
        <v>0</v>
      </c>
      <c r="T224" s="17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77" t="s">
        <v>429</v>
      </c>
      <c r="AT224" s="177" t="s">
        <v>932</v>
      </c>
      <c r="AU224" s="177" t="s">
        <v>84</v>
      </c>
      <c r="AY224" s="20" t="s">
        <v>138</v>
      </c>
      <c r="BE224" s="178">
        <f>IF(N224="základní",J224,0)</f>
        <v>0</v>
      </c>
      <c r="BF224" s="178">
        <f>IF(N224="snížená",J224,0)</f>
        <v>0</v>
      </c>
      <c r="BG224" s="178">
        <f>IF(N224="zákl. přenesená",J224,0)</f>
        <v>0</v>
      </c>
      <c r="BH224" s="178">
        <f>IF(N224="sníž. přenesená",J224,0)</f>
        <v>0</v>
      </c>
      <c r="BI224" s="178">
        <f>IF(N224="nulová",J224,0)</f>
        <v>0</v>
      </c>
      <c r="BJ224" s="20" t="s">
        <v>82</v>
      </c>
      <c r="BK224" s="178">
        <f>ROUND(I224*H224,2)</f>
        <v>0</v>
      </c>
      <c r="BL224" s="20" t="s">
        <v>302</v>
      </c>
      <c r="BM224" s="177" t="s">
        <v>2641</v>
      </c>
    </row>
    <row r="225" s="2" customFormat="1" ht="16.5" customHeight="1">
      <c r="A225" s="39"/>
      <c r="B225" s="165"/>
      <c r="C225" s="166" t="s">
        <v>1150</v>
      </c>
      <c r="D225" s="166" t="s">
        <v>141</v>
      </c>
      <c r="E225" s="167" t="s">
        <v>2642</v>
      </c>
      <c r="F225" s="168" t="s">
        <v>2643</v>
      </c>
      <c r="G225" s="169" t="s">
        <v>211</v>
      </c>
      <c r="H225" s="170">
        <v>3</v>
      </c>
      <c r="I225" s="171"/>
      <c r="J225" s="172">
        <f>ROUND(I225*H225,2)</f>
        <v>0</v>
      </c>
      <c r="K225" s="168" t="s">
        <v>144</v>
      </c>
      <c r="L225" s="40"/>
      <c r="M225" s="173" t="s">
        <v>3</v>
      </c>
      <c r="N225" s="174" t="s">
        <v>45</v>
      </c>
      <c r="O225" s="73"/>
      <c r="P225" s="175">
        <f>O225*H225</f>
        <v>0</v>
      </c>
      <c r="Q225" s="175">
        <v>0.00024000000000000001</v>
      </c>
      <c r="R225" s="175">
        <f>Q225*H225</f>
        <v>0.00072000000000000005</v>
      </c>
      <c r="S225" s="175">
        <v>0</v>
      </c>
      <c r="T225" s="17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77" t="s">
        <v>302</v>
      </c>
      <c r="AT225" s="177" t="s">
        <v>141</v>
      </c>
      <c r="AU225" s="177" t="s">
        <v>84</v>
      </c>
      <c r="AY225" s="20" t="s">
        <v>138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20" t="s">
        <v>82</v>
      </c>
      <c r="BK225" s="178">
        <f>ROUND(I225*H225,2)</f>
        <v>0</v>
      </c>
      <c r="BL225" s="20" t="s">
        <v>302</v>
      </c>
      <c r="BM225" s="177" t="s">
        <v>2644</v>
      </c>
    </row>
    <row r="226" s="2" customFormat="1">
      <c r="A226" s="39"/>
      <c r="B226" s="40"/>
      <c r="C226" s="39"/>
      <c r="D226" s="179" t="s">
        <v>147</v>
      </c>
      <c r="E226" s="39"/>
      <c r="F226" s="180" t="s">
        <v>2645</v>
      </c>
      <c r="G226" s="39"/>
      <c r="H226" s="39"/>
      <c r="I226" s="181"/>
      <c r="J226" s="39"/>
      <c r="K226" s="39"/>
      <c r="L226" s="40"/>
      <c r="M226" s="182"/>
      <c r="N226" s="183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147</v>
      </c>
      <c r="AU226" s="20" t="s">
        <v>84</v>
      </c>
    </row>
    <row r="227" s="2" customFormat="1" ht="16.5" customHeight="1">
      <c r="A227" s="39"/>
      <c r="B227" s="165"/>
      <c r="C227" s="166" t="s">
        <v>1156</v>
      </c>
      <c r="D227" s="166" t="s">
        <v>141</v>
      </c>
      <c r="E227" s="167" t="s">
        <v>2646</v>
      </c>
      <c r="F227" s="168" t="s">
        <v>2647</v>
      </c>
      <c r="G227" s="169" t="s">
        <v>211</v>
      </c>
      <c r="H227" s="170">
        <v>1</v>
      </c>
      <c r="I227" s="171"/>
      <c r="J227" s="172">
        <f>ROUND(I227*H227,2)</f>
        <v>0</v>
      </c>
      <c r="K227" s="168" t="s">
        <v>144</v>
      </c>
      <c r="L227" s="40"/>
      <c r="M227" s="173" t="s">
        <v>3</v>
      </c>
      <c r="N227" s="174" t="s">
        <v>45</v>
      </c>
      <c r="O227" s="73"/>
      <c r="P227" s="175">
        <f>O227*H227</f>
        <v>0</v>
      </c>
      <c r="Q227" s="175">
        <v>0.00027999999999999998</v>
      </c>
      <c r="R227" s="175">
        <f>Q227*H227</f>
        <v>0.00027999999999999998</v>
      </c>
      <c r="S227" s="175">
        <v>0</v>
      </c>
      <c r="T227" s="17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77" t="s">
        <v>302</v>
      </c>
      <c r="AT227" s="177" t="s">
        <v>141</v>
      </c>
      <c r="AU227" s="177" t="s">
        <v>84</v>
      </c>
      <c r="AY227" s="20" t="s">
        <v>138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20" t="s">
        <v>82</v>
      </c>
      <c r="BK227" s="178">
        <f>ROUND(I227*H227,2)</f>
        <v>0</v>
      </c>
      <c r="BL227" s="20" t="s">
        <v>302</v>
      </c>
      <c r="BM227" s="177" t="s">
        <v>2648</v>
      </c>
    </row>
    <row r="228" s="2" customFormat="1" ht="21.75" customHeight="1">
      <c r="A228" s="39"/>
      <c r="B228" s="165"/>
      <c r="C228" s="166" t="s">
        <v>1165</v>
      </c>
      <c r="D228" s="166" t="s">
        <v>141</v>
      </c>
      <c r="E228" s="167" t="s">
        <v>2649</v>
      </c>
      <c r="F228" s="168" t="s">
        <v>2650</v>
      </c>
      <c r="G228" s="169" t="s">
        <v>211</v>
      </c>
      <c r="H228" s="170">
        <v>1</v>
      </c>
      <c r="I228" s="171"/>
      <c r="J228" s="172">
        <f>ROUND(I228*H228,2)</f>
        <v>0</v>
      </c>
      <c r="K228" s="168" t="s">
        <v>144</v>
      </c>
      <c r="L228" s="40"/>
      <c r="M228" s="173" t="s">
        <v>3</v>
      </c>
      <c r="N228" s="174" t="s">
        <v>45</v>
      </c>
      <c r="O228" s="73"/>
      <c r="P228" s="175">
        <f>O228*H228</f>
        <v>0</v>
      </c>
      <c r="Q228" s="175">
        <v>0.00046999999999999999</v>
      </c>
      <c r="R228" s="175">
        <f>Q228*H228</f>
        <v>0.00046999999999999999</v>
      </c>
      <c r="S228" s="175">
        <v>0</v>
      </c>
      <c r="T228" s="17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77" t="s">
        <v>302</v>
      </c>
      <c r="AT228" s="177" t="s">
        <v>141</v>
      </c>
      <c r="AU228" s="177" t="s">
        <v>84</v>
      </c>
      <c r="AY228" s="20" t="s">
        <v>138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20" t="s">
        <v>82</v>
      </c>
      <c r="BK228" s="178">
        <f>ROUND(I228*H228,2)</f>
        <v>0</v>
      </c>
      <c r="BL228" s="20" t="s">
        <v>302</v>
      </c>
      <c r="BM228" s="177" t="s">
        <v>2651</v>
      </c>
    </row>
    <row r="229" s="2" customFormat="1">
      <c r="A229" s="39"/>
      <c r="B229" s="40"/>
      <c r="C229" s="39"/>
      <c r="D229" s="179" t="s">
        <v>147</v>
      </c>
      <c r="E229" s="39"/>
      <c r="F229" s="180" t="s">
        <v>2652</v>
      </c>
      <c r="G229" s="39"/>
      <c r="H229" s="39"/>
      <c r="I229" s="181"/>
      <c r="J229" s="39"/>
      <c r="K229" s="39"/>
      <c r="L229" s="40"/>
      <c r="M229" s="182"/>
      <c r="N229" s="183"/>
      <c r="O229" s="73"/>
      <c r="P229" s="73"/>
      <c r="Q229" s="73"/>
      <c r="R229" s="73"/>
      <c r="S229" s="73"/>
      <c r="T229" s="74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20" t="s">
        <v>147</v>
      </c>
      <c r="AU229" s="20" t="s">
        <v>84</v>
      </c>
    </row>
    <row r="230" s="2" customFormat="1" ht="16.5" customHeight="1">
      <c r="A230" s="39"/>
      <c r="B230" s="165"/>
      <c r="C230" s="166" t="s">
        <v>1169</v>
      </c>
      <c r="D230" s="166" t="s">
        <v>141</v>
      </c>
      <c r="E230" s="167" t="s">
        <v>2653</v>
      </c>
      <c r="F230" s="168" t="s">
        <v>2654</v>
      </c>
      <c r="G230" s="169" t="s">
        <v>211</v>
      </c>
      <c r="H230" s="170">
        <v>2</v>
      </c>
      <c r="I230" s="171"/>
      <c r="J230" s="172">
        <f>ROUND(I230*H230,2)</f>
        <v>0</v>
      </c>
      <c r="K230" s="168" t="s">
        <v>144</v>
      </c>
      <c r="L230" s="40"/>
      <c r="M230" s="173" t="s">
        <v>3</v>
      </c>
      <c r="N230" s="174" t="s">
        <v>45</v>
      </c>
      <c r="O230" s="73"/>
      <c r="P230" s="175">
        <f>O230*H230</f>
        <v>0</v>
      </c>
      <c r="Q230" s="175">
        <v>0.00013999999999999999</v>
      </c>
      <c r="R230" s="175">
        <f>Q230*H230</f>
        <v>0.00027999999999999998</v>
      </c>
      <c r="S230" s="175">
        <v>0</v>
      </c>
      <c r="T230" s="17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7" t="s">
        <v>302</v>
      </c>
      <c r="AT230" s="177" t="s">
        <v>141</v>
      </c>
      <c r="AU230" s="177" t="s">
        <v>84</v>
      </c>
      <c r="AY230" s="20" t="s">
        <v>138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20" t="s">
        <v>82</v>
      </c>
      <c r="BK230" s="178">
        <f>ROUND(I230*H230,2)</f>
        <v>0</v>
      </c>
      <c r="BL230" s="20" t="s">
        <v>302</v>
      </c>
      <c r="BM230" s="177" t="s">
        <v>2655</v>
      </c>
    </row>
    <row r="231" s="13" customFormat="1">
      <c r="A231" s="13"/>
      <c r="B231" s="189"/>
      <c r="C231" s="13"/>
      <c r="D231" s="179" t="s">
        <v>199</v>
      </c>
      <c r="E231" s="190" t="s">
        <v>3</v>
      </c>
      <c r="F231" s="191" t="s">
        <v>2558</v>
      </c>
      <c r="G231" s="13"/>
      <c r="H231" s="190" t="s">
        <v>3</v>
      </c>
      <c r="I231" s="192"/>
      <c r="J231" s="13"/>
      <c r="K231" s="13"/>
      <c r="L231" s="189"/>
      <c r="M231" s="193"/>
      <c r="N231" s="194"/>
      <c r="O231" s="194"/>
      <c r="P231" s="194"/>
      <c r="Q231" s="194"/>
      <c r="R231" s="194"/>
      <c r="S231" s="194"/>
      <c r="T231" s="19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0" t="s">
        <v>199</v>
      </c>
      <c r="AU231" s="190" t="s">
        <v>84</v>
      </c>
      <c r="AV231" s="13" t="s">
        <v>82</v>
      </c>
      <c r="AW231" s="13" t="s">
        <v>35</v>
      </c>
      <c r="AX231" s="13" t="s">
        <v>74</v>
      </c>
      <c r="AY231" s="190" t="s">
        <v>138</v>
      </c>
    </row>
    <row r="232" s="14" customFormat="1">
      <c r="A232" s="14"/>
      <c r="B232" s="196"/>
      <c r="C232" s="14"/>
      <c r="D232" s="179" t="s">
        <v>199</v>
      </c>
      <c r="E232" s="197" t="s">
        <v>3</v>
      </c>
      <c r="F232" s="198" t="s">
        <v>2493</v>
      </c>
      <c r="G232" s="14"/>
      <c r="H232" s="199">
        <v>2</v>
      </c>
      <c r="I232" s="200"/>
      <c r="J232" s="14"/>
      <c r="K232" s="14"/>
      <c r="L232" s="196"/>
      <c r="M232" s="201"/>
      <c r="N232" s="202"/>
      <c r="O232" s="202"/>
      <c r="P232" s="202"/>
      <c r="Q232" s="202"/>
      <c r="R232" s="202"/>
      <c r="S232" s="202"/>
      <c r="T232" s="20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7" t="s">
        <v>199</v>
      </c>
      <c r="AU232" s="197" t="s">
        <v>84</v>
      </c>
      <c r="AV232" s="14" t="s">
        <v>84</v>
      </c>
      <c r="AW232" s="14" t="s">
        <v>35</v>
      </c>
      <c r="AX232" s="14" t="s">
        <v>74</v>
      </c>
      <c r="AY232" s="197" t="s">
        <v>138</v>
      </c>
    </row>
    <row r="233" s="15" customFormat="1">
      <c r="A233" s="15"/>
      <c r="B233" s="204"/>
      <c r="C233" s="15"/>
      <c r="D233" s="179" t="s">
        <v>199</v>
      </c>
      <c r="E233" s="205" t="s">
        <v>3</v>
      </c>
      <c r="F233" s="206" t="s">
        <v>208</v>
      </c>
      <c r="G233" s="15"/>
      <c r="H233" s="207">
        <v>2</v>
      </c>
      <c r="I233" s="208"/>
      <c r="J233" s="15"/>
      <c r="K233" s="15"/>
      <c r="L233" s="204"/>
      <c r="M233" s="209"/>
      <c r="N233" s="210"/>
      <c r="O233" s="210"/>
      <c r="P233" s="210"/>
      <c r="Q233" s="210"/>
      <c r="R233" s="210"/>
      <c r="S233" s="210"/>
      <c r="T233" s="21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05" t="s">
        <v>199</v>
      </c>
      <c r="AU233" s="205" t="s">
        <v>84</v>
      </c>
      <c r="AV233" s="15" t="s">
        <v>162</v>
      </c>
      <c r="AW233" s="15" t="s">
        <v>35</v>
      </c>
      <c r="AX233" s="15" t="s">
        <v>82</v>
      </c>
      <c r="AY233" s="205" t="s">
        <v>138</v>
      </c>
    </row>
    <row r="234" s="2" customFormat="1" ht="16.5" customHeight="1">
      <c r="A234" s="39"/>
      <c r="B234" s="165"/>
      <c r="C234" s="223" t="s">
        <v>1174</v>
      </c>
      <c r="D234" s="223" t="s">
        <v>932</v>
      </c>
      <c r="E234" s="224" t="s">
        <v>2656</v>
      </c>
      <c r="F234" s="225" t="s">
        <v>2657</v>
      </c>
      <c r="G234" s="226" t="s">
        <v>211</v>
      </c>
      <c r="H234" s="227">
        <v>2</v>
      </c>
      <c r="I234" s="228"/>
      <c r="J234" s="229">
        <f>ROUND(I234*H234,2)</f>
        <v>0</v>
      </c>
      <c r="K234" s="225" t="s">
        <v>3</v>
      </c>
      <c r="L234" s="230"/>
      <c r="M234" s="231" t="s">
        <v>3</v>
      </c>
      <c r="N234" s="232" t="s">
        <v>45</v>
      </c>
      <c r="O234" s="73"/>
      <c r="P234" s="175">
        <f>O234*H234</f>
        <v>0</v>
      </c>
      <c r="Q234" s="175">
        <v>0.00025000000000000001</v>
      </c>
      <c r="R234" s="175">
        <f>Q234*H234</f>
        <v>0.00050000000000000001</v>
      </c>
      <c r="S234" s="175">
        <v>0</v>
      </c>
      <c r="T234" s="17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77" t="s">
        <v>429</v>
      </c>
      <c r="AT234" s="177" t="s">
        <v>932</v>
      </c>
      <c r="AU234" s="177" t="s">
        <v>84</v>
      </c>
      <c r="AY234" s="20" t="s">
        <v>138</v>
      </c>
      <c r="BE234" s="178">
        <f>IF(N234="základní",J234,0)</f>
        <v>0</v>
      </c>
      <c r="BF234" s="178">
        <f>IF(N234="snížená",J234,0)</f>
        <v>0</v>
      </c>
      <c r="BG234" s="178">
        <f>IF(N234="zákl. přenesená",J234,0)</f>
        <v>0</v>
      </c>
      <c r="BH234" s="178">
        <f>IF(N234="sníž. přenesená",J234,0)</f>
        <v>0</v>
      </c>
      <c r="BI234" s="178">
        <f>IF(N234="nulová",J234,0)</f>
        <v>0</v>
      </c>
      <c r="BJ234" s="20" t="s">
        <v>82</v>
      </c>
      <c r="BK234" s="178">
        <f>ROUND(I234*H234,2)</f>
        <v>0</v>
      </c>
      <c r="BL234" s="20" t="s">
        <v>302</v>
      </c>
      <c r="BM234" s="177" t="s">
        <v>2658</v>
      </c>
    </row>
    <row r="235" s="2" customFormat="1" ht="16.5" customHeight="1">
      <c r="A235" s="39"/>
      <c r="B235" s="165"/>
      <c r="C235" s="166" t="s">
        <v>1178</v>
      </c>
      <c r="D235" s="166" t="s">
        <v>141</v>
      </c>
      <c r="E235" s="167" t="s">
        <v>2659</v>
      </c>
      <c r="F235" s="168" t="s">
        <v>2660</v>
      </c>
      <c r="G235" s="169" t="s">
        <v>211</v>
      </c>
      <c r="H235" s="170">
        <v>2</v>
      </c>
      <c r="I235" s="171"/>
      <c r="J235" s="172">
        <f>ROUND(I235*H235,2)</f>
        <v>0</v>
      </c>
      <c r="K235" s="168" t="s">
        <v>3</v>
      </c>
      <c r="L235" s="40"/>
      <c r="M235" s="173" t="s">
        <v>3</v>
      </c>
      <c r="N235" s="174" t="s">
        <v>45</v>
      </c>
      <c r="O235" s="73"/>
      <c r="P235" s="175">
        <f>O235*H235</f>
        <v>0</v>
      </c>
      <c r="Q235" s="175">
        <v>9.0000000000000006E-05</v>
      </c>
      <c r="R235" s="175">
        <f>Q235*H235</f>
        <v>0.00018000000000000001</v>
      </c>
      <c r="S235" s="175">
        <v>0</v>
      </c>
      <c r="T235" s="17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7" t="s">
        <v>302</v>
      </c>
      <c r="AT235" s="177" t="s">
        <v>141</v>
      </c>
      <c r="AU235" s="177" t="s">
        <v>84</v>
      </c>
      <c r="AY235" s="20" t="s">
        <v>138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20" t="s">
        <v>82</v>
      </c>
      <c r="BK235" s="178">
        <f>ROUND(I235*H235,2)</f>
        <v>0</v>
      </c>
      <c r="BL235" s="20" t="s">
        <v>302</v>
      </c>
      <c r="BM235" s="177" t="s">
        <v>2661</v>
      </c>
    </row>
    <row r="236" s="2" customFormat="1">
      <c r="A236" s="39"/>
      <c r="B236" s="40"/>
      <c r="C236" s="39"/>
      <c r="D236" s="179" t="s">
        <v>147</v>
      </c>
      <c r="E236" s="39"/>
      <c r="F236" s="180" t="s">
        <v>2662</v>
      </c>
      <c r="G236" s="39"/>
      <c r="H236" s="39"/>
      <c r="I236" s="181"/>
      <c r="J236" s="39"/>
      <c r="K236" s="39"/>
      <c r="L236" s="40"/>
      <c r="M236" s="182"/>
      <c r="N236" s="183"/>
      <c r="O236" s="73"/>
      <c r="P236" s="73"/>
      <c r="Q236" s="73"/>
      <c r="R236" s="73"/>
      <c r="S236" s="73"/>
      <c r="T236" s="74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20" t="s">
        <v>147</v>
      </c>
      <c r="AU236" s="20" t="s">
        <v>84</v>
      </c>
    </row>
    <row r="237" s="2" customFormat="1" ht="16.5" customHeight="1">
      <c r="A237" s="39"/>
      <c r="B237" s="165"/>
      <c r="C237" s="166" t="s">
        <v>1183</v>
      </c>
      <c r="D237" s="166" t="s">
        <v>141</v>
      </c>
      <c r="E237" s="167" t="s">
        <v>2663</v>
      </c>
      <c r="F237" s="168" t="s">
        <v>2664</v>
      </c>
      <c r="G237" s="169" t="s">
        <v>211</v>
      </c>
      <c r="H237" s="170">
        <v>3</v>
      </c>
      <c r="I237" s="171"/>
      <c r="J237" s="172">
        <f>ROUND(I237*H237,2)</f>
        <v>0</v>
      </c>
      <c r="K237" s="168" t="s">
        <v>144</v>
      </c>
      <c r="L237" s="40"/>
      <c r="M237" s="173" t="s">
        <v>3</v>
      </c>
      <c r="N237" s="174" t="s">
        <v>45</v>
      </c>
      <c r="O237" s="73"/>
      <c r="P237" s="175">
        <f>O237*H237</f>
        <v>0</v>
      </c>
      <c r="Q237" s="175">
        <v>0.00031</v>
      </c>
      <c r="R237" s="175">
        <f>Q237*H237</f>
        <v>0.00093000000000000005</v>
      </c>
      <c r="S237" s="175">
        <v>0</v>
      </c>
      <c r="T237" s="17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7" t="s">
        <v>302</v>
      </c>
      <c r="AT237" s="177" t="s">
        <v>141</v>
      </c>
      <c r="AU237" s="177" t="s">
        <v>84</v>
      </c>
      <c r="AY237" s="20" t="s">
        <v>138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20" t="s">
        <v>82</v>
      </c>
      <c r="BK237" s="178">
        <f>ROUND(I237*H237,2)</f>
        <v>0</v>
      </c>
      <c r="BL237" s="20" t="s">
        <v>302</v>
      </c>
      <c r="BM237" s="177" t="s">
        <v>2665</v>
      </c>
    </row>
    <row r="238" s="2" customFormat="1">
      <c r="A238" s="39"/>
      <c r="B238" s="40"/>
      <c r="C238" s="39"/>
      <c r="D238" s="179" t="s">
        <v>147</v>
      </c>
      <c r="E238" s="39"/>
      <c r="F238" s="180" t="s">
        <v>2662</v>
      </c>
      <c r="G238" s="39"/>
      <c r="H238" s="39"/>
      <c r="I238" s="181"/>
      <c r="J238" s="39"/>
      <c r="K238" s="39"/>
      <c r="L238" s="40"/>
      <c r="M238" s="182"/>
      <c r="N238" s="183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147</v>
      </c>
      <c r="AU238" s="20" t="s">
        <v>84</v>
      </c>
    </row>
    <row r="239" s="13" customFormat="1">
      <c r="A239" s="13"/>
      <c r="B239" s="189"/>
      <c r="C239" s="13"/>
      <c r="D239" s="179" t="s">
        <v>199</v>
      </c>
      <c r="E239" s="190" t="s">
        <v>3</v>
      </c>
      <c r="F239" s="191" t="s">
        <v>2666</v>
      </c>
      <c r="G239" s="13"/>
      <c r="H239" s="190" t="s">
        <v>3</v>
      </c>
      <c r="I239" s="192"/>
      <c r="J239" s="13"/>
      <c r="K239" s="13"/>
      <c r="L239" s="189"/>
      <c r="M239" s="193"/>
      <c r="N239" s="194"/>
      <c r="O239" s="194"/>
      <c r="P239" s="194"/>
      <c r="Q239" s="194"/>
      <c r="R239" s="194"/>
      <c r="S239" s="194"/>
      <c r="T239" s="19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0" t="s">
        <v>199</v>
      </c>
      <c r="AU239" s="190" t="s">
        <v>84</v>
      </c>
      <c r="AV239" s="13" t="s">
        <v>82</v>
      </c>
      <c r="AW239" s="13" t="s">
        <v>35</v>
      </c>
      <c r="AX239" s="13" t="s">
        <v>74</v>
      </c>
      <c r="AY239" s="190" t="s">
        <v>138</v>
      </c>
    </row>
    <row r="240" s="14" customFormat="1">
      <c r="A240" s="14"/>
      <c r="B240" s="196"/>
      <c r="C240" s="14"/>
      <c r="D240" s="179" t="s">
        <v>199</v>
      </c>
      <c r="E240" s="197" t="s">
        <v>3</v>
      </c>
      <c r="F240" s="198" t="s">
        <v>2667</v>
      </c>
      <c r="G240" s="14"/>
      <c r="H240" s="199">
        <v>2</v>
      </c>
      <c r="I240" s="200"/>
      <c r="J240" s="14"/>
      <c r="K240" s="14"/>
      <c r="L240" s="196"/>
      <c r="M240" s="201"/>
      <c r="N240" s="202"/>
      <c r="O240" s="202"/>
      <c r="P240" s="202"/>
      <c r="Q240" s="202"/>
      <c r="R240" s="202"/>
      <c r="S240" s="202"/>
      <c r="T240" s="20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7" t="s">
        <v>199</v>
      </c>
      <c r="AU240" s="197" t="s">
        <v>84</v>
      </c>
      <c r="AV240" s="14" t="s">
        <v>84</v>
      </c>
      <c r="AW240" s="14" t="s">
        <v>35</v>
      </c>
      <c r="AX240" s="14" t="s">
        <v>74</v>
      </c>
      <c r="AY240" s="197" t="s">
        <v>138</v>
      </c>
    </row>
    <row r="241" s="13" customFormat="1">
      <c r="A241" s="13"/>
      <c r="B241" s="189"/>
      <c r="C241" s="13"/>
      <c r="D241" s="179" t="s">
        <v>199</v>
      </c>
      <c r="E241" s="190" t="s">
        <v>3</v>
      </c>
      <c r="F241" s="191" t="s">
        <v>2668</v>
      </c>
      <c r="G241" s="13"/>
      <c r="H241" s="190" t="s">
        <v>3</v>
      </c>
      <c r="I241" s="192"/>
      <c r="J241" s="13"/>
      <c r="K241" s="13"/>
      <c r="L241" s="189"/>
      <c r="M241" s="193"/>
      <c r="N241" s="194"/>
      <c r="O241" s="194"/>
      <c r="P241" s="194"/>
      <c r="Q241" s="194"/>
      <c r="R241" s="194"/>
      <c r="S241" s="194"/>
      <c r="T241" s="19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0" t="s">
        <v>199</v>
      </c>
      <c r="AU241" s="190" t="s">
        <v>84</v>
      </c>
      <c r="AV241" s="13" t="s">
        <v>82</v>
      </c>
      <c r="AW241" s="13" t="s">
        <v>35</v>
      </c>
      <c r="AX241" s="13" t="s">
        <v>74</v>
      </c>
      <c r="AY241" s="190" t="s">
        <v>138</v>
      </c>
    </row>
    <row r="242" s="14" customFormat="1">
      <c r="A242" s="14"/>
      <c r="B242" s="196"/>
      <c r="C242" s="14"/>
      <c r="D242" s="179" t="s">
        <v>199</v>
      </c>
      <c r="E242" s="197" t="s">
        <v>3</v>
      </c>
      <c r="F242" s="198" t="s">
        <v>833</v>
      </c>
      <c r="G242" s="14"/>
      <c r="H242" s="199">
        <v>1</v>
      </c>
      <c r="I242" s="200"/>
      <c r="J242" s="14"/>
      <c r="K242" s="14"/>
      <c r="L242" s="196"/>
      <c r="M242" s="201"/>
      <c r="N242" s="202"/>
      <c r="O242" s="202"/>
      <c r="P242" s="202"/>
      <c r="Q242" s="202"/>
      <c r="R242" s="202"/>
      <c r="S242" s="202"/>
      <c r="T242" s="20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7" t="s">
        <v>199</v>
      </c>
      <c r="AU242" s="197" t="s">
        <v>84</v>
      </c>
      <c r="AV242" s="14" t="s">
        <v>84</v>
      </c>
      <c r="AW242" s="14" t="s">
        <v>35</v>
      </c>
      <c r="AX242" s="14" t="s">
        <v>74</v>
      </c>
      <c r="AY242" s="197" t="s">
        <v>138</v>
      </c>
    </row>
    <row r="243" s="15" customFormat="1">
      <c r="A243" s="15"/>
      <c r="B243" s="204"/>
      <c r="C243" s="15"/>
      <c r="D243" s="179" t="s">
        <v>199</v>
      </c>
      <c r="E243" s="205" t="s">
        <v>3</v>
      </c>
      <c r="F243" s="206" t="s">
        <v>208</v>
      </c>
      <c r="G243" s="15"/>
      <c r="H243" s="207">
        <v>3</v>
      </c>
      <c r="I243" s="208"/>
      <c r="J243" s="15"/>
      <c r="K243" s="15"/>
      <c r="L243" s="204"/>
      <c r="M243" s="209"/>
      <c r="N243" s="210"/>
      <c r="O243" s="210"/>
      <c r="P243" s="210"/>
      <c r="Q243" s="210"/>
      <c r="R243" s="210"/>
      <c r="S243" s="210"/>
      <c r="T243" s="21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05" t="s">
        <v>199</v>
      </c>
      <c r="AU243" s="205" t="s">
        <v>84</v>
      </c>
      <c r="AV243" s="15" t="s">
        <v>162</v>
      </c>
      <c r="AW243" s="15" t="s">
        <v>35</v>
      </c>
      <c r="AX243" s="15" t="s">
        <v>82</v>
      </c>
      <c r="AY243" s="205" t="s">
        <v>138</v>
      </c>
    </row>
    <row r="244" s="2" customFormat="1">
      <c r="A244" s="39"/>
      <c r="B244" s="165"/>
      <c r="C244" s="166" t="s">
        <v>1186</v>
      </c>
      <c r="D244" s="166" t="s">
        <v>141</v>
      </c>
      <c r="E244" s="167" t="s">
        <v>2669</v>
      </c>
      <c r="F244" s="168" t="s">
        <v>2670</v>
      </c>
      <c r="G244" s="169" t="s">
        <v>211</v>
      </c>
      <c r="H244" s="170">
        <v>1</v>
      </c>
      <c r="I244" s="171"/>
      <c r="J244" s="172">
        <f>ROUND(I244*H244,2)</f>
        <v>0</v>
      </c>
      <c r="K244" s="168" t="s">
        <v>3</v>
      </c>
      <c r="L244" s="40"/>
      <c r="M244" s="173" t="s">
        <v>3</v>
      </c>
      <c r="N244" s="174" t="s">
        <v>45</v>
      </c>
      <c r="O244" s="73"/>
      <c r="P244" s="175">
        <f>O244*H244</f>
        <v>0</v>
      </c>
      <c r="Q244" s="175">
        <v>0</v>
      </c>
      <c r="R244" s="175">
        <f>Q244*H244</f>
        <v>0</v>
      </c>
      <c r="S244" s="175">
        <v>0</v>
      </c>
      <c r="T244" s="17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77" t="s">
        <v>302</v>
      </c>
      <c r="AT244" s="177" t="s">
        <v>141</v>
      </c>
      <c r="AU244" s="177" t="s">
        <v>84</v>
      </c>
      <c r="AY244" s="20" t="s">
        <v>138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20" t="s">
        <v>82</v>
      </c>
      <c r="BK244" s="178">
        <f>ROUND(I244*H244,2)</f>
        <v>0</v>
      </c>
      <c r="BL244" s="20" t="s">
        <v>302</v>
      </c>
      <c r="BM244" s="177" t="s">
        <v>2671</v>
      </c>
    </row>
    <row r="245" s="2" customFormat="1">
      <c r="A245" s="39"/>
      <c r="B245" s="40"/>
      <c r="C245" s="39"/>
      <c r="D245" s="179" t="s">
        <v>147</v>
      </c>
      <c r="E245" s="39"/>
      <c r="F245" s="180" t="s">
        <v>2455</v>
      </c>
      <c r="G245" s="39"/>
      <c r="H245" s="39"/>
      <c r="I245" s="181"/>
      <c r="J245" s="39"/>
      <c r="K245" s="39"/>
      <c r="L245" s="40"/>
      <c r="M245" s="182"/>
      <c r="N245" s="183"/>
      <c r="O245" s="73"/>
      <c r="P245" s="73"/>
      <c r="Q245" s="73"/>
      <c r="R245" s="73"/>
      <c r="S245" s="73"/>
      <c r="T245" s="74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20" t="s">
        <v>147</v>
      </c>
      <c r="AU245" s="20" t="s">
        <v>84</v>
      </c>
    </row>
    <row r="246" s="2" customFormat="1">
      <c r="A246" s="39"/>
      <c r="B246" s="165"/>
      <c r="C246" s="166" t="s">
        <v>1191</v>
      </c>
      <c r="D246" s="166" t="s">
        <v>141</v>
      </c>
      <c r="E246" s="167" t="s">
        <v>2672</v>
      </c>
      <c r="F246" s="168" t="s">
        <v>2673</v>
      </c>
      <c r="G246" s="169" t="s">
        <v>231</v>
      </c>
      <c r="H246" s="170">
        <v>0.14599999999999999</v>
      </c>
      <c r="I246" s="171"/>
      <c r="J246" s="172">
        <f>ROUND(I246*H246,2)</f>
        <v>0</v>
      </c>
      <c r="K246" s="168" t="s">
        <v>144</v>
      </c>
      <c r="L246" s="40"/>
      <c r="M246" s="173" t="s">
        <v>3</v>
      </c>
      <c r="N246" s="174" t="s">
        <v>45</v>
      </c>
      <c r="O246" s="73"/>
      <c r="P246" s="175">
        <f>O246*H246</f>
        <v>0</v>
      </c>
      <c r="Q246" s="175">
        <v>0</v>
      </c>
      <c r="R246" s="175">
        <f>Q246*H246</f>
        <v>0</v>
      </c>
      <c r="S246" s="175">
        <v>0</v>
      </c>
      <c r="T246" s="17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77" t="s">
        <v>302</v>
      </c>
      <c r="AT246" s="177" t="s">
        <v>141</v>
      </c>
      <c r="AU246" s="177" t="s">
        <v>84</v>
      </c>
      <c r="AY246" s="20" t="s">
        <v>138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20" t="s">
        <v>82</v>
      </c>
      <c r="BK246" s="178">
        <f>ROUND(I246*H246,2)</f>
        <v>0</v>
      </c>
      <c r="BL246" s="20" t="s">
        <v>302</v>
      </c>
      <c r="BM246" s="177" t="s">
        <v>2674</v>
      </c>
    </row>
    <row r="247" s="12" customFormat="1" ht="22.8" customHeight="1">
      <c r="A247" s="12"/>
      <c r="B247" s="152"/>
      <c r="C247" s="12"/>
      <c r="D247" s="153" t="s">
        <v>73</v>
      </c>
      <c r="E247" s="163" t="s">
        <v>2675</v>
      </c>
      <c r="F247" s="163" t="s">
        <v>2676</v>
      </c>
      <c r="G247" s="12"/>
      <c r="H247" s="12"/>
      <c r="I247" s="155"/>
      <c r="J247" s="164">
        <f>BK247</f>
        <v>0</v>
      </c>
      <c r="K247" s="12"/>
      <c r="L247" s="152"/>
      <c r="M247" s="157"/>
      <c r="N247" s="158"/>
      <c r="O247" s="158"/>
      <c r="P247" s="159">
        <f>SUM(P248:P252)</f>
        <v>0</v>
      </c>
      <c r="Q247" s="158"/>
      <c r="R247" s="159">
        <f>SUM(R248:R252)</f>
        <v>0.017300000000000003</v>
      </c>
      <c r="S247" s="158"/>
      <c r="T247" s="160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3" t="s">
        <v>84</v>
      </c>
      <c r="AT247" s="161" t="s">
        <v>73</v>
      </c>
      <c r="AU247" s="161" t="s">
        <v>82</v>
      </c>
      <c r="AY247" s="153" t="s">
        <v>138</v>
      </c>
      <c r="BK247" s="162">
        <f>SUM(BK248:BK252)</f>
        <v>0</v>
      </c>
    </row>
    <row r="248" s="2" customFormat="1">
      <c r="A248" s="39"/>
      <c r="B248" s="165"/>
      <c r="C248" s="166" t="s">
        <v>1195</v>
      </c>
      <c r="D248" s="166" t="s">
        <v>141</v>
      </c>
      <c r="E248" s="167" t="s">
        <v>2677</v>
      </c>
      <c r="F248" s="168" t="s">
        <v>2678</v>
      </c>
      <c r="G248" s="169" t="s">
        <v>1843</v>
      </c>
      <c r="H248" s="170">
        <v>1</v>
      </c>
      <c r="I248" s="171"/>
      <c r="J248" s="172">
        <f>ROUND(I248*H248,2)</f>
        <v>0</v>
      </c>
      <c r="K248" s="168" t="s">
        <v>144</v>
      </c>
      <c r="L248" s="40"/>
      <c r="M248" s="173" t="s">
        <v>3</v>
      </c>
      <c r="N248" s="174" t="s">
        <v>45</v>
      </c>
      <c r="O248" s="73"/>
      <c r="P248" s="175">
        <f>O248*H248</f>
        <v>0</v>
      </c>
      <c r="Q248" s="175">
        <v>0.016650000000000002</v>
      </c>
      <c r="R248" s="175">
        <f>Q248*H248</f>
        <v>0.016650000000000002</v>
      </c>
      <c r="S248" s="175">
        <v>0</v>
      </c>
      <c r="T248" s="17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77" t="s">
        <v>302</v>
      </c>
      <c r="AT248" s="177" t="s">
        <v>141</v>
      </c>
      <c r="AU248" s="177" t="s">
        <v>84</v>
      </c>
      <c r="AY248" s="20" t="s">
        <v>138</v>
      </c>
      <c r="BE248" s="178">
        <f>IF(N248="základní",J248,0)</f>
        <v>0</v>
      </c>
      <c r="BF248" s="178">
        <f>IF(N248="snížená",J248,0)</f>
        <v>0</v>
      </c>
      <c r="BG248" s="178">
        <f>IF(N248="zákl. přenesená",J248,0)</f>
        <v>0</v>
      </c>
      <c r="BH248" s="178">
        <f>IF(N248="sníž. přenesená",J248,0)</f>
        <v>0</v>
      </c>
      <c r="BI248" s="178">
        <f>IF(N248="nulová",J248,0)</f>
        <v>0</v>
      </c>
      <c r="BJ248" s="20" t="s">
        <v>82</v>
      </c>
      <c r="BK248" s="178">
        <f>ROUND(I248*H248,2)</f>
        <v>0</v>
      </c>
      <c r="BL248" s="20" t="s">
        <v>302</v>
      </c>
      <c r="BM248" s="177" t="s">
        <v>2679</v>
      </c>
    </row>
    <row r="249" s="2" customFormat="1">
      <c r="A249" s="39"/>
      <c r="B249" s="40"/>
      <c r="C249" s="39"/>
      <c r="D249" s="179" t="s">
        <v>147</v>
      </c>
      <c r="E249" s="39"/>
      <c r="F249" s="180" t="s">
        <v>2680</v>
      </c>
      <c r="G249" s="39"/>
      <c r="H249" s="39"/>
      <c r="I249" s="181"/>
      <c r="J249" s="39"/>
      <c r="K249" s="39"/>
      <c r="L249" s="40"/>
      <c r="M249" s="182"/>
      <c r="N249" s="183"/>
      <c r="O249" s="73"/>
      <c r="P249" s="73"/>
      <c r="Q249" s="73"/>
      <c r="R249" s="73"/>
      <c r="S249" s="73"/>
      <c r="T249" s="74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20" t="s">
        <v>147</v>
      </c>
      <c r="AU249" s="20" t="s">
        <v>84</v>
      </c>
    </row>
    <row r="250" s="2" customFormat="1" ht="16.5" customHeight="1">
      <c r="A250" s="39"/>
      <c r="B250" s="165"/>
      <c r="C250" s="166" t="s">
        <v>1201</v>
      </c>
      <c r="D250" s="166" t="s">
        <v>141</v>
      </c>
      <c r="E250" s="167" t="s">
        <v>2681</v>
      </c>
      <c r="F250" s="168" t="s">
        <v>2682</v>
      </c>
      <c r="G250" s="169" t="s">
        <v>1843</v>
      </c>
      <c r="H250" s="170">
        <v>1</v>
      </c>
      <c r="I250" s="171"/>
      <c r="J250" s="172">
        <f>ROUND(I250*H250,2)</f>
        <v>0</v>
      </c>
      <c r="K250" s="168" t="s">
        <v>144</v>
      </c>
      <c r="L250" s="40"/>
      <c r="M250" s="173" t="s">
        <v>3</v>
      </c>
      <c r="N250" s="174" t="s">
        <v>45</v>
      </c>
      <c r="O250" s="73"/>
      <c r="P250" s="175">
        <f>O250*H250</f>
        <v>0</v>
      </c>
      <c r="Q250" s="175">
        <v>0.00014999999999999999</v>
      </c>
      <c r="R250" s="175">
        <f>Q250*H250</f>
        <v>0.00014999999999999999</v>
      </c>
      <c r="S250" s="175">
        <v>0</v>
      </c>
      <c r="T250" s="17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77" t="s">
        <v>302</v>
      </c>
      <c r="AT250" s="177" t="s">
        <v>141</v>
      </c>
      <c r="AU250" s="177" t="s">
        <v>84</v>
      </c>
      <c r="AY250" s="20" t="s">
        <v>138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20" t="s">
        <v>82</v>
      </c>
      <c r="BK250" s="178">
        <f>ROUND(I250*H250,2)</f>
        <v>0</v>
      </c>
      <c r="BL250" s="20" t="s">
        <v>302</v>
      </c>
      <c r="BM250" s="177" t="s">
        <v>2683</v>
      </c>
    </row>
    <row r="251" s="2" customFormat="1" ht="16.5" customHeight="1">
      <c r="A251" s="39"/>
      <c r="B251" s="165"/>
      <c r="C251" s="166" t="s">
        <v>1205</v>
      </c>
      <c r="D251" s="166" t="s">
        <v>141</v>
      </c>
      <c r="E251" s="167" t="s">
        <v>2684</v>
      </c>
      <c r="F251" s="168" t="s">
        <v>2685</v>
      </c>
      <c r="G251" s="169" t="s">
        <v>1843</v>
      </c>
      <c r="H251" s="170">
        <v>1</v>
      </c>
      <c r="I251" s="171"/>
      <c r="J251" s="172">
        <f>ROUND(I251*H251,2)</f>
        <v>0</v>
      </c>
      <c r="K251" s="168" t="s">
        <v>144</v>
      </c>
      <c r="L251" s="40"/>
      <c r="M251" s="173" t="s">
        <v>3</v>
      </c>
      <c r="N251" s="174" t="s">
        <v>45</v>
      </c>
      <c r="O251" s="73"/>
      <c r="P251" s="175">
        <f>O251*H251</f>
        <v>0</v>
      </c>
      <c r="Q251" s="175">
        <v>0.00050000000000000001</v>
      </c>
      <c r="R251" s="175">
        <f>Q251*H251</f>
        <v>0.00050000000000000001</v>
      </c>
      <c r="S251" s="175">
        <v>0</v>
      </c>
      <c r="T251" s="17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77" t="s">
        <v>302</v>
      </c>
      <c r="AT251" s="177" t="s">
        <v>141</v>
      </c>
      <c r="AU251" s="177" t="s">
        <v>84</v>
      </c>
      <c r="AY251" s="20" t="s">
        <v>138</v>
      </c>
      <c r="BE251" s="178">
        <f>IF(N251="základní",J251,0)</f>
        <v>0</v>
      </c>
      <c r="BF251" s="178">
        <f>IF(N251="snížená",J251,0)</f>
        <v>0</v>
      </c>
      <c r="BG251" s="178">
        <f>IF(N251="zákl. přenesená",J251,0)</f>
        <v>0</v>
      </c>
      <c r="BH251" s="178">
        <f>IF(N251="sníž. přenesená",J251,0)</f>
        <v>0</v>
      </c>
      <c r="BI251" s="178">
        <f>IF(N251="nulová",J251,0)</f>
        <v>0</v>
      </c>
      <c r="BJ251" s="20" t="s">
        <v>82</v>
      </c>
      <c r="BK251" s="178">
        <f>ROUND(I251*H251,2)</f>
        <v>0</v>
      </c>
      <c r="BL251" s="20" t="s">
        <v>302</v>
      </c>
      <c r="BM251" s="177" t="s">
        <v>2686</v>
      </c>
    </row>
    <row r="252" s="2" customFormat="1">
      <c r="A252" s="39"/>
      <c r="B252" s="165"/>
      <c r="C252" s="166" t="s">
        <v>1210</v>
      </c>
      <c r="D252" s="166" t="s">
        <v>141</v>
      </c>
      <c r="E252" s="167" t="s">
        <v>2687</v>
      </c>
      <c r="F252" s="168" t="s">
        <v>2688</v>
      </c>
      <c r="G252" s="169" t="s">
        <v>231</v>
      </c>
      <c r="H252" s="170">
        <v>0.017000000000000001</v>
      </c>
      <c r="I252" s="171"/>
      <c r="J252" s="172">
        <f>ROUND(I252*H252,2)</f>
        <v>0</v>
      </c>
      <c r="K252" s="168" t="s">
        <v>144</v>
      </c>
      <c r="L252" s="40"/>
      <c r="M252" s="233" t="s">
        <v>3</v>
      </c>
      <c r="N252" s="234" t="s">
        <v>45</v>
      </c>
      <c r="O252" s="186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7" t="s">
        <v>302</v>
      </c>
      <c r="AT252" s="177" t="s">
        <v>141</v>
      </c>
      <c r="AU252" s="177" t="s">
        <v>84</v>
      </c>
      <c r="AY252" s="20" t="s">
        <v>138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20" t="s">
        <v>82</v>
      </c>
      <c r="BK252" s="178">
        <f>ROUND(I252*H252,2)</f>
        <v>0</v>
      </c>
      <c r="BL252" s="20" t="s">
        <v>302</v>
      </c>
      <c r="BM252" s="177" t="s">
        <v>2689</v>
      </c>
    </row>
    <row r="253" s="2" customFormat="1" ht="6.96" customHeight="1">
      <c r="A253" s="39"/>
      <c r="B253" s="56"/>
      <c r="C253" s="57"/>
      <c r="D253" s="57"/>
      <c r="E253" s="57"/>
      <c r="F253" s="57"/>
      <c r="G253" s="57"/>
      <c r="H253" s="57"/>
      <c r="I253" s="57"/>
      <c r="J253" s="57"/>
      <c r="K253" s="57"/>
      <c r="L253" s="40"/>
      <c r="M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</sheetData>
  <autoFilter ref="C86:K25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111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Stavební úpravy domu č.p. 76 - hájovna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112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2690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19.9.2022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27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28</v>
      </c>
      <c r="F15" s="39"/>
      <c r="G15" s="39"/>
      <c r="H15" s="39"/>
      <c r="I15" s="33" t="s">
        <v>29</v>
      </c>
      <c r="J15" s="28" t="s">
        <v>30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34</v>
      </c>
      <c r="F21" s="39"/>
      <c r="G21" s="39"/>
      <c r="H21" s="39"/>
      <c r="I21" s="33" t="s">
        <v>29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36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18"/>
      <c r="B27" s="119"/>
      <c r="C27" s="118"/>
      <c r="D27" s="118"/>
      <c r="E27" s="37" t="s">
        <v>39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ROUND(J87,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ROUND((SUM(BE87:BE272)),  2)</f>
        <v>0</v>
      </c>
      <c r="G33" s="39"/>
      <c r="H33" s="39"/>
      <c r="I33" s="124">
        <v>0.20999999999999999</v>
      </c>
      <c r="J33" s="123">
        <f>ROUND(((SUM(BE87:BE272))*I33),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ROUND((SUM(BF87:BF272)),  2)</f>
        <v>0</v>
      </c>
      <c r="G34" s="39"/>
      <c r="H34" s="39"/>
      <c r="I34" s="124">
        <v>0.14999999999999999</v>
      </c>
      <c r="J34" s="123">
        <f>ROUND(((SUM(BF87:BF272))*I34),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ROUND((SUM(BG87:BG272)),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ROUND((SUM(BH87:BH272)),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ROUND((SUM(BI87:BI272)),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Stavební úpravy domu č.p. 76 - hájovna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07-2 - ÚT a VZT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č.p. 76, Vyžlovka</v>
      </c>
      <c r="G52" s="39"/>
      <c r="H52" s="39"/>
      <c r="I52" s="33" t="s">
        <v>23</v>
      </c>
      <c r="J52" s="65" t="str">
        <f>IF(J12="","",J12)</f>
        <v>19.9.2022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ČZU v Praze, ŠLP v Kostelci n. Č. l.</v>
      </c>
      <c r="G54" s="39"/>
      <c r="H54" s="39"/>
      <c r="I54" s="33" t="s">
        <v>33</v>
      </c>
      <c r="J54" s="37" t="str">
        <f>E21</f>
        <v>Ing. arch. Tomáš Kužel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36</v>
      </c>
      <c r="J55" s="37" t="str">
        <f>E24</f>
        <v xml:space="preserve">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115</v>
      </c>
      <c r="D57" s="125"/>
      <c r="E57" s="125"/>
      <c r="F57" s="125"/>
      <c r="G57" s="125"/>
      <c r="H57" s="125"/>
      <c r="I57" s="125"/>
      <c r="J57" s="132" t="s">
        <v>116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J87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4"/>
      <c r="C60" s="9"/>
      <c r="D60" s="135" t="s">
        <v>183</v>
      </c>
      <c r="E60" s="136"/>
      <c r="F60" s="136"/>
      <c r="G60" s="136"/>
      <c r="H60" s="136"/>
      <c r="I60" s="136"/>
      <c r="J60" s="137">
        <f>J88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2372</v>
      </c>
      <c r="E61" s="140"/>
      <c r="F61" s="140"/>
      <c r="G61" s="140"/>
      <c r="H61" s="140"/>
      <c r="I61" s="140"/>
      <c r="J61" s="141">
        <f>J89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2691</v>
      </c>
      <c r="E62" s="140"/>
      <c r="F62" s="140"/>
      <c r="G62" s="140"/>
      <c r="H62" s="140"/>
      <c r="I62" s="140"/>
      <c r="J62" s="141">
        <f>J94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2692</v>
      </c>
      <c r="E63" s="140"/>
      <c r="F63" s="140"/>
      <c r="G63" s="140"/>
      <c r="H63" s="140"/>
      <c r="I63" s="140"/>
      <c r="J63" s="141">
        <f>J113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2693</v>
      </c>
      <c r="E64" s="140"/>
      <c r="F64" s="140"/>
      <c r="G64" s="140"/>
      <c r="H64" s="140"/>
      <c r="I64" s="140"/>
      <c r="J64" s="141">
        <f>J144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2694</v>
      </c>
      <c r="E65" s="140"/>
      <c r="F65" s="140"/>
      <c r="G65" s="140"/>
      <c r="H65" s="140"/>
      <c r="I65" s="140"/>
      <c r="J65" s="141">
        <f>J182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2695</v>
      </c>
      <c r="E66" s="140"/>
      <c r="F66" s="140"/>
      <c r="G66" s="140"/>
      <c r="H66" s="140"/>
      <c r="I66" s="140"/>
      <c r="J66" s="141">
        <f>J213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1837</v>
      </c>
      <c r="E67" s="140"/>
      <c r="F67" s="140"/>
      <c r="G67" s="140"/>
      <c r="H67" s="140"/>
      <c r="I67" s="140"/>
      <c r="J67" s="141">
        <f>J216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39"/>
      <c r="D68" s="39"/>
      <c r="E68" s="39"/>
      <c r="F68" s="39"/>
      <c r="G68" s="39"/>
      <c r="H68" s="39"/>
      <c r="I68" s="39"/>
      <c r="J68" s="39"/>
      <c r="K68" s="39"/>
      <c r="L68" s="11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123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17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116" t="str">
        <f>E7</f>
        <v>Stavební úpravy domu č.p. 76 - hájovna</v>
      </c>
      <c r="F77" s="33"/>
      <c r="G77" s="33"/>
      <c r="H77" s="33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112</v>
      </c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63" t="str">
        <f>E9</f>
        <v>07-2 - ÚT a VZT</v>
      </c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39"/>
      <c r="E81" s="39"/>
      <c r="F81" s="28" t="str">
        <f>F12</f>
        <v>č.p. 76, Vyžlovka</v>
      </c>
      <c r="G81" s="39"/>
      <c r="H81" s="39"/>
      <c r="I81" s="33" t="s">
        <v>23</v>
      </c>
      <c r="J81" s="65" t="str">
        <f>IF(J12="","",J12)</f>
        <v>19.9.2022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39"/>
      <c r="E83" s="39"/>
      <c r="F83" s="28" t="str">
        <f>E15</f>
        <v>ČZU v Praze, ŠLP v Kostelci n. Č. l.</v>
      </c>
      <c r="G83" s="39"/>
      <c r="H83" s="39"/>
      <c r="I83" s="33" t="s">
        <v>33</v>
      </c>
      <c r="J83" s="37" t="str">
        <f>E21</f>
        <v>Ing. arch. Tomáš Kužel</v>
      </c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39"/>
      <c r="E84" s="39"/>
      <c r="F84" s="28" t="str">
        <f>IF(E18="","",E18)</f>
        <v>Vyplň údaj</v>
      </c>
      <c r="G84" s="39"/>
      <c r="H84" s="39"/>
      <c r="I84" s="33" t="s">
        <v>36</v>
      </c>
      <c r="J84" s="37" t="str">
        <f>E24</f>
        <v xml:space="preserve"> </v>
      </c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42"/>
      <c r="B86" s="143"/>
      <c r="C86" s="144" t="s">
        <v>124</v>
      </c>
      <c r="D86" s="145" t="s">
        <v>59</v>
      </c>
      <c r="E86" s="145" t="s">
        <v>55</v>
      </c>
      <c r="F86" s="145" t="s">
        <v>56</v>
      </c>
      <c r="G86" s="145" t="s">
        <v>125</v>
      </c>
      <c r="H86" s="145" t="s">
        <v>126</v>
      </c>
      <c r="I86" s="145" t="s">
        <v>127</v>
      </c>
      <c r="J86" s="145" t="s">
        <v>116</v>
      </c>
      <c r="K86" s="146" t="s">
        <v>128</v>
      </c>
      <c r="L86" s="147"/>
      <c r="M86" s="81" t="s">
        <v>3</v>
      </c>
      <c r="N86" s="82" t="s">
        <v>44</v>
      </c>
      <c r="O86" s="82" t="s">
        <v>129</v>
      </c>
      <c r="P86" s="82" t="s">
        <v>130</v>
      </c>
      <c r="Q86" s="82" t="s">
        <v>131</v>
      </c>
      <c r="R86" s="82" t="s">
        <v>132</v>
      </c>
      <c r="S86" s="82" t="s">
        <v>133</v>
      </c>
      <c r="T86" s="83" t="s">
        <v>134</v>
      </c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</row>
    <row r="87" s="2" customFormat="1" ht="22.8" customHeight="1">
      <c r="A87" s="39"/>
      <c r="B87" s="40"/>
      <c r="C87" s="88" t="s">
        <v>135</v>
      </c>
      <c r="D87" s="39"/>
      <c r="E87" s="39"/>
      <c r="F87" s="39"/>
      <c r="G87" s="39"/>
      <c r="H87" s="39"/>
      <c r="I87" s="39"/>
      <c r="J87" s="148">
        <f>BK87</f>
        <v>0</v>
      </c>
      <c r="K87" s="39"/>
      <c r="L87" s="40"/>
      <c r="M87" s="84"/>
      <c r="N87" s="69"/>
      <c r="O87" s="85"/>
      <c r="P87" s="149">
        <f>P88</f>
        <v>0</v>
      </c>
      <c r="Q87" s="85"/>
      <c r="R87" s="149">
        <f>R88</f>
        <v>1.003598</v>
      </c>
      <c r="S87" s="85"/>
      <c r="T87" s="150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73</v>
      </c>
      <c r="AU87" s="20" t="s">
        <v>117</v>
      </c>
      <c r="BK87" s="151">
        <f>BK88</f>
        <v>0</v>
      </c>
    </row>
    <row r="88" s="12" customFormat="1" ht="25.92" customHeight="1">
      <c r="A88" s="12"/>
      <c r="B88" s="152"/>
      <c r="C88" s="12"/>
      <c r="D88" s="153" t="s">
        <v>73</v>
      </c>
      <c r="E88" s="154" t="s">
        <v>536</v>
      </c>
      <c r="F88" s="154" t="s">
        <v>537</v>
      </c>
      <c r="G88" s="12"/>
      <c r="H88" s="12"/>
      <c r="I88" s="155"/>
      <c r="J88" s="156">
        <f>BK88</f>
        <v>0</v>
      </c>
      <c r="K88" s="12"/>
      <c r="L88" s="152"/>
      <c r="M88" s="157"/>
      <c r="N88" s="158"/>
      <c r="O88" s="158"/>
      <c r="P88" s="159">
        <f>P89+P94+P113+P144+P182+P213+P216</f>
        <v>0</v>
      </c>
      <c r="Q88" s="158"/>
      <c r="R88" s="159">
        <f>R89+R94+R113+R144+R182+R213+R216</f>
        <v>1.003598</v>
      </c>
      <c r="S88" s="158"/>
      <c r="T88" s="160">
        <f>T89+T94+T113+T144+T182+T213+T216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3" t="s">
        <v>82</v>
      </c>
      <c r="AT88" s="161" t="s">
        <v>73</v>
      </c>
      <c r="AU88" s="161" t="s">
        <v>74</v>
      </c>
      <c r="AY88" s="153" t="s">
        <v>138</v>
      </c>
      <c r="BK88" s="162">
        <f>BK89+BK94+BK113+BK144+BK182+BK213+BK216</f>
        <v>0</v>
      </c>
    </row>
    <row r="89" s="12" customFormat="1" ht="22.8" customHeight="1">
      <c r="A89" s="12"/>
      <c r="B89" s="152"/>
      <c r="C89" s="12"/>
      <c r="D89" s="153" t="s">
        <v>73</v>
      </c>
      <c r="E89" s="163" t="s">
        <v>2393</v>
      </c>
      <c r="F89" s="163" t="s">
        <v>2394</v>
      </c>
      <c r="G89" s="12"/>
      <c r="H89" s="12"/>
      <c r="I89" s="155"/>
      <c r="J89" s="164">
        <f>BK89</f>
        <v>0</v>
      </c>
      <c r="K89" s="12"/>
      <c r="L89" s="152"/>
      <c r="M89" s="157"/>
      <c r="N89" s="158"/>
      <c r="O89" s="158"/>
      <c r="P89" s="159">
        <f>SUM(P90:P93)</f>
        <v>0</v>
      </c>
      <c r="Q89" s="158"/>
      <c r="R89" s="159">
        <f>SUM(R90:R93)</f>
        <v>0.00164</v>
      </c>
      <c r="S89" s="158"/>
      <c r="T89" s="160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3" t="s">
        <v>84</v>
      </c>
      <c r="AT89" s="161" t="s">
        <v>73</v>
      </c>
      <c r="AU89" s="161" t="s">
        <v>82</v>
      </c>
      <c r="AY89" s="153" t="s">
        <v>138</v>
      </c>
      <c r="BK89" s="162">
        <f>SUM(BK90:BK93)</f>
        <v>0</v>
      </c>
    </row>
    <row r="90" s="2" customFormat="1" ht="16.5" customHeight="1">
      <c r="A90" s="39"/>
      <c r="B90" s="165"/>
      <c r="C90" s="166" t="s">
        <v>82</v>
      </c>
      <c r="D90" s="166" t="s">
        <v>141</v>
      </c>
      <c r="E90" s="167" t="s">
        <v>2410</v>
      </c>
      <c r="F90" s="168" t="s">
        <v>2411</v>
      </c>
      <c r="G90" s="169" t="s">
        <v>369</v>
      </c>
      <c r="H90" s="170">
        <v>4</v>
      </c>
      <c r="I90" s="171"/>
      <c r="J90" s="172">
        <f>ROUND(I90*H90,2)</f>
        <v>0</v>
      </c>
      <c r="K90" s="168" t="s">
        <v>144</v>
      </c>
      <c r="L90" s="40"/>
      <c r="M90" s="173" t="s">
        <v>3</v>
      </c>
      <c r="N90" s="174" t="s">
        <v>45</v>
      </c>
      <c r="O90" s="73"/>
      <c r="P90" s="175">
        <f>O90*H90</f>
        <v>0</v>
      </c>
      <c r="Q90" s="175">
        <v>0.00040999999999999999</v>
      </c>
      <c r="R90" s="175">
        <f>Q90*H90</f>
        <v>0.00164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302</v>
      </c>
      <c r="AT90" s="177" t="s">
        <v>141</v>
      </c>
      <c r="AU90" s="177" t="s">
        <v>84</v>
      </c>
      <c r="AY90" s="20" t="s">
        <v>138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82</v>
      </c>
      <c r="BK90" s="178">
        <f>ROUND(I90*H90,2)</f>
        <v>0</v>
      </c>
      <c r="BL90" s="20" t="s">
        <v>302</v>
      </c>
      <c r="BM90" s="177" t="s">
        <v>2696</v>
      </c>
    </row>
    <row r="91" s="2" customFormat="1">
      <c r="A91" s="39"/>
      <c r="B91" s="40"/>
      <c r="C91" s="39"/>
      <c r="D91" s="179" t="s">
        <v>147</v>
      </c>
      <c r="E91" s="39"/>
      <c r="F91" s="180" t="s">
        <v>2697</v>
      </c>
      <c r="G91" s="39"/>
      <c r="H91" s="39"/>
      <c r="I91" s="181"/>
      <c r="J91" s="39"/>
      <c r="K91" s="39"/>
      <c r="L91" s="40"/>
      <c r="M91" s="182"/>
      <c r="N91" s="183"/>
      <c r="O91" s="73"/>
      <c r="P91" s="73"/>
      <c r="Q91" s="73"/>
      <c r="R91" s="73"/>
      <c r="S91" s="73"/>
      <c r="T91" s="74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147</v>
      </c>
      <c r="AU91" s="20" t="s">
        <v>84</v>
      </c>
    </row>
    <row r="92" s="2" customFormat="1" ht="16.5" customHeight="1">
      <c r="A92" s="39"/>
      <c r="B92" s="165"/>
      <c r="C92" s="166" t="s">
        <v>84</v>
      </c>
      <c r="D92" s="166" t="s">
        <v>141</v>
      </c>
      <c r="E92" s="167" t="s">
        <v>2444</v>
      </c>
      <c r="F92" s="168" t="s">
        <v>2445</v>
      </c>
      <c r="G92" s="169" t="s">
        <v>369</v>
      </c>
      <c r="H92" s="170">
        <v>4</v>
      </c>
      <c r="I92" s="171"/>
      <c r="J92" s="172">
        <f>ROUND(I92*H92,2)</f>
        <v>0</v>
      </c>
      <c r="K92" s="168" t="s">
        <v>144</v>
      </c>
      <c r="L92" s="40"/>
      <c r="M92" s="173" t="s">
        <v>3</v>
      </c>
      <c r="N92" s="174" t="s">
        <v>45</v>
      </c>
      <c r="O92" s="73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7" t="s">
        <v>302</v>
      </c>
      <c r="AT92" s="177" t="s">
        <v>141</v>
      </c>
      <c r="AU92" s="177" t="s">
        <v>84</v>
      </c>
      <c r="AY92" s="20" t="s">
        <v>138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20" t="s">
        <v>82</v>
      </c>
      <c r="BK92" s="178">
        <f>ROUND(I92*H92,2)</f>
        <v>0</v>
      </c>
      <c r="BL92" s="20" t="s">
        <v>302</v>
      </c>
      <c r="BM92" s="177" t="s">
        <v>2698</v>
      </c>
    </row>
    <row r="93" s="2" customFormat="1">
      <c r="A93" s="39"/>
      <c r="B93" s="165"/>
      <c r="C93" s="166" t="s">
        <v>156</v>
      </c>
      <c r="D93" s="166" t="s">
        <v>141</v>
      </c>
      <c r="E93" s="167" t="s">
        <v>2456</v>
      </c>
      <c r="F93" s="168" t="s">
        <v>2457</v>
      </c>
      <c r="G93" s="169" t="s">
        <v>231</v>
      </c>
      <c r="H93" s="170">
        <v>0.002</v>
      </c>
      <c r="I93" s="171"/>
      <c r="J93" s="172">
        <f>ROUND(I93*H93,2)</f>
        <v>0</v>
      </c>
      <c r="K93" s="168" t="s">
        <v>144</v>
      </c>
      <c r="L93" s="40"/>
      <c r="M93" s="173" t="s">
        <v>3</v>
      </c>
      <c r="N93" s="174" t="s">
        <v>45</v>
      </c>
      <c r="O93" s="73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302</v>
      </c>
      <c r="AT93" s="177" t="s">
        <v>141</v>
      </c>
      <c r="AU93" s="177" t="s">
        <v>84</v>
      </c>
      <c r="AY93" s="20" t="s">
        <v>138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82</v>
      </c>
      <c r="BK93" s="178">
        <f>ROUND(I93*H93,2)</f>
        <v>0</v>
      </c>
      <c r="BL93" s="20" t="s">
        <v>302</v>
      </c>
      <c r="BM93" s="177" t="s">
        <v>2699</v>
      </c>
    </row>
    <row r="94" s="12" customFormat="1" ht="22.8" customHeight="1">
      <c r="A94" s="12"/>
      <c r="B94" s="152"/>
      <c r="C94" s="12"/>
      <c r="D94" s="153" t="s">
        <v>73</v>
      </c>
      <c r="E94" s="163" t="s">
        <v>2700</v>
      </c>
      <c r="F94" s="163" t="s">
        <v>2701</v>
      </c>
      <c r="G94" s="12"/>
      <c r="H94" s="12"/>
      <c r="I94" s="155"/>
      <c r="J94" s="164">
        <f>BK94</f>
        <v>0</v>
      </c>
      <c r="K94" s="12"/>
      <c r="L94" s="152"/>
      <c r="M94" s="157"/>
      <c r="N94" s="158"/>
      <c r="O94" s="158"/>
      <c r="P94" s="159">
        <f>SUM(P95:P112)</f>
        <v>0</v>
      </c>
      <c r="Q94" s="158"/>
      <c r="R94" s="159">
        <f>SUM(R95:R112)</f>
        <v>0.42188999999999999</v>
      </c>
      <c r="S94" s="158"/>
      <c r="T94" s="160">
        <f>SUM(T95:T112)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3" t="s">
        <v>84</v>
      </c>
      <c r="AT94" s="161" t="s">
        <v>73</v>
      </c>
      <c r="AU94" s="161" t="s">
        <v>82</v>
      </c>
      <c r="AY94" s="153" t="s">
        <v>138</v>
      </c>
      <c r="BK94" s="162">
        <f>SUM(BK95:BK112)</f>
        <v>0</v>
      </c>
    </row>
    <row r="95" s="2" customFormat="1">
      <c r="A95" s="39"/>
      <c r="B95" s="165"/>
      <c r="C95" s="166" t="s">
        <v>162</v>
      </c>
      <c r="D95" s="166" t="s">
        <v>141</v>
      </c>
      <c r="E95" s="167" t="s">
        <v>2702</v>
      </c>
      <c r="F95" s="168" t="s">
        <v>2703</v>
      </c>
      <c r="G95" s="169" t="s">
        <v>1843</v>
      </c>
      <c r="H95" s="170">
        <v>1</v>
      </c>
      <c r="I95" s="171"/>
      <c r="J95" s="172">
        <f>ROUND(I95*H95,2)</f>
        <v>0</v>
      </c>
      <c r="K95" s="168" t="s">
        <v>3</v>
      </c>
      <c r="L95" s="40"/>
      <c r="M95" s="173" t="s">
        <v>3</v>
      </c>
      <c r="N95" s="174" t="s">
        <v>45</v>
      </c>
      <c r="O95" s="73"/>
      <c r="P95" s="175">
        <f>O95*H95</f>
        <v>0</v>
      </c>
      <c r="Q95" s="175">
        <v>0.0037200000000000002</v>
      </c>
      <c r="R95" s="175">
        <f>Q95*H95</f>
        <v>0.0037200000000000002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302</v>
      </c>
      <c r="AT95" s="177" t="s">
        <v>141</v>
      </c>
      <c r="AU95" s="177" t="s">
        <v>84</v>
      </c>
      <c r="AY95" s="20" t="s">
        <v>138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82</v>
      </c>
      <c r="BK95" s="178">
        <f>ROUND(I95*H95,2)</f>
        <v>0</v>
      </c>
      <c r="BL95" s="20" t="s">
        <v>302</v>
      </c>
      <c r="BM95" s="177" t="s">
        <v>2704</v>
      </c>
    </row>
    <row r="96" s="2" customFormat="1">
      <c r="A96" s="39"/>
      <c r="B96" s="40"/>
      <c r="C96" s="39"/>
      <c r="D96" s="179" t="s">
        <v>147</v>
      </c>
      <c r="E96" s="39"/>
      <c r="F96" s="180" t="s">
        <v>2521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147</v>
      </c>
      <c r="AU96" s="20" t="s">
        <v>84</v>
      </c>
    </row>
    <row r="97" s="2" customFormat="1" ht="16.5" customHeight="1">
      <c r="A97" s="39"/>
      <c r="B97" s="165"/>
      <c r="C97" s="166" t="s">
        <v>137</v>
      </c>
      <c r="D97" s="166" t="s">
        <v>141</v>
      </c>
      <c r="E97" s="167" t="s">
        <v>2705</v>
      </c>
      <c r="F97" s="168" t="s">
        <v>2706</v>
      </c>
      <c r="G97" s="169" t="s">
        <v>1843</v>
      </c>
      <c r="H97" s="170">
        <v>1</v>
      </c>
      <c r="I97" s="171"/>
      <c r="J97" s="172">
        <f>ROUND(I97*H97,2)</f>
        <v>0</v>
      </c>
      <c r="K97" s="168" t="s">
        <v>3</v>
      </c>
      <c r="L97" s="40"/>
      <c r="M97" s="173" t="s">
        <v>3</v>
      </c>
      <c r="N97" s="174" t="s">
        <v>45</v>
      </c>
      <c r="O97" s="73"/>
      <c r="P97" s="175">
        <f>O97*H97</f>
        <v>0</v>
      </c>
      <c r="Q97" s="175">
        <v>0.00547</v>
      </c>
      <c r="R97" s="175">
        <f>Q97*H97</f>
        <v>0.00547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302</v>
      </c>
      <c r="AT97" s="177" t="s">
        <v>141</v>
      </c>
      <c r="AU97" s="177" t="s">
        <v>84</v>
      </c>
      <c r="AY97" s="20" t="s">
        <v>138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82</v>
      </c>
      <c r="BK97" s="178">
        <f>ROUND(I97*H97,2)</f>
        <v>0</v>
      </c>
      <c r="BL97" s="20" t="s">
        <v>302</v>
      </c>
      <c r="BM97" s="177" t="s">
        <v>2707</v>
      </c>
    </row>
    <row r="98" s="2" customFormat="1">
      <c r="A98" s="39"/>
      <c r="B98" s="40"/>
      <c r="C98" s="39"/>
      <c r="D98" s="179" t="s">
        <v>147</v>
      </c>
      <c r="E98" s="39"/>
      <c r="F98" s="180" t="s">
        <v>2708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147</v>
      </c>
      <c r="AU98" s="20" t="s">
        <v>84</v>
      </c>
    </row>
    <row r="99" s="2" customFormat="1" ht="16.5" customHeight="1">
      <c r="A99" s="39"/>
      <c r="B99" s="165"/>
      <c r="C99" s="166" t="s">
        <v>222</v>
      </c>
      <c r="D99" s="166" t="s">
        <v>141</v>
      </c>
      <c r="E99" s="167" t="s">
        <v>2709</v>
      </c>
      <c r="F99" s="168" t="s">
        <v>2710</v>
      </c>
      <c r="G99" s="169" t="s">
        <v>1843</v>
      </c>
      <c r="H99" s="170">
        <v>1</v>
      </c>
      <c r="I99" s="171"/>
      <c r="J99" s="172">
        <f>ROUND(I99*H99,2)</f>
        <v>0</v>
      </c>
      <c r="K99" s="168" t="s">
        <v>144</v>
      </c>
      <c r="L99" s="40"/>
      <c r="M99" s="173" t="s">
        <v>3</v>
      </c>
      <c r="N99" s="174" t="s">
        <v>45</v>
      </c>
      <c r="O99" s="73"/>
      <c r="P99" s="175">
        <f>O99*H99</f>
        <v>0</v>
      </c>
      <c r="Q99" s="175">
        <v>0.0018799999999999999</v>
      </c>
      <c r="R99" s="175">
        <f>Q99*H99</f>
        <v>0.0018799999999999999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302</v>
      </c>
      <c r="AT99" s="177" t="s">
        <v>141</v>
      </c>
      <c r="AU99" s="177" t="s">
        <v>84</v>
      </c>
      <c r="AY99" s="20" t="s">
        <v>138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82</v>
      </c>
      <c r="BK99" s="178">
        <f>ROUND(I99*H99,2)</f>
        <v>0</v>
      </c>
      <c r="BL99" s="20" t="s">
        <v>302</v>
      </c>
      <c r="BM99" s="177" t="s">
        <v>2711</v>
      </c>
    </row>
    <row r="100" s="2" customFormat="1">
      <c r="A100" s="39"/>
      <c r="B100" s="40"/>
      <c r="C100" s="39"/>
      <c r="D100" s="179" t="s">
        <v>147</v>
      </c>
      <c r="E100" s="39"/>
      <c r="F100" s="180" t="s">
        <v>2521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147</v>
      </c>
      <c r="AU100" s="20" t="s">
        <v>84</v>
      </c>
    </row>
    <row r="101" s="2" customFormat="1">
      <c r="A101" s="39"/>
      <c r="B101" s="165"/>
      <c r="C101" s="166" t="s">
        <v>228</v>
      </c>
      <c r="D101" s="166" t="s">
        <v>141</v>
      </c>
      <c r="E101" s="167" t="s">
        <v>2712</v>
      </c>
      <c r="F101" s="168" t="s">
        <v>2713</v>
      </c>
      <c r="G101" s="169" t="s">
        <v>1843</v>
      </c>
      <c r="H101" s="170">
        <v>1</v>
      </c>
      <c r="I101" s="171"/>
      <c r="J101" s="172">
        <f>ROUND(I101*H101,2)</f>
        <v>0</v>
      </c>
      <c r="K101" s="168" t="s">
        <v>3</v>
      </c>
      <c r="L101" s="40"/>
      <c r="M101" s="173" t="s">
        <v>3</v>
      </c>
      <c r="N101" s="174" t="s">
        <v>45</v>
      </c>
      <c r="O101" s="73"/>
      <c r="P101" s="175">
        <f>O101*H101</f>
        <v>0</v>
      </c>
      <c r="Q101" s="175">
        <v>0.2319</v>
      </c>
      <c r="R101" s="175">
        <f>Q101*H101</f>
        <v>0.2319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302</v>
      </c>
      <c r="AT101" s="177" t="s">
        <v>141</v>
      </c>
      <c r="AU101" s="177" t="s">
        <v>84</v>
      </c>
      <c r="AY101" s="20" t="s">
        <v>138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82</v>
      </c>
      <c r="BK101" s="178">
        <f>ROUND(I101*H101,2)</f>
        <v>0</v>
      </c>
      <c r="BL101" s="20" t="s">
        <v>302</v>
      </c>
      <c r="BM101" s="177" t="s">
        <v>2714</v>
      </c>
    </row>
    <row r="102" s="2" customFormat="1">
      <c r="A102" s="39"/>
      <c r="B102" s="40"/>
      <c r="C102" s="39"/>
      <c r="D102" s="179" t="s">
        <v>147</v>
      </c>
      <c r="E102" s="39"/>
      <c r="F102" s="180" t="s">
        <v>2521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147</v>
      </c>
      <c r="AU102" s="20" t="s">
        <v>84</v>
      </c>
    </row>
    <row r="103" s="2" customFormat="1" ht="16.5" customHeight="1">
      <c r="A103" s="39"/>
      <c r="B103" s="165"/>
      <c r="C103" s="223" t="s">
        <v>236</v>
      </c>
      <c r="D103" s="223" t="s">
        <v>932</v>
      </c>
      <c r="E103" s="224" t="s">
        <v>2715</v>
      </c>
      <c r="F103" s="225" t="s">
        <v>2716</v>
      </c>
      <c r="G103" s="226" t="s">
        <v>211</v>
      </c>
      <c r="H103" s="227">
        <v>1</v>
      </c>
      <c r="I103" s="228"/>
      <c r="J103" s="229">
        <f>ROUND(I103*H103,2)</f>
        <v>0</v>
      </c>
      <c r="K103" s="225" t="s">
        <v>144</v>
      </c>
      <c r="L103" s="230"/>
      <c r="M103" s="231" t="s">
        <v>3</v>
      </c>
      <c r="N103" s="232" t="s">
        <v>45</v>
      </c>
      <c r="O103" s="73"/>
      <c r="P103" s="175">
        <f>O103*H103</f>
        <v>0</v>
      </c>
      <c r="Q103" s="175">
        <v>0.0011999999999999999</v>
      </c>
      <c r="R103" s="175">
        <f>Q103*H103</f>
        <v>0.0011999999999999999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429</v>
      </c>
      <c r="AT103" s="177" t="s">
        <v>932</v>
      </c>
      <c r="AU103" s="177" t="s">
        <v>84</v>
      </c>
      <c r="AY103" s="20" t="s">
        <v>138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82</v>
      </c>
      <c r="BK103" s="178">
        <f>ROUND(I103*H103,2)</f>
        <v>0</v>
      </c>
      <c r="BL103" s="20" t="s">
        <v>302</v>
      </c>
      <c r="BM103" s="177" t="s">
        <v>2717</v>
      </c>
    </row>
    <row r="104" s="2" customFormat="1">
      <c r="A104" s="39"/>
      <c r="B104" s="40"/>
      <c r="C104" s="39"/>
      <c r="D104" s="179" t="s">
        <v>147</v>
      </c>
      <c r="E104" s="39"/>
      <c r="F104" s="180" t="s">
        <v>2718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147</v>
      </c>
      <c r="AU104" s="20" t="s">
        <v>84</v>
      </c>
    </row>
    <row r="105" s="2" customFormat="1" ht="16.5" customHeight="1">
      <c r="A105" s="39"/>
      <c r="B105" s="165"/>
      <c r="C105" s="166" t="s">
        <v>241</v>
      </c>
      <c r="D105" s="166" t="s">
        <v>141</v>
      </c>
      <c r="E105" s="167" t="s">
        <v>2719</v>
      </c>
      <c r="F105" s="168" t="s">
        <v>2720</v>
      </c>
      <c r="G105" s="169" t="s">
        <v>1843</v>
      </c>
      <c r="H105" s="170">
        <v>1</v>
      </c>
      <c r="I105" s="171"/>
      <c r="J105" s="172">
        <f>ROUND(I105*H105,2)</f>
        <v>0</v>
      </c>
      <c r="K105" s="168" t="s">
        <v>144</v>
      </c>
      <c r="L105" s="40"/>
      <c r="M105" s="173" t="s">
        <v>3</v>
      </c>
      <c r="N105" s="174" t="s">
        <v>45</v>
      </c>
      <c r="O105" s="73"/>
      <c r="P105" s="175">
        <f>O105*H105</f>
        <v>0</v>
      </c>
      <c r="Q105" s="175">
        <v>0.17771999999999999</v>
      </c>
      <c r="R105" s="175">
        <f>Q105*H105</f>
        <v>0.17771999999999999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302</v>
      </c>
      <c r="AT105" s="177" t="s">
        <v>141</v>
      </c>
      <c r="AU105" s="177" t="s">
        <v>84</v>
      </c>
      <c r="AY105" s="20" t="s">
        <v>138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82</v>
      </c>
      <c r="BK105" s="178">
        <f>ROUND(I105*H105,2)</f>
        <v>0</v>
      </c>
      <c r="BL105" s="20" t="s">
        <v>302</v>
      </c>
      <c r="BM105" s="177" t="s">
        <v>2721</v>
      </c>
    </row>
    <row r="106" s="2" customFormat="1" ht="16.5" customHeight="1">
      <c r="A106" s="39"/>
      <c r="B106" s="165"/>
      <c r="C106" s="166" t="s">
        <v>255</v>
      </c>
      <c r="D106" s="166" t="s">
        <v>141</v>
      </c>
      <c r="E106" s="167" t="s">
        <v>2722</v>
      </c>
      <c r="F106" s="168" t="s">
        <v>2723</v>
      </c>
      <c r="G106" s="169" t="s">
        <v>211</v>
      </c>
      <c r="H106" s="170">
        <v>1</v>
      </c>
      <c r="I106" s="171"/>
      <c r="J106" s="172">
        <f>ROUND(I106*H106,2)</f>
        <v>0</v>
      </c>
      <c r="K106" s="168" t="s">
        <v>3</v>
      </c>
      <c r="L106" s="40"/>
      <c r="M106" s="173" t="s">
        <v>3</v>
      </c>
      <c r="N106" s="174" t="s">
        <v>45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302</v>
      </c>
      <c r="AT106" s="177" t="s">
        <v>141</v>
      </c>
      <c r="AU106" s="177" t="s">
        <v>84</v>
      </c>
      <c r="AY106" s="20" t="s">
        <v>138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82</v>
      </c>
      <c r="BK106" s="178">
        <f>ROUND(I106*H106,2)</f>
        <v>0</v>
      </c>
      <c r="BL106" s="20" t="s">
        <v>302</v>
      </c>
      <c r="BM106" s="177" t="s">
        <v>2724</v>
      </c>
    </row>
    <row r="107" s="2" customFormat="1">
      <c r="A107" s="39"/>
      <c r="B107" s="40"/>
      <c r="C107" s="39"/>
      <c r="D107" s="179" t="s">
        <v>147</v>
      </c>
      <c r="E107" s="39"/>
      <c r="F107" s="180" t="s">
        <v>2521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147</v>
      </c>
      <c r="AU107" s="20" t="s">
        <v>84</v>
      </c>
    </row>
    <row r="108" s="2" customFormat="1" ht="16.5" customHeight="1">
      <c r="A108" s="39"/>
      <c r="B108" s="165"/>
      <c r="C108" s="166" t="s">
        <v>265</v>
      </c>
      <c r="D108" s="166" t="s">
        <v>141</v>
      </c>
      <c r="E108" s="167" t="s">
        <v>2725</v>
      </c>
      <c r="F108" s="168" t="s">
        <v>2726</v>
      </c>
      <c r="G108" s="169" t="s">
        <v>211</v>
      </c>
      <c r="H108" s="170">
        <v>1</v>
      </c>
      <c r="I108" s="171"/>
      <c r="J108" s="172">
        <f>ROUND(I108*H108,2)</f>
        <v>0</v>
      </c>
      <c r="K108" s="168" t="s">
        <v>3</v>
      </c>
      <c r="L108" s="40"/>
      <c r="M108" s="173" t="s">
        <v>3</v>
      </c>
      <c r="N108" s="174" t="s">
        <v>45</v>
      </c>
      <c r="O108" s="73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302</v>
      </c>
      <c r="AT108" s="177" t="s">
        <v>141</v>
      </c>
      <c r="AU108" s="177" t="s">
        <v>84</v>
      </c>
      <c r="AY108" s="20" t="s">
        <v>138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82</v>
      </c>
      <c r="BK108" s="178">
        <f>ROUND(I108*H108,2)</f>
        <v>0</v>
      </c>
      <c r="BL108" s="20" t="s">
        <v>302</v>
      </c>
      <c r="BM108" s="177" t="s">
        <v>2727</v>
      </c>
    </row>
    <row r="109" s="2" customFormat="1">
      <c r="A109" s="39"/>
      <c r="B109" s="40"/>
      <c r="C109" s="39"/>
      <c r="D109" s="179" t="s">
        <v>147</v>
      </c>
      <c r="E109" s="39"/>
      <c r="F109" s="180" t="s">
        <v>2728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147</v>
      </c>
      <c r="AU109" s="20" t="s">
        <v>84</v>
      </c>
    </row>
    <row r="110" s="2" customFormat="1" ht="21.75" customHeight="1">
      <c r="A110" s="39"/>
      <c r="B110" s="165"/>
      <c r="C110" s="166" t="s">
        <v>273</v>
      </c>
      <c r="D110" s="166" t="s">
        <v>141</v>
      </c>
      <c r="E110" s="167" t="s">
        <v>2729</v>
      </c>
      <c r="F110" s="168" t="s">
        <v>2730</v>
      </c>
      <c r="G110" s="169" t="s">
        <v>211</v>
      </c>
      <c r="H110" s="170">
        <v>1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45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302</v>
      </c>
      <c r="AT110" s="177" t="s">
        <v>141</v>
      </c>
      <c r="AU110" s="177" t="s">
        <v>84</v>
      </c>
      <c r="AY110" s="20" t="s">
        <v>138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82</v>
      </c>
      <c r="BK110" s="178">
        <f>ROUND(I110*H110,2)</f>
        <v>0</v>
      </c>
      <c r="BL110" s="20" t="s">
        <v>302</v>
      </c>
      <c r="BM110" s="177" t="s">
        <v>2731</v>
      </c>
    </row>
    <row r="111" s="2" customFormat="1">
      <c r="A111" s="39"/>
      <c r="B111" s="40"/>
      <c r="C111" s="39"/>
      <c r="D111" s="179" t="s">
        <v>147</v>
      </c>
      <c r="E111" s="39"/>
      <c r="F111" s="180" t="s">
        <v>2521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147</v>
      </c>
      <c r="AU111" s="20" t="s">
        <v>84</v>
      </c>
    </row>
    <row r="112" s="2" customFormat="1">
      <c r="A112" s="39"/>
      <c r="B112" s="165"/>
      <c r="C112" s="166" t="s">
        <v>278</v>
      </c>
      <c r="D112" s="166" t="s">
        <v>141</v>
      </c>
      <c r="E112" s="167" t="s">
        <v>2732</v>
      </c>
      <c r="F112" s="168" t="s">
        <v>2733</v>
      </c>
      <c r="G112" s="169" t="s">
        <v>231</v>
      </c>
      <c r="H112" s="170">
        <v>0.42199999999999999</v>
      </c>
      <c r="I112" s="171"/>
      <c r="J112" s="172">
        <f>ROUND(I112*H112,2)</f>
        <v>0</v>
      </c>
      <c r="K112" s="168" t="s">
        <v>144</v>
      </c>
      <c r="L112" s="40"/>
      <c r="M112" s="173" t="s">
        <v>3</v>
      </c>
      <c r="N112" s="174" t="s">
        <v>45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302</v>
      </c>
      <c r="AT112" s="177" t="s">
        <v>141</v>
      </c>
      <c r="AU112" s="177" t="s">
        <v>84</v>
      </c>
      <c r="AY112" s="20" t="s">
        <v>138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82</v>
      </c>
      <c r="BK112" s="178">
        <f>ROUND(I112*H112,2)</f>
        <v>0</v>
      </c>
      <c r="BL112" s="20" t="s">
        <v>302</v>
      </c>
      <c r="BM112" s="177" t="s">
        <v>2734</v>
      </c>
    </row>
    <row r="113" s="12" customFormat="1" ht="22.8" customHeight="1">
      <c r="A113" s="12"/>
      <c r="B113" s="152"/>
      <c r="C113" s="12"/>
      <c r="D113" s="153" t="s">
        <v>73</v>
      </c>
      <c r="E113" s="163" t="s">
        <v>2735</v>
      </c>
      <c r="F113" s="163" t="s">
        <v>2736</v>
      </c>
      <c r="G113" s="12"/>
      <c r="H113" s="12"/>
      <c r="I113" s="155"/>
      <c r="J113" s="164">
        <f>BK113</f>
        <v>0</v>
      </c>
      <c r="K113" s="12"/>
      <c r="L113" s="152"/>
      <c r="M113" s="157"/>
      <c r="N113" s="158"/>
      <c r="O113" s="158"/>
      <c r="P113" s="159">
        <f>SUM(P114:P143)</f>
        <v>0</v>
      </c>
      <c r="Q113" s="158"/>
      <c r="R113" s="159">
        <f>SUM(R114:R143)</f>
        <v>0.1004</v>
      </c>
      <c r="S113" s="158"/>
      <c r="T113" s="160">
        <f>SUM(T114:T143)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3" t="s">
        <v>82</v>
      </c>
      <c r="AT113" s="161" t="s">
        <v>73</v>
      </c>
      <c r="AU113" s="161" t="s">
        <v>82</v>
      </c>
      <c r="AY113" s="153" t="s">
        <v>138</v>
      </c>
      <c r="BK113" s="162">
        <f>SUM(BK114:BK143)</f>
        <v>0</v>
      </c>
    </row>
    <row r="114" s="2" customFormat="1" ht="16.5" customHeight="1">
      <c r="A114" s="39"/>
      <c r="B114" s="165"/>
      <c r="C114" s="166" t="s">
        <v>285</v>
      </c>
      <c r="D114" s="166" t="s">
        <v>141</v>
      </c>
      <c r="E114" s="167" t="s">
        <v>2737</v>
      </c>
      <c r="F114" s="168" t="s">
        <v>2738</v>
      </c>
      <c r="G114" s="169" t="s">
        <v>369</v>
      </c>
      <c r="H114" s="170">
        <v>22</v>
      </c>
      <c r="I114" s="171"/>
      <c r="J114" s="172">
        <f>ROUND(I114*H114,2)</f>
        <v>0</v>
      </c>
      <c r="K114" s="168" t="s">
        <v>144</v>
      </c>
      <c r="L114" s="40"/>
      <c r="M114" s="173" t="s">
        <v>3</v>
      </c>
      <c r="N114" s="174" t="s">
        <v>45</v>
      </c>
      <c r="O114" s="73"/>
      <c r="P114" s="175">
        <f>O114*H114</f>
        <v>0</v>
      </c>
      <c r="Q114" s="175">
        <v>0.00046999999999999999</v>
      </c>
      <c r="R114" s="175">
        <f>Q114*H114</f>
        <v>0.01034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302</v>
      </c>
      <c r="AT114" s="177" t="s">
        <v>141</v>
      </c>
      <c r="AU114" s="177" t="s">
        <v>84</v>
      </c>
      <c r="AY114" s="20" t="s">
        <v>138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82</v>
      </c>
      <c r="BK114" s="178">
        <f>ROUND(I114*H114,2)</f>
        <v>0</v>
      </c>
      <c r="BL114" s="20" t="s">
        <v>302</v>
      </c>
      <c r="BM114" s="177" t="s">
        <v>2739</v>
      </c>
    </row>
    <row r="115" s="2" customFormat="1" ht="16.5" customHeight="1">
      <c r="A115" s="39"/>
      <c r="B115" s="165"/>
      <c r="C115" s="166" t="s">
        <v>9</v>
      </c>
      <c r="D115" s="166" t="s">
        <v>141</v>
      </c>
      <c r="E115" s="167" t="s">
        <v>2740</v>
      </c>
      <c r="F115" s="168" t="s">
        <v>2741</v>
      </c>
      <c r="G115" s="169" t="s">
        <v>369</v>
      </c>
      <c r="H115" s="170">
        <v>12</v>
      </c>
      <c r="I115" s="171"/>
      <c r="J115" s="172">
        <f>ROUND(I115*H115,2)</f>
        <v>0</v>
      </c>
      <c r="K115" s="168" t="s">
        <v>144</v>
      </c>
      <c r="L115" s="40"/>
      <c r="M115" s="173" t="s">
        <v>3</v>
      </c>
      <c r="N115" s="174" t="s">
        <v>45</v>
      </c>
      <c r="O115" s="73"/>
      <c r="P115" s="175">
        <f>O115*H115</f>
        <v>0</v>
      </c>
      <c r="Q115" s="175">
        <v>0.00058</v>
      </c>
      <c r="R115" s="175">
        <f>Q115*H115</f>
        <v>0.00696</v>
      </c>
      <c r="S115" s="175">
        <v>0</v>
      </c>
      <c r="T115" s="17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302</v>
      </c>
      <c r="AT115" s="177" t="s">
        <v>141</v>
      </c>
      <c r="AU115" s="177" t="s">
        <v>84</v>
      </c>
      <c r="AY115" s="20" t="s">
        <v>138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82</v>
      </c>
      <c r="BK115" s="178">
        <f>ROUND(I115*H115,2)</f>
        <v>0</v>
      </c>
      <c r="BL115" s="20" t="s">
        <v>302</v>
      </c>
      <c r="BM115" s="177" t="s">
        <v>2742</v>
      </c>
    </row>
    <row r="116" s="2" customFormat="1" ht="16.5" customHeight="1">
      <c r="A116" s="39"/>
      <c r="B116" s="165"/>
      <c r="C116" s="166" t="s">
        <v>302</v>
      </c>
      <c r="D116" s="166" t="s">
        <v>141</v>
      </c>
      <c r="E116" s="167" t="s">
        <v>2743</v>
      </c>
      <c r="F116" s="168" t="s">
        <v>2744</v>
      </c>
      <c r="G116" s="169" t="s">
        <v>369</v>
      </c>
      <c r="H116" s="170">
        <v>26</v>
      </c>
      <c r="I116" s="171"/>
      <c r="J116" s="172">
        <f>ROUND(I116*H116,2)</f>
        <v>0</v>
      </c>
      <c r="K116" s="168" t="s">
        <v>144</v>
      </c>
      <c r="L116" s="40"/>
      <c r="M116" s="173" t="s">
        <v>3</v>
      </c>
      <c r="N116" s="174" t="s">
        <v>45</v>
      </c>
      <c r="O116" s="73"/>
      <c r="P116" s="175">
        <f>O116*H116</f>
        <v>0</v>
      </c>
      <c r="Q116" s="175">
        <v>0.00072999999999999996</v>
      </c>
      <c r="R116" s="175">
        <f>Q116*H116</f>
        <v>0.01898</v>
      </c>
      <c r="S116" s="175">
        <v>0</v>
      </c>
      <c r="T116" s="17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7" t="s">
        <v>302</v>
      </c>
      <c r="AT116" s="177" t="s">
        <v>141</v>
      </c>
      <c r="AU116" s="177" t="s">
        <v>84</v>
      </c>
      <c r="AY116" s="20" t="s">
        <v>138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0" t="s">
        <v>82</v>
      </c>
      <c r="BK116" s="178">
        <f>ROUND(I116*H116,2)</f>
        <v>0</v>
      </c>
      <c r="BL116" s="20" t="s">
        <v>302</v>
      </c>
      <c r="BM116" s="177" t="s">
        <v>2745</v>
      </c>
    </row>
    <row r="117" s="2" customFormat="1" ht="16.5" customHeight="1">
      <c r="A117" s="39"/>
      <c r="B117" s="165"/>
      <c r="C117" s="166" t="s">
        <v>310</v>
      </c>
      <c r="D117" s="166" t="s">
        <v>141</v>
      </c>
      <c r="E117" s="167" t="s">
        <v>2746</v>
      </c>
      <c r="F117" s="168" t="s">
        <v>2747</v>
      </c>
      <c r="G117" s="169" t="s">
        <v>369</v>
      </c>
      <c r="H117" s="170">
        <v>8</v>
      </c>
      <c r="I117" s="171"/>
      <c r="J117" s="172">
        <f>ROUND(I117*H117,2)</f>
        <v>0</v>
      </c>
      <c r="K117" s="168" t="s">
        <v>144</v>
      </c>
      <c r="L117" s="40"/>
      <c r="M117" s="173" t="s">
        <v>3</v>
      </c>
      <c r="N117" s="174" t="s">
        <v>45</v>
      </c>
      <c r="O117" s="73"/>
      <c r="P117" s="175">
        <f>O117*H117</f>
        <v>0</v>
      </c>
      <c r="Q117" s="175">
        <v>0.0012700000000000001</v>
      </c>
      <c r="R117" s="175">
        <f>Q117*H117</f>
        <v>0.010160000000000001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302</v>
      </c>
      <c r="AT117" s="177" t="s">
        <v>141</v>
      </c>
      <c r="AU117" s="177" t="s">
        <v>84</v>
      </c>
      <c r="AY117" s="20" t="s">
        <v>138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82</v>
      </c>
      <c r="BK117" s="178">
        <f>ROUND(I117*H117,2)</f>
        <v>0</v>
      </c>
      <c r="BL117" s="20" t="s">
        <v>302</v>
      </c>
      <c r="BM117" s="177" t="s">
        <v>2748</v>
      </c>
    </row>
    <row r="118" s="2" customFormat="1" ht="16.5" customHeight="1">
      <c r="A118" s="39"/>
      <c r="B118" s="165"/>
      <c r="C118" s="166" t="s">
        <v>326</v>
      </c>
      <c r="D118" s="166" t="s">
        <v>141</v>
      </c>
      <c r="E118" s="167" t="s">
        <v>2749</v>
      </c>
      <c r="F118" s="168" t="s">
        <v>2750</v>
      </c>
      <c r="G118" s="169" t="s">
        <v>369</v>
      </c>
      <c r="H118" s="170">
        <v>28</v>
      </c>
      <c r="I118" s="171"/>
      <c r="J118" s="172">
        <f>ROUND(I118*H118,2)</f>
        <v>0</v>
      </c>
      <c r="K118" s="168" t="s">
        <v>144</v>
      </c>
      <c r="L118" s="40"/>
      <c r="M118" s="173" t="s">
        <v>3</v>
      </c>
      <c r="N118" s="174" t="s">
        <v>45</v>
      </c>
      <c r="O118" s="73"/>
      <c r="P118" s="175">
        <f>O118*H118</f>
        <v>0</v>
      </c>
      <c r="Q118" s="175">
        <v>0.0015900000000000001</v>
      </c>
      <c r="R118" s="175">
        <f>Q118*H118</f>
        <v>0.044520000000000004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302</v>
      </c>
      <c r="AT118" s="177" t="s">
        <v>141</v>
      </c>
      <c r="AU118" s="177" t="s">
        <v>84</v>
      </c>
      <c r="AY118" s="20" t="s">
        <v>138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82</v>
      </c>
      <c r="BK118" s="178">
        <f>ROUND(I118*H118,2)</f>
        <v>0</v>
      </c>
      <c r="BL118" s="20" t="s">
        <v>302</v>
      </c>
      <c r="BM118" s="177" t="s">
        <v>2751</v>
      </c>
    </row>
    <row r="119" s="2" customFormat="1" ht="16.5" customHeight="1">
      <c r="A119" s="39"/>
      <c r="B119" s="165"/>
      <c r="C119" s="166" t="s">
        <v>332</v>
      </c>
      <c r="D119" s="166" t="s">
        <v>141</v>
      </c>
      <c r="E119" s="167" t="s">
        <v>2752</v>
      </c>
      <c r="F119" s="168" t="s">
        <v>2753</v>
      </c>
      <c r="G119" s="169" t="s">
        <v>369</v>
      </c>
      <c r="H119" s="170">
        <v>96</v>
      </c>
      <c r="I119" s="171"/>
      <c r="J119" s="172">
        <f>ROUND(I119*H119,2)</f>
        <v>0</v>
      </c>
      <c r="K119" s="168" t="s">
        <v>3</v>
      </c>
      <c r="L119" s="40"/>
      <c r="M119" s="173" t="s">
        <v>3</v>
      </c>
      <c r="N119" s="174" t="s">
        <v>45</v>
      </c>
      <c r="O119" s="73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302</v>
      </c>
      <c r="AT119" s="177" t="s">
        <v>141</v>
      </c>
      <c r="AU119" s="177" t="s">
        <v>84</v>
      </c>
      <c r="AY119" s="20" t="s">
        <v>138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82</v>
      </c>
      <c r="BK119" s="178">
        <f>ROUND(I119*H119,2)</f>
        <v>0</v>
      </c>
      <c r="BL119" s="20" t="s">
        <v>302</v>
      </c>
      <c r="BM119" s="177" t="s">
        <v>2754</v>
      </c>
    </row>
    <row r="120" s="14" customFormat="1">
      <c r="A120" s="14"/>
      <c r="B120" s="196"/>
      <c r="C120" s="14"/>
      <c r="D120" s="179" t="s">
        <v>199</v>
      </c>
      <c r="E120" s="197" t="s">
        <v>3</v>
      </c>
      <c r="F120" s="198" t="s">
        <v>2755</v>
      </c>
      <c r="G120" s="14"/>
      <c r="H120" s="199">
        <v>96</v>
      </c>
      <c r="I120" s="200"/>
      <c r="J120" s="14"/>
      <c r="K120" s="14"/>
      <c r="L120" s="196"/>
      <c r="M120" s="201"/>
      <c r="N120" s="202"/>
      <c r="O120" s="202"/>
      <c r="P120" s="202"/>
      <c r="Q120" s="202"/>
      <c r="R120" s="202"/>
      <c r="S120" s="202"/>
      <c r="T120" s="20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7" t="s">
        <v>199</v>
      </c>
      <c r="AU120" s="197" t="s">
        <v>84</v>
      </c>
      <c r="AV120" s="14" t="s">
        <v>84</v>
      </c>
      <c r="AW120" s="14" t="s">
        <v>35</v>
      </c>
      <c r="AX120" s="14" t="s">
        <v>74</v>
      </c>
      <c r="AY120" s="197" t="s">
        <v>138</v>
      </c>
    </row>
    <row r="121" s="15" customFormat="1">
      <c r="A121" s="15"/>
      <c r="B121" s="204"/>
      <c r="C121" s="15"/>
      <c r="D121" s="179" t="s">
        <v>199</v>
      </c>
      <c r="E121" s="205" t="s">
        <v>3</v>
      </c>
      <c r="F121" s="206" t="s">
        <v>208</v>
      </c>
      <c r="G121" s="15"/>
      <c r="H121" s="207">
        <v>96</v>
      </c>
      <c r="I121" s="208"/>
      <c r="J121" s="15"/>
      <c r="K121" s="15"/>
      <c r="L121" s="204"/>
      <c r="M121" s="209"/>
      <c r="N121" s="210"/>
      <c r="O121" s="210"/>
      <c r="P121" s="210"/>
      <c r="Q121" s="210"/>
      <c r="R121" s="210"/>
      <c r="S121" s="210"/>
      <c r="T121" s="21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05" t="s">
        <v>199</v>
      </c>
      <c r="AU121" s="205" t="s">
        <v>84</v>
      </c>
      <c r="AV121" s="15" t="s">
        <v>162</v>
      </c>
      <c r="AW121" s="15" t="s">
        <v>35</v>
      </c>
      <c r="AX121" s="15" t="s">
        <v>82</v>
      </c>
      <c r="AY121" s="205" t="s">
        <v>138</v>
      </c>
    </row>
    <row r="122" s="2" customFormat="1" ht="33" customHeight="1">
      <c r="A122" s="39"/>
      <c r="B122" s="165"/>
      <c r="C122" s="166" t="s">
        <v>344</v>
      </c>
      <c r="D122" s="166" t="s">
        <v>141</v>
      </c>
      <c r="E122" s="167" t="s">
        <v>2756</v>
      </c>
      <c r="F122" s="168" t="s">
        <v>2757</v>
      </c>
      <c r="G122" s="169" t="s">
        <v>369</v>
      </c>
      <c r="H122" s="170">
        <v>8</v>
      </c>
      <c r="I122" s="171"/>
      <c r="J122" s="172">
        <f>ROUND(I122*H122,2)</f>
        <v>0</v>
      </c>
      <c r="K122" s="168" t="s">
        <v>3</v>
      </c>
      <c r="L122" s="40"/>
      <c r="M122" s="173" t="s">
        <v>3</v>
      </c>
      <c r="N122" s="174" t="s">
        <v>45</v>
      </c>
      <c r="O122" s="73"/>
      <c r="P122" s="175">
        <f>O122*H122</f>
        <v>0</v>
      </c>
      <c r="Q122" s="175">
        <v>0.00018000000000000001</v>
      </c>
      <c r="R122" s="175">
        <f>Q122*H122</f>
        <v>0.0014400000000000001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302</v>
      </c>
      <c r="AT122" s="177" t="s">
        <v>141</v>
      </c>
      <c r="AU122" s="177" t="s">
        <v>84</v>
      </c>
      <c r="AY122" s="20" t="s">
        <v>138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82</v>
      </c>
      <c r="BK122" s="178">
        <f>ROUND(I122*H122,2)</f>
        <v>0</v>
      </c>
      <c r="BL122" s="20" t="s">
        <v>302</v>
      </c>
      <c r="BM122" s="177" t="s">
        <v>2758</v>
      </c>
    </row>
    <row r="123" s="2" customFormat="1">
      <c r="A123" s="39"/>
      <c r="B123" s="40"/>
      <c r="C123" s="39"/>
      <c r="D123" s="179" t="s">
        <v>147</v>
      </c>
      <c r="E123" s="39"/>
      <c r="F123" s="180" t="s">
        <v>2759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147</v>
      </c>
      <c r="AU123" s="20" t="s">
        <v>84</v>
      </c>
    </row>
    <row r="124" s="13" customFormat="1">
      <c r="A124" s="13"/>
      <c r="B124" s="189"/>
      <c r="C124" s="13"/>
      <c r="D124" s="179" t="s">
        <v>199</v>
      </c>
      <c r="E124" s="190" t="s">
        <v>3</v>
      </c>
      <c r="F124" s="191" t="s">
        <v>2760</v>
      </c>
      <c r="G124" s="13"/>
      <c r="H124" s="190" t="s">
        <v>3</v>
      </c>
      <c r="I124" s="192"/>
      <c r="J124" s="13"/>
      <c r="K124" s="13"/>
      <c r="L124" s="189"/>
      <c r="M124" s="193"/>
      <c r="N124" s="194"/>
      <c r="O124" s="194"/>
      <c r="P124" s="194"/>
      <c r="Q124" s="194"/>
      <c r="R124" s="194"/>
      <c r="S124" s="194"/>
      <c r="T124" s="19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0" t="s">
        <v>199</v>
      </c>
      <c r="AU124" s="190" t="s">
        <v>84</v>
      </c>
      <c r="AV124" s="13" t="s">
        <v>82</v>
      </c>
      <c r="AW124" s="13" t="s">
        <v>35</v>
      </c>
      <c r="AX124" s="13" t="s">
        <v>74</v>
      </c>
      <c r="AY124" s="190" t="s">
        <v>138</v>
      </c>
    </row>
    <row r="125" s="14" customFormat="1">
      <c r="A125" s="14"/>
      <c r="B125" s="196"/>
      <c r="C125" s="14"/>
      <c r="D125" s="179" t="s">
        <v>199</v>
      </c>
      <c r="E125" s="197" t="s">
        <v>3</v>
      </c>
      <c r="F125" s="198" t="s">
        <v>2761</v>
      </c>
      <c r="G125" s="14"/>
      <c r="H125" s="199">
        <v>8</v>
      </c>
      <c r="I125" s="200"/>
      <c r="J125" s="14"/>
      <c r="K125" s="14"/>
      <c r="L125" s="196"/>
      <c r="M125" s="201"/>
      <c r="N125" s="202"/>
      <c r="O125" s="202"/>
      <c r="P125" s="202"/>
      <c r="Q125" s="202"/>
      <c r="R125" s="202"/>
      <c r="S125" s="202"/>
      <c r="T125" s="20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7" t="s">
        <v>199</v>
      </c>
      <c r="AU125" s="197" t="s">
        <v>84</v>
      </c>
      <c r="AV125" s="14" t="s">
        <v>84</v>
      </c>
      <c r="AW125" s="14" t="s">
        <v>35</v>
      </c>
      <c r="AX125" s="14" t="s">
        <v>74</v>
      </c>
      <c r="AY125" s="197" t="s">
        <v>138</v>
      </c>
    </row>
    <row r="126" s="15" customFormat="1">
      <c r="A126" s="15"/>
      <c r="B126" s="204"/>
      <c r="C126" s="15"/>
      <c r="D126" s="179" t="s">
        <v>199</v>
      </c>
      <c r="E126" s="205" t="s">
        <v>3</v>
      </c>
      <c r="F126" s="206" t="s">
        <v>208</v>
      </c>
      <c r="G126" s="15"/>
      <c r="H126" s="207">
        <v>8</v>
      </c>
      <c r="I126" s="208"/>
      <c r="J126" s="15"/>
      <c r="K126" s="15"/>
      <c r="L126" s="204"/>
      <c r="M126" s="209"/>
      <c r="N126" s="210"/>
      <c r="O126" s="210"/>
      <c r="P126" s="210"/>
      <c r="Q126" s="210"/>
      <c r="R126" s="210"/>
      <c r="S126" s="210"/>
      <c r="T126" s="21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05" t="s">
        <v>199</v>
      </c>
      <c r="AU126" s="205" t="s">
        <v>84</v>
      </c>
      <c r="AV126" s="15" t="s">
        <v>162</v>
      </c>
      <c r="AW126" s="15" t="s">
        <v>35</v>
      </c>
      <c r="AX126" s="15" t="s">
        <v>82</v>
      </c>
      <c r="AY126" s="205" t="s">
        <v>138</v>
      </c>
    </row>
    <row r="127" s="2" customFormat="1">
      <c r="A127" s="39"/>
      <c r="B127" s="165"/>
      <c r="C127" s="166" t="s">
        <v>8</v>
      </c>
      <c r="D127" s="166" t="s">
        <v>141</v>
      </c>
      <c r="E127" s="167" t="s">
        <v>2762</v>
      </c>
      <c r="F127" s="168" t="s">
        <v>2763</v>
      </c>
      <c r="G127" s="169" t="s">
        <v>369</v>
      </c>
      <c r="H127" s="170">
        <v>34</v>
      </c>
      <c r="I127" s="171"/>
      <c r="J127" s="172">
        <f>ROUND(I127*H127,2)</f>
        <v>0</v>
      </c>
      <c r="K127" s="168" t="s">
        <v>144</v>
      </c>
      <c r="L127" s="40"/>
      <c r="M127" s="173" t="s">
        <v>3</v>
      </c>
      <c r="N127" s="174" t="s">
        <v>45</v>
      </c>
      <c r="O127" s="73"/>
      <c r="P127" s="175">
        <f>O127*H127</f>
        <v>0</v>
      </c>
      <c r="Q127" s="175">
        <v>5.0000000000000002E-05</v>
      </c>
      <c r="R127" s="175">
        <f>Q127*H127</f>
        <v>0.0017000000000000001</v>
      </c>
      <c r="S127" s="175">
        <v>0</v>
      </c>
      <c r="T127" s="17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7" t="s">
        <v>302</v>
      </c>
      <c r="AT127" s="177" t="s">
        <v>141</v>
      </c>
      <c r="AU127" s="177" t="s">
        <v>84</v>
      </c>
      <c r="AY127" s="20" t="s">
        <v>138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20" t="s">
        <v>82</v>
      </c>
      <c r="BK127" s="178">
        <f>ROUND(I127*H127,2)</f>
        <v>0</v>
      </c>
      <c r="BL127" s="20" t="s">
        <v>302</v>
      </c>
      <c r="BM127" s="177" t="s">
        <v>2764</v>
      </c>
    </row>
    <row r="128" s="13" customFormat="1">
      <c r="A128" s="13"/>
      <c r="B128" s="189"/>
      <c r="C128" s="13"/>
      <c r="D128" s="179" t="s">
        <v>199</v>
      </c>
      <c r="E128" s="190" t="s">
        <v>3</v>
      </c>
      <c r="F128" s="191" t="s">
        <v>2765</v>
      </c>
      <c r="G128" s="13"/>
      <c r="H128" s="190" t="s">
        <v>3</v>
      </c>
      <c r="I128" s="192"/>
      <c r="J128" s="13"/>
      <c r="K128" s="13"/>
      <c r="L128" s="189"/>
      <c r="M128" s="193"/>
      <c r="N128" s="194"/>
      <c r="O128" s="194"/>
      <c r="P128" s="194"/>
      <c r="Q128" s="194"/>
      <c r="R128" s="194"/>
      <c r="S128" s="194"/>
      <c r="T128" s="19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199</v>
      </c>
      <c r="AU128" s="190" t="s">
        <v>84</v>
      </c>
      <c r="AV128" s="13" t="s">
        <v>82</v>
      </c>
      <c r="AW128" s="13" t="s">
        <v>35</v>
      </c>
      <c r="AX128" s="13" t="s">
        <v>74</v>
      </c>
      <c r="AY128" s="190" t="s">
        <v>138</v>
      </c>
    </row>
    <row r="129" s="14" customFormat="1">
      <c r="A129" s="14"/>
      <c r="B129" s="196"/>
      <c r="C129" s="14"/>
      <c r="D129" s="179" t="s">
        <v>199</v>
      </c>
      <c r="E129" s="197" t="s">
        <v>3</v>
      </c>
      <c r="F129" s="198" t="s">
        <v>2766</v>
      </c>
      <c r="G129" s="14"/>
      <c r="H129" s="199">
        <v>22</v>
      </c>
      <c r="I129" s="200"/>
      <c r="J129" s="14"/>
      <c r="K129" s="14"/>
      <c r="L129" s="196"/>
      <c r="M129" s="201"/>
      <c r="N129" s="202"/>
      <c r="O129" s="202"/>
      <c r="P129" s="202"/>
      <c r="Q129" s="202"/>
      <c r="R129" s="202"/>
      <c r="S129" s="202"/>
      <c r="T129" s="20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7" t="s">
        <v>199</v>
      </c>
      <c r="AU129" s="197" t="s">
        <v>84</v>
      </c>
      <c r="AV129" s="14" t="s">
        <v>84</v>
      </c>
      <c r="AW129" s="14" t="s">
        <v>35</v>
      </c>
      <c r="AX129" s="14" t="s">
        <v>74</v>
      </c>
      <c r="AY129" s="197" t="s">
        <v>138</v>
      </c>
    </row>
    <row r="130" s="13" customFormat="1">
      <c r="A130" s="13"/>
      <c r="B130" s="189"/>
      <c r="C130" s="13"/>
      <c r="D130" s="179" t="s">
        <v>199</v>
      </c>
      <c r="E130" s="190" t="s">
        <v>3</v>
      </c>
      <c r="F130" s="191" t="s">
        <v>2767</v>
      </c>
      <c r="G130" s="13"/>
      <c r="H130" s="190" t="s">
        <v>3</v>
      </c>
      <c r="I130" s="192"/>
      <c r="J130" s="13"/>
      <c r="K130" s="13"/>
      <c r="L130" s="189"/>
      <c r="M130" s="193"/>
      <c r="N130" s="194"/>
      <c r="O130" s="194"/>
      <c r="P130" s="194"/>
      <c r="Q130" s="194"/>
      <c r="R130" s="194"/>
      <c r="S130" s="194"/>
      <c r="T130" s="19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0" t="s">
        <v>199</v>
      </c>
      <c r="AU130" s="190" t="s">
        <v>84</v>
      </c>
      <c r="AV130" s="13" t="s">
        <v>82</v>
      </c>
      <c r="AW130" s="13" t="s">
        <v>35</v>
      </c>
      <c r="AX130" s="13" t="s">
        <v>74</v>
      </c>
      <c r="AY130" s="190" t="s">
        <v>138</v>
      </c>
    </row>
    <row r="131" s="14" customFormat="1">
      <c r="A131" s="14"/>
      <c r="B131" s="196"/>
      <c r="C131" s="14"/>
      <c r="D131" s="179" t="s">
        <v>199</v>
      </c>
      <c r="E131" s="197" t="s">
        <v>3</v>
      </c>
      <c r="F131" s="198" t="s">
        <v>2768</v>
      </c>
      <c r="G131" s="14"/>
      <c r="H131" s="199">
        <v>12</v>
      </c>
      <c r="I131" s="200"/>
      <c r="J131" s="14"/>
      <c r="K131" s="14"/>
      <c r="L131" s="196"/>
      <c r="M131" s="201"/>
      <c r="N131" s="202"/>
      <c r="O131" s="202"/>
      <c r="P131" s="202"/>
      <c r="Q131" s="202"/>
      <c r="R131" s="202"/>
      <c r="S131" s="202"/>
      <c r="T131" s="20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7" t="s">
        <v>199</v>
      </c>
      <c r="AU131" s="197" t="s">
        <v>84</v>
      </c>
      <c r="AV131" s="14" t="s">
        <v>84</v>
      </c>
      <c r="AW131" s="14" t="s">
        <v>35</v>
      </c>
      <c r="AX131" s="14" t="s">
        <v>74</v>
      </c>
      <c r="AY131" s="197" t="s">
        <v>138</v>
      </c>
    </row>
    <row r="132" s="15" customFormat="1">
      <c r="A132" s="15"/>
      <c r="B132" s="204"/>
      <c r="C132" s="15"/>
      <c r="D132" s="179" t="s">
        <v>199</v>
      </c>
      <c r="E132" s="205" t="s">
        <v>3</v>
      </c>
      <c r="F132" s="206" t="s">
        <v>208</v>
      </c>
      <c r="G132" s="15"/>
      <c r="H132" s="207">
        <v>34</v>
      </c>
      <c r="I132" s="208"/>
      <c r="J132" s="15"/>
      <c r="K132" s="15"/>
      <c r="L132" s="204"/>
      <c r="M132" s="209"/>
      <c r="N132" s="210"/>
      <c r="O132" s="210"/>
      <c r="P132" s="210"/>
      <c r="Q132" s="210"/>
      <c r="R132" s="210"/>
      <c r="S132" s="210"/>
      <c r="T132" s="21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05" t="s">
        <v>199</v>
      </c>
      <c r="AU132" s="205" t="s">
        <v>84</v>
      </c>
      <c r="AV132" s="15" t="s">
        <v>162</v>
      </c>
      <c r="AW132" s="15" t="s">
        <v>35</v>
      </c>
      <c r="AX132" s="15" t="s">
        <v>82</v>
      </c>
      <c r="AY132" s="205" t="s">
        <v>138</v>
      </c>
    </row>
    <row r="133" s="2" customFormat="1">
      <c r="A133" s="39"/>
      <c r="B133" s="165"/>
      <c r="C133" s="166" t="s">
        <v>354</v>
      </c>
      <c r="D133" s="166" t="s">
        <v>141</v>
      </c>
      <c r="E133" s="167" t="s">
        <v>2769</v>
      </c>
      <c r="F133" s="168" t="s">
        <v>2770</v>
      </c>
      <c r="G133" s="169" t="s">
        <v>369</v>
      </c>
      <c r="H133" s="170">
        <v>26</v>
      </c>
      <c r="I133" s="171"/>
      <c r="J133" s="172">
        <f>ROUND(I133*H133,2)</f>
        <v>0</v>
      </c>
      <c r="K133" s="168" t="s">
        <v>144</v>
      </c>
      <c r="L133" s="40"/>
      <c r="M133" s="173" t="s">
        <v>3</v>
      </c>
      <c r="N133" s="174" t="s">
        <v>45</v>
      </c>
      <c r="O133" s="73"/>
      <c r="P133" s="175">
        <f>O133*H133</f>
        <v>0</v>
      </c>
      <c r="Q133" s="175">
        <v>6.9999999999999994E-05</v>
      </c>
      <c r="R133" s="175">
        <f>Q133*H133</f>
        <v>0.0018199999999999998</v>
      </c>
      <c r="S133" s="175">
        <v>0</v>
      </c>
      <c r="T133" s="17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77" t="s">
        <v>302</v>
      </c>
      <c r="AT133" s="177" t="s">
        <v>141</v>
      </c>
      <c r="AU133" s="177" t="s">
        <v>84</v>
      </c>
      <c r="AY133" s="20" t="s">
        <v>138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20" t="s">
        <v>82</v>
      </c>
      <c r="BK133" s="178">
        <f>ROUND(I133*H133,2)</f>
        <v>0</v>
      </c>
      <c r="BL133" s="20" t="s">
        <v>302</v>
      </c>
      <c r="BM133" s="177" t="s">
        <v>2771</v>
      </c>
    </row>
    <row r="134" s="13" customFormat="1">
      <c r="A134" s="13"/>
      <c r="B134" s="189"/>
      <c r="C134" s="13"/>
      <c r="D134" s="179" t="s">
        <v>199</v>
      </c>
      <c r="E134" s="190" t="s">
        <v>3</v>
      </c>
      <c r="F134" s="191" t="s">
        <v>2772</v>
      </c>
      <c r="G134" s="13"/>
      <c r="H134" s="190" t="s">
        <v>3</v>
      </c>
      <c r="I134" s="192"/>
      <c r="J134" s="13"/>
      <c r="K134" s="13"/>
      <c r="L134" s="189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0" t="s">
        <v>199</v>
      </c>
      <c r="AU134" s="190" t="s">
        <v>84</v>
      </c>
      <c r="AV134" s="13" t="s">
        <v>82</v>
      </c>
      <c r="AW134" s="13" t="s">
        <v>35</v>
      </c>
      <c r="AX134" s="13" t="s">
        <v>74</v>
      </c>
      <c r="AY134" s="190" t="s">
        <v>138</v>
      </c>
    </row>
    <row r="135" s="14" customFormat="1">
      <c r="A135" s="14"/>
      <c r="B135" s="196"/>
      <c r="C135" s="14"/>
      <c r="D135" s="179" t="s">
        <v>199</v>
      </c>
      <c r="E135" s="197" t="s">
        <v>3</v>
      </c>
      <c r="F135" s="198" t="s">
        <v>2253</v>
      </c>
      <c r="G135" s="14"/>
      <c r="H135" s="199">
        <v>26</v>
      </c>
      <c r="I135" s="200"/>
      <c r="J135" s="14"/>
      <c r="K135" s="14"/>
      <c r="L135" s="196"/>
      <c r="M135" s="201"/>
      <c r="N135" s="202"/>
      <c r="O135" s="202"/>
      <c r="P135" s="202"/>
      <c r="Q135" s="202"/>
      <c r="R135" s="202"/>
      <c r="S135" s="202"/>
      <c r="T135" s="20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7" t="s">
        <v>199</v>
      </c>
      <c r="AU135" s="197" t="s">
        <v>84</v>
      </c>
      <c r="AV135" s="14" t="s">
        <v>84</v>
      </c>
      <c r="AW135" s="14" t="s">
        <v>35</v>
      </c>
      <c r="AX135" s="14" t="s">
        <v>74</v>
      </c>
      <c r="AY135" s="197" t="s">
        <v>138</v>
      </c>
    </row>
    <row r="136" s="15" customFormat="1">
      <c r="A136" s="15"/>
      <c r="B136" s="204"/>
      <c r="C136" s="15"/>
      <c r="D136" s="179" t="s">
        <v>199</v>
      </c>
      <c r="E136" s="205" t="s">
        <v>3</v>
      </c>
      <c r="F136" s="206" t="s">
        <v>208</v>
      </c>
      <c r="G136" s="15"/>
      <c r="H136" s="207">
        <v>26</v>
      </c>
      <c r="I136" s="208"/>
      <c r="J136" s="15"/>
      <c r="K136" s="15"/>
      <c r="L136" s="204"/>
      <c r="M136" s="209"/>
      <c r="N136" s="210"/>
      <c r="O136" s="210"/>
      <c r="P136" s="210"/>
      <c r="Q136" s="210"/>
      <c r="R136" s="210"/>
      <c r="S136" s="210"/>
      <c r="T136" s="21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5" t="s">
        <v>199</v>
      </c>
      <c r="AU136" s="205" t="s">
        <v>84</v>
      </c>
      <c r="AV136" s="15" t="s">
        <v>162</v>
      </c>
      <c r="AW136" s="15" t="s">
        <v>35</v>
      </c>
      <c r="AX136" s="15" t="s">
        <v>82</v>
      </c>
      <c r="AY136" s="205" t="s">
        <v>138</v>
      </c>
    </row>
    <row r="137" s="2" customFormat="1" ht="33" customHeight="1">
      <c r="A137" s="39"/>
      <c r="B137" s="165"/>
      <c r="C137" s="166" t="s">
        <v>360</v>
      </c>
      <c r="D137" s="166" t="s">
        <v>141</v>
      </c>
      <c r="E137" s="167" t="s">
        <v>2773</v>
      </c>
      <c r="F137" s="168" t="s">
        <v>2774</v>
      </c>
      <c r="G137" s="169" t="s">
        <v>369</v>
      </c>
      <c r="H137" s="170">
        <v>28</v>
      </c>
      <c r="I137" s="171"/>
      <c r="J137" s="172">
        <f>ROUND(I137*H137,2)</f>
        <v>0</v>
      </c>
      <c r="K137" s="168" t="s">
        <v>144</v>
      </c>
      <c r="L137" s="40"/>
      <c r="M137" s="173" t="s">
        <v>3</v>
      </c>
      <c r="N137" s="174" t="s">
        <v>45</v>
      </c>
      <c r="O137" s="73"/>
      <c r="P137" s="175">
        <f>O137*H137</f>
        <v>0</v>
      </c>
      <c r="Q137" s="175">
        <v>0.00016000000000000001</v>
      </c>
      <c r="R137" s="175">
        <f>Q137*H137</f>
        <v>0.0044800000000000005</v>
      </c>
      <c r="S137" s="175">
        <v>0</v>
      </c>
      <c r="T137" s="17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77" t="s">
        <v>302</v>
      </c>
      <c r="AT137" s="177" t="s">
        <v>141</v>
      </c>
      <c r="AU137" s="177" t="s">
        <v>84</v>
      </c>
      <c r="AY137" s="20" t="s">
        <v>138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20" t="s">
        <v>82</v>
      </c>
      <c r="BK137" s="178">
        <f>ROUND(I137*H137,2)</f>
        <v>0</v>
      </c>
      <c r="BL137" s="20" t="s">
        <v>302</v>
      </c>
      <c r="BM137" s="177" t="s">
        <v>2775</v>
      </c>
    </row>
    <row r="138" s="13" customFormat="1">
      <c r="A138" s="13"/>
      <c r="B138" s="189"/>
      <c r="C138" s="13"/>
      <c r="D138" s="179" t="s">
        <v>199</v>
      </c>
      <c r="E138" s="190" t="s">
        <v>3</v>
      </c>
      <c r="F138" s="191" t="s">
        <v>2776</v>
      </c>
      <c r="G138" s="13"/>
      <c r="H138" s="190" t="s">
        <v>3</v>
      </c>
      <c r="I138" s="192"/>
      <c r="J138" s="13"/>
      <c r="K138" s="13"/>
      <c r="L138" s="189"/>
      <c r="M138" s="193"/>
      <c r="N138" s="194"/>
      <c r="O138" s="194"/>
      <c r="P138" s="194"/>
      <c r="Q138" s="194"/>
      <c r="R138" s="194"/>
      <c r="S138" s="194"/>
      <c r="T138" s="19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199</v>
      </c>
      <c r="AU138" s="190" t="s">
        <v>84</v>
      </c>
      <c r="AV138" s="13" t="s">
        <v>82</v>
      </c>
      <c r="AW138" s="13" t="s">
        <v>35</v>
      </c>
      <c r="AX138" s="13" t="s">
        <v>74</v>
      </c>
      <c r="AY138" s="190" t="s">
        <v>138</v>
      </c>
    </row>
    <row r="139" s="14" customFormat="1">
      <c r="A139" s="14"/>
      <c r="B139" s="196"/>
      <c r="C139" s="14"/>
      <c r="D139" s="179" t="s">
        <v>199</v>
      </c>
      <c r="E139" s="197" t="s">
        <v>3</v>
      </c>
      <c r="F139" s="198" t="s">
        <v>2761</v>
      </c>
      <c r="G139" s="14"/>
      <c r="H139" s="199">
        <v>8</v>
      </c>
      <c r="I139" s="200"/>
      <c r="J139" s="14"/>
      <c r="K139" s="14"/>
      <c r="L139" s="196"/>
      <c r="M139" s="201"/>
      <c r="N139" s="202"/>
      <c r="O139" s="202"/>
      <c r="P139" s="202"/>
      <c r="Q139" s="202"/>
      <c r="R139" s="202"/>
      <c r="S139" s="202"/>
      <c r="T139" s="20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7" t="s">
        <v>199</v>
      </c>
      <c r="AU139" s="197" t="s">
        <v>84</v>
      </c>
      <c r="AV139" s="14" t="s">
        <v>84</v>
      </c>
      <c r="AW139" s="14" t="s">
        <v>35</v>
      </c>
      <c r="AX139" s="14" t="s">
        <v>74</v>
      </c>
      <c r="AY139" s="197" t="s">
        <v>138</v>
      </c>
    </row>
    <row r="140" s="13" customFormat="1">
      <c r="A140" s="13"/>
      <c r="B140" s="189"/>
      <c r="C140" s="13"/>
      <c r="D140" s="179" t="s">
        <v>199</v>
      </c>
      <c r="E140" s="190" t="s">
        <v>3</v>
      </c>
      <c r="F140" s="191" t="s">
        <v>2777</v>
      </c>
      <c r="G140" s="13"/>
      <c r="H140" s="190" t="s">
        <v>3</v>
      </c>
      <c r="I140" s="192"/>
      <c r="J140" s="13"/>
      <c r="K140" s="13"/>
      <c r="L140" s="189"/>
      <c r="M140" s="193"/>
      <c r="N140" s="194"/>
      <c r="O140" s="194"/>
      <c r="P140" s="194"/>
      <c r="Q140" s="194"/>
      <c r="R140" s="194"/>
      <c r="S140" s="194"/>
      <c r="T140" s="19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0" t="s">
        <v>199</v>
      </c>
      <c r="AU140" s="190" t="s">
        <v>84</v>
      </c>
      <c r="AV140" s="13" t="s">
        <v>82</v>
      </c>
      <c r="AW140" s="13" t="s">
        <v>35</v>
      </c>
      <c r="AX140" s="13" t="s">
        <v>74</v>
      </c>
      <c r="AY140" s="190" t="s">
        <v>138</v>
      </c>
    </row>
    <row r="141" s="14" customFormat="1">
      <c r="A141" s="14"/>
      <c r="B141" s="196"/>
      <c r="C141" s="14"/>
      <c r="D141" s="179" t="s">
        <v>199</v>
      </c>
      <c r="E141" s="197" t="s">
        <v>3</v>
      </c>
      <c r="F141" s="198" t="s">
        <v>2778</v>
      </c>
      <c r="G141" s="14"/>
      <c r="H141" s="199">
        <v>20</v>
      </c>
      <c r="I141" s="200"/>
      <c r="J141" s="14"/>
      <c r="K141" s="14"/>
      <c r="L141" s="196"/>
      <c r="M141" s="201"/>
      <c r="N141" s="202"/>
      <c r="O141" s="202"/>
      <c r="P141" s="202"/>
      <c r="Q141" s="202"/>
      <c r="R141" s="202"/>
      <c r="S141" s="202"/>
      <c r="T141" s="20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7" t="s">
        <v>199</v>
      </c>
      <c r="AU141" s="197" t="s">
        <v>84</v>
      </c>
      <c r="AV141" s="14" t="s">
        <v>84</v>
      </c>
      <c r="AW141" s="14" t="s">
        <v>35</v>
      </c>
      <c r="AX141" s="14" t="s">
        <v>74</v>
      </c>
      <c r="AY141" s="197" t="s">
        <v>138</v>
      </c>
    </row>
    <row r="142" s="15" customFormat="1">
      <c r="A142" s="15"/>
      <c r="B142" s="204"/>
      <c r="C142" s="15"/>
      <c r="D142" s="179" t="s">
        <v>199</v>
      </c>
      <c r="E142" s="205" t="s">
        <v>3</v>
      </c>
      <c r="F142" s="206" t="s">
        <v>208</v>
      </c>
      <c r="G142" s="15"/>
      <c r="H142" s="207">
        <v>28</v>
      </c>
      <c r="I142" s="208"/>
      <c r="J142" s="15"/>
      <c r="K142" s="15"/>
      <c r="L142" s="204"/>
      <c r="M142" s="209"/>
      <c r="N142" s="210"/>
      <c r="O142" s="210"/>
      <c r="P142" s="210"/>
      <c r="Q142" s="210"/>
      <c r="R142" s="210"/>
      <c r="S142" s="210"/>
      <c r="T142" s="21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5" t="s">
        <v>199</v>
      </c>
      <c r="AU142" s="205" t="s">
        <v>84</v>
      </c>
      <c r="AV142" s="15" t="s">
        <v>162</v>
      </c>
      <c r="AW142" s="15" t="s">
        <v>35</v>
      </c>
      <c r="AX142" s="15" t="s">
        <v>82</v>
      </c>
      <c r="AY142" s="205" t="s">
        <v>138</v>
      </c>
    </row>
    <row r="143" s="2" customFormat="1">
      <c r="A143" s="39"/>
      <c r="B143" s="165"/>
      <c r="C143" s="166" t="s">
        <v>366</v>
      </c>
      <c r="D143" s="166" t="s">
        <v>141</v>
      </c>
      <c r="E143" s="167" t="s">
        <v>2779</v>
      </c>
      <c r="F143" s="168" t="s">
        <v>2780</v>
      </c>
      <c r="G143" s="169" t="s">
        <v>231</v>
      </c>
      <c r="H143" s="170">
        <v>0.10199999999999999</v>
      </c>
      <c r="I143" s="171"/>
      <c r="J143" s="172">
        <f>ROUND(I143*H143,2)</f>
        <v>0</v>
      </c>
      <c r="K143" s="168" t="s">
        <v>144</v>
      </c>
      <c r="L143" s="40"/>
      <c r="M143" s="173" t="s">
        <v>3</v>
      </c>
      <c r="N143" s="174" t="s">
        <v>45</v>
      </c>
      <c r="O143" s="73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7" t="s">
        <v>302</v>
      </c>
      <c r="AT143" s="177" t="s">
        <v>141</v>
      </c>
      <c r="AU143" s="177" t="s">
        <v>84</v>
      </c>
      <c r="AY143" s="20" t="s">
        <v>138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20" t="s">
        <v>82</v>
      </c>
      <c r="BK143" s="178">
        <f>ROUND(I143*H143,2)</f>
        <v>0</v>
      </c>
      <c r="BL143" s="20" t="s">
        <v>302</v>
      </c>
      <c r="BM143" s="177" t="s">
        <v>2781</v>
      </c>
    </row>
    <row r="144" s="12" customFormat="1" ht="22.8" customHeight="1">
      <c r="A144" s="12"/>
      <c r="B144" s="152"/>
      <c r="C144" s="12"/>
      <c r="D144" s="153" t="s">
        <v>73</v>
      </c>
      <c r="E144" s="163" t="s">
        <v>2782</v>
      </c>
      <c r="F144" s="163" t="s">
        <v>2783</v>
      </c>
      <c r="G144" s="12"/>
      <c r="H144" s="12"/>
      <c r="I144" s="155"/>
      <c r="J144" s="164">
        <f>BK144</f>
        <v>0</v>
      </c>
      <c r="K144" s="12"/>
      <c r="L144" s="152"/>
      <c r="M144" s="157"/>
      <c r="N144" s="158"/>
      <c r="O144" s="158"/>
      <c r="P144" s="159">
        <f>SUM(P145:P181)</f>
        <v>0</v>
      </c>
      <c r="Q144" s="158"/>
      <c r="R144" s="159">
        <f>SUM(R145:R181)</f>
        <v>0.032829999999999998</v>
      </c>
      <c r="S144" s="158"/>
      <c r="T144" s="160">
        <f>SUM(T145:T181)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3" t="s">
        <v>82</v>
      </c>
      <c r="AT144" s="161" t="s">
        <v>73</v>
      </c>
      <c r="AU144" s="161" t="s">
        <v>82</v>
      </c>
      <c r="AY144" s="153" t="s">
        <v>138</v>
      </c>
      <c r="BK144" s="162">
        <f>SUM(BK145:BK181)</f>
        <v>0</v>
      </c>
    </row>
    <row r="145" s="2" customFormat="1" ht="16.5" customHeight="1">
      <c r="A145" s="39"/>
      <c r="B145" s="165"/>
      <c r="C145" s="166" t="s">
        <v>373</v>
      </c>
      <c r="D145" s="166" t="s">
        <v>141</v>
      </c>
      <c r="E145" s="167" t="s">
        <v>2784</v>
      </c>
      <c r="F145" s="168" t="s">
        <v>2785</v>
      </c>
      <c r="G145" s="169" t="s">
        <v>1843</v>
      </c>
      <c r="H145" s="170">
        <v>1</v>
      </c>
      <c r="I145" s="171"/>
      <c r="J145" s="172">
        <f>ROUND(I145*H145,2)</f>
        <v>0</v>
      </c>
      <c r="K145" s="168" t="s">
        <v>3</v>
      </c>
      <c r="L145" s="40"/>
      <c r="M145" s="173" t="s">
        <v>3</v>
      </c>
      <c r="N145" s="174" t="s">
        <v>45</v>
      </c>
      <c r="O145" s="73"/>
      <c r="P145" s="175">
        <f>O145*H145</f>
        <v>0</v>
      </c>
      <c r="Q145" s="175">
        <v>0.0080400000000000003</v>
      </c>
      <c r="R145" s="175">
        <f>Q145*H145</f>
        <v>0.0080400000000000003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302</v>
      </c>
      <c r="AT145" s="177" t="s">
        <v>141</v>
      </c>
      <c r="AU145" s="177" t="s">
        <v>84</v>
      </c>
      <c r="AY145" s="20" t="s">
        <v>138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82</v>
      </c>
      <c r="BK145" s="178">
        <f>ROUND(I145*H145,2)</f>
        <v>0</v>
      </c>
      <c r="BL145" s="20" t="s">
        <v>302</v>
      </c>
      <c r="BM145" s="177" t="s">
        <v>2786</v>
      </c>
    </row>
    <row r="146" s="2" customFormat="1">
      <c r="A146" s="39"/>
      <c r="B146" s="40"/>
      <c r="C146" s="39"/>
      <c r="D146" s="179" t="s">
        <v>147</v>
      </c>
      <c r="E146" s="39"/>
      <c r="F146" s="180" t="s">
        <v>2521</v>
      </c>
      <c r="G146" s="39"/>
      <c r="H146" s="39"/>
      <c r="I146" s="181"/>
      <c r="J146" s="39"/>
      <c r="K146" s="39"/>
      <c r="L146" s="40"/>
      <c r="M146" s="182"/>
      <c r="N146" s="18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147</v>
      </c>
      <c r="AU146" s="20" t="s">
        <v>84</v>
      </c>
    </row>
    <row r="147" s="2" customFormat="1" ht="16.5" customHeight="1">
      <c r="A147" s="39"/>
      <c r="B147" s="165"/>
      <c r="C147" s="166" t="s">
        <v>379</v>
      </c>
      <c r="D147" s="166" t="s">
        <v>141</v>
      </c>
      <c r="E147" s="167" t="s">
        <v>2787</v>
      </c>
      <c r="F147" s="168" t="s">
        <v>2788</v>
      </c>
      <c r="G147" s="169" t="s">
        <v>211</v>
      </c>
      <c r="H147" s="170">
        <v>1</v>
      </c>
      <c r="I147" s="171"/>
      <c r="J147" s="172">
        <f>ROUND(I147*H147,2)</f>
        <v>0</v>
      </c>
      <c r="K147" s="168" t="s">
        <v>144</v>
      </c>
      <c r="L147" s="40"/>
      <c r="M147" s="173" t="s">
        <v>3</v>
      </c>
      <c r="N147" s="174" t="s">
        <v>45</v>
      </c>
      <c r="O147" s="73"/>
      <c r="P147" s="175">
        <f>O147*H147</f>
        <v>0</v>
      </c>
      <c r="Q147" s="175">
        <v>0.00027</v>
      </c>
      <c r="R147" s="175">
        <f>Q147*H147</f>
        <v>0.00027</v>
      </c>
      <c r="S147" s="175">
        <v>0</v>
      </c>
      <c r="T147" s="17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77" t="s">
        <v>302</v>
      </c>
      <c r="AT147" s="177" t="s">
        <v>141</v>
      </c>
      <c r="AU147" s="177" t="s">
        <v>84</v>
      </c>
      <c r="AY147" s="20" t="s">
        <v>138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20" t="s">
        <v>82</v>
      </c>
      <c r="BK147" s="178">
        <f>ROUND(I147*H147,2)</f>
        <v>0</v>
      </c>
      <c r="BL147" s="20" t="s">
        <v>302</v>
      </c>
      <c r="BM147" s="177" t="s">
        <v>2789</v>
      </c>
    </row>
    <row r="148" s="2" customFormat="1">
      <c r="A148" s="39"/>
      <c r="B148" s="40"/>
      <c r="C148" s="39"/>
      <c r="D148" s="179" t="s">
        <v>147</v>
      </c>
      <c r="E148" s="39"/>
      <c r="F148" s="180" t="s">
        <v>2790</v>
      </c>
      <c r="G148" s="39"/>
      <c r="H148" s="39"/>
      <c r="I148" s="181"/>
      <c r="J148" s="39"/>
      <c r="K148" s="39"/>
      <c r="L148" s="40"/>
      <c r="M148" s="182"/>
      <c r="N148" s="183"/>
      <c r="O148" s="73"/>
      <c r="P148" s="73"/>
      <c r="Q148" s="73"/>
      <c r="R148" s="73"/>
      <c r="S148" s="73"/>
      <c r="T148" s="7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20" t="s">
        <v>147</v>
      </c>
      <c r="AU148" s="20" t="s">
        <v>84</v>
      </c>
    </row>
    <row r="149" s="2" customFormat="1" ht="16.5" customHeight="1">
      <c r="A149" s="39"/>
      <c r="B149" s="165"/>
      <c r="C149" s="166" t="s">
        <v>395</v>
      </c>
      <c r="D149" s="166" t="s">
        <v>141</v>
      </c>
      <c r="E149" s="167" t="s">
        <v>2791</v>
      </c>
      <c r="F149" s="168" t="s">
        <v>2792</v>
      </c>
      <c r="G149" s="169" t="s">
        <v>211</v>
      </c>
      <c r="H149" s="170">
        <v>3</v>
      </c>
      <c r="I149" s="171"/>
      <c r="J149" s="172">
        <f>ROUND(I149*H149,2)</f>
        <v>0</v>
      </c>
      <c r="K149" s="168" t="s">
        <v>3</v>
      </c>
      <c r="L149" s="40"/>
      <c r="M149" s="173" t="s">
        <v>3</v>
      </c>
      <c r="N149" s="174" t="s">
        <v>45</v>
      </c>
      <c r="O149" s="73"/>
      <c r="P149" s="175">
        <f>O149*H149</f>
        <v>0</v>
      </c>
      <c r="Q149" s="175">
        <v>0.00013999999999999999</v>
      </c>
      <c r="R149" s="175">
        <f>Q149*H149</f>
        <v>0.00041999999999999996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302</v>
      </c>
      <c r="AT149" s="177" t="s">
        <v>141</v>
      </c>
      <c r="AU149" s="177" t="s">
        <v>84</v>
      </c>
      <c r="AY149" s="20" t="s">
        <v>138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82</v>
      </c>
      <c r="BK149" s="178">
        <f>ROUND(I149*H149,2)</f>
        <v>0</v>
      </c>
      <c r="BL149" s="20" t="s">
        <v>302</v>
      </c>
      <c r="BM149" s="177" t="s">
        <v>2793</v>
      </c>
    </row>
    <row r="150" s="2" customFormat="1">
      <c r="A150" s="39"/>
      <c r="B150" s="40"/>
      <c r="C150" s="39"/>
      <c r="D150" s="179" t="s">
        <v>147</v>
      </c>
      <c r="E150" s="39"/>
      <c r="F150" s="180" t="s">
        <v>2521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147</v>
      </c>
      <c r="AU150" s="20" t="s">
        <v>84</v>
      </c>
    </row>
    <row r="151" s="2" customFormat="1" ht="16.5" customHeight="1">
      <c r="A151" s="39"/>
      <c r="B151" s="165"/>
      <c r="C151" s="166" t="s">
        <v>402</v>
      </c>
      <c r="D151" s="166" t="s">
        <v>141</v>
      </c>
      <c r="E151" s="167" t="s">
        <v>2794</v>
      </c>
      <c r="F151" s="168" t="s">
        <v>2795</v>
      </c>
      <c r="G151" s="169" t="s">
        <v>211</v>
      </c>
      <c r="H151" s="170">
        <v>2</v>
      </c>
      <c r="I151" s="171"/>
      <c r="J151" s="172">
        <f>ROUND(I151*H151,2)</f>
        <v>0</v>
      </c>
      <c r="K151" s="168" t="s">
        <v>144</v>
      </c>
      <c r="L151" s="40"/>
      <c r="M151" s="173" t="s">
        <v>3</v>
      </c>
      <c r="N151" s="174" t="s">
        <v>45</v>
      </c>
      <c r="O151" s="73"/>
      <c r="P151" s="175">
        <f>O151*H151</f>
        <v>0</v>
      </c>
      <c r="Q151" s="175">
        <v>0.00018000000000000001</v>
      </c>
      <c r="R151" s="175">
        <f>Q151*H151</f>
        <v>0.00036000000000000002</v>
      </c>
      <c r="S151" s="175">
        <v>0</v>
      </c>
      <c r="T151" s="17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302</v>
      </c>
      <c r="AT151" s="177" t="s">
        <v>141</v>
      </c>
      <c r="AU151" s="177" t="s">
        <v>84</v>
      </c>
      <c r="AY151" s="20" t="s">
        <v>138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82</v>
      </c>
      <c r="BK151" s="178">
        <f>ROUND(I151*H151,2)</f>
        <v>0</v>
      </c>
      <c r="BL151" s="20" t="s">
        <v>302</v>
      </c>
      <c r="BM151" s="177" t="s">
        <v>2796</v>
      </c>
    </row>
    <row r="152" s="2" customFormat="1">
      <c r="A152" s="39"/>
      <c r="B152" s="40"/>
      <c r="C152" s="39"/>
      <c r="D152" s="179" t="s">
        <v>147</v>
      </c>
      <c r="E152" s="39"/>
      <c r="F152" s="180" t="s">
        <v>2797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147</v>
      </c>
      <c r="AU152" s="20" t="s">
        <v>84</v>
      </c>
    </row>
    <row r="153" s="2" customFormat="1" ht="16.5" customHeight="1">
      <c r="A153" s="39"/>
      <c r="B153" s="165"/>
      <c r="C153" s="166" t="s">
        <v>408</v>
      </c>
      <c r="D153" s="166" t="s">
        <v>141</v>
      </c>
      <c r="E153" s="167" t="s">
        <v>2798</v>
      </c>
      <c r="F153" s="168" t="s">
        <v>2799</v>
      </c>
      <c r="G153" s="169" t="s">
        <v>211</v>
      </c>
      <c r="H153" s="170">
        <v>2</v>
      </c>
      <c r="I153" s="171"/>
      <c r="J153" s="172">
        <f>ROUND(I153*H153,2)</f>
        <v>0</v>
      </c>
      <c r="K153" s="168" t="s">
        <v>3</v>
      </c>
      <c r="L153" s="40"/>
      <c r="M153" s="173" t="s">
        <v>3</v>
      </c>
      <c r="N153" s="174" t="s">
        <v>45</v>
      </c>
      <c r="O153" s="73"/>
      <c r="P153" s="175">
        <f>O153*H153</f>
        <v>0</v>
      </c>
      <c r="Q153" s="175">
        <v>0.00036000000000000002</v>
      </c>
      <c r="R153" s="175">
        <f>Q153*H153</f>
        <v>0.00072000000000000005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302</v>
      </c>
      <c r="AT153" s="177" t="s">
        <v>141</v>
      </c>
      <c r="AU153" s="177" t="s">
        <v>84</v>
      </c>
      <c r="AY153" s="20" t="s">
        <v>138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82</v>
      </c>
      <c r="BK153" s="178">
        <f>ROUND(I153*H153,2)</f>
        <v>0</v>
      </c>
      <c r="BL153" s="20" t="s">
        <v>302</v>
      </c>
      <c r="BM153" s="177" t="s">
        <v>2800</v>
      </c>
    </row>
    <row r="154" s="2" customFormat="1">
      <c r="A154" s="39"/>
      <c r="B154" s="40"/>
      <c r="C154" s="39"/>
      <c r="D154" s="179" t="s">
        <v>147</v>
      </c>
      <c r="E154" s="39"/>
      <c r="F154" s="180" t="s">
        <v>2521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147</v>
      </c>
      <c r="AU154" s="20" t="s">
        <v>84</v>
      </c>
    </row>
    <row r="155" s="2" customFormat="1" ht="16.5" customHeight="1">
      <c r="A155" s="39"/>
      <c r="B155" s="165"/>
      <c r="C155" s="166" t="s">
        <v>416</v>
      </c>
      <c r="D155" s="166" t="s">
        <v>141</v>
      </c>
      <c r="E155" s="167" t="s">
        <v>2801</v>
      </c>
      <c r="F155" s="168" t="s">
        <v>2802</v>
      </c>
      <c r="G155" s="169" t="s">
        <v>211</v>
      </c>
      <c r="H155" s="170">
        <v>1</v>
      </c>
      <c r="I155" s="171"/>
      <c r="J155" s="172">
        <f>ROUND(I155*H155,2)</f>
        <v>0</v>
      </c>
      <c r="K155" s="168" t="s">
        <v>3</v>
      </c>
      <c r="L155" s="40"/>
      <c r="M155" s="173" t="s">
        <v>3</v>
      </c>
      <c r="N155" s="174" t="s">
        <v>45</v>
      </c>
      <c r="O155" s="73"/>
      <c r="P155" s="175">
        <f>O155*H155</f>
        <v>0</v>
      </c>
      <c r="Q155" s="175">
        <v>0.00036000000000000002</v>
      </c>
      <c r="R155" s="175">
        <f>Q155*H155</f>
        <v>0.00036000000000000002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302</v>
      </c>
      <c r="AT155" s="177" t="s">
        <v>141</v>
      </c>
      <c r="AU155" s="177" t="s">
        <v>84</v>
      </c>
      <c r="AY155" s="20" t="s">
        <v>138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82</v>
      </c>
      <c r="BK155" s="178">
        <f>ROUND(I155*H155,2)</f>
        <v>0</v>
      </c>
      <c r="BL155" s="20" t="s">
        <v>302</v>
      </c>
      <c r="BM155" s="177" t="s">
        <v>2803</v>
      </c>
    </row>
    <row r="156" s="2" customFormat="1">
      <c r="A156" s="39"/>
      <c r="B156" s="40"/>
      <c r="C156" s="39"/>
      <c r="D156" s="179" t="s">
        <v>147</v>
      </c>
      <c r="E156" s="39"/>
      <c r="F156" s="180" t="s">
        <v>2521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147</v>
      </c>
      <c r="AU156" s="20" t="s">
        <v>84</v>
      </c>
    </row>
    <row r="157" s="2" customFormat="1" ht="16.5" customHeight="1">
      <c r="A157" s="39"/>
      <c r="B157" s="165"/>
      <c r="C157" s="166" t="s">
        <v>424</v>
      </c>
      <c r="D157" s="166" t="s">
        <v>141</v>
      </c>
      <c r="E157" s="167" t="s">
        <v>2804</v>
      </c>
      <c r="F157" s="168" t="s">
        <v>2805</v>
      </c>
      <c r="G157" s="169" t="s">
        <v>1843</v>
      </c>
      <c r="H157" s="170">
        <v>1</v>
      </c>
      <c r="I157" s="171"/>
      <c r="J157" s="172">
        <f>ROUND(I157*H157,2)</f>
        <v>0</v>
      </c>
      <c r="K157" s="168" t="s">
        <v>3</v>
      </c>
      <c r="L157" s="40"/>
      <c r="M157" s="173" t="s">
        <v>3</v>
      </c>
      <c r="N157" s="174" t="s">
        <v>45</v>
      </c>
      <c r="O157" s="73"/>
      <c r="P157" s="175">
        <f>O157*H157</f>
        <v>0</v>
      </c>
      <c r="Q157" s="175">
        <v>0.0035999999999999999</v>
      </c>
      <c r="R157" s="175">
        <f>Q157*H157</f>
        <v>0.0035999999999999999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302</v>
      </c>
      <c r="AT157" s="177" t="s">
        <v>141</v>
      </c>
      <c r="AU157" s="177" t="s">
        <v>84</v>
      </c>
      <c r="AY157" s="20" t="s">
        <v>138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82</v>
      </c>
      <c r="BK157" s="178">
        <f>ROUND(I157*H157,2)</f>
        <v>0</v>
      </c>
      <c r="BL157" s="20" t="s">
        <v>302</v>
      </c>
      <c r="BM157" s="177" t="s">
        <v>2806</v>
      </c>
    </row>
    <row r="158" s="2" customFormat="1">
      <c r="A158" s="39"/>
      <c r="B158" s="40"/>
      <c r="C158" s="39"/>
      <c r="D158" s="179" t="s">
        <v>147</v>
      </c>
      <c r="E158" s="39"/>
      <c r="F158" s="180" t="s">
        <v>2521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147</v>
      </c>
      <c r="AU158" s="20" t="s">
        <v>84</v>
      </c>
    </row>
    <row r="159" s="2" customFormat="1" ht="16.5" customHeight="1">
      <c r="A159" s="39"/>
      <c r="B159" s="165"/>
      <c r="C159" s="166" t="s">
        <v>429</v>
      </c>
      <c r="D159" s="166" t="s">
        <v>141</v>
      </c>
      <c r="E159" s="167" t="s">
        <v>2807</v>
      </c>
      <c r="F159" s="168" t="s">
        <v>2808</v>
      </c>
      <c r="G159" s="169" t="s">
        <v>1843</v>
      </c>
      <c r="H159" s="170">
        <v>1</v>
      </c>
      <c r="I159" s="171"/>
      <c r="J159" s="172">
        <f>ROUND(I159*H159,2)</f>
        <v>0</v>
      </c>
      <c r="K159" s="168" t="s">
        <v>3</v>
      </c>
      <c r="L159" s="40"/>
      <c r="M159" s="173" t="s">
        <v>3</v>
      </c>
      <c r="N159" s="174" t="s">
        <v>45</v>
      </c>
      <c r="O159" s="73"/>
      <c r="P159" s="175">
        <f>O159*H159</f>
        <v>0</v>
      </c>
      <c r="Q159" s="175">
        <v>0.0035999999999999999</v>
      </c>
      <c r="R159" s="175">
        <f>Q159*H159</f>
        <v>0.0035999999999999999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302</v>
      </c>
      <c r="AT159" s="177" t="s">
        <v>141</v>
      </c>
      <c r="AU159" s="177" t="s">
        <v>84</v>
      </c>
      <c r="AY159" s="20" t="s">
        <v>138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82</v>
      </c>
      <c r="BK159" s="178">
        <f>ROUND(I159*H159,2)</f>
        <v>0</v>
      </c>
      <c r="BL159" s="20" t="s">
        <v>302</v>
      </c>
      <c r="BM159" s="177" t="s">
        <v>2809</v>
      </c>
    </row>
    <row r="160" s="2" customFormat="1">
      <c r="A160" s="39"/>
      <c r="B160" s="40"/>
      <c r="C160" s="39"/>
      <c r="D160" s="179" t="s">
        <v>147</v>
      </c>
      <c r="E160" s="39"/>
      <c r="F160" s="180" t="s">
        <v>2521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147</v>
      </c>
      <c r="AU160" s="20" t="s">
        <v>84</v>
      </c>
    </row>
    <row r="161" s="2" customFormat="1" ht="16.5" customHeight="1">
      <c r="A161" s="39"/>
      <c r="B161" s="165"/>
      <c r="C161" s="166" t="s">
        <v>435</v>
      </c>
      <c r="D161" s="166" t="s">
        <v>141</v>
      </c>
      <c r="E161" s="167" t="s">
        <v>2810</v>
      </c>
      <c r="F161" s="168" t="s">
        <v>2811</v>
      </c>
      <c r="G161" s="169" t="s">
        <v>211</v>
      </c>
      <c r="H161" s="170">
        <v>3</v>
      </c>
      <c r="I161" s="171"/>
      <c r="J161" s="172">
        <f>ROUND(I161*H161,2)</f>
        <v>0</v>
      </c>
      <c r="K161" s="168" t="s">
        <v>3</v>
      </c>
      <c r="L161" s="40"/>
      <c r="M161" s="173" t="s">
        <v>3</v>
      </c>
      <c r="N161" s="174" t="s">
        <v>45</v>
      </c>
      <c r="O161" s="73"/>
      <c r="P161" s="175">
        <f>O161*H161</f>
        <v>0</v>
      </c>
      <c r="Q161" s="175">
        <v>0.00069999999999999999</v>
      </c>
      <c r="R161" s="175">
        <f>Q161*H161</f>
        <v>0.0020999999999999999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302</v>
      </c>
      <c r="AT161" s="177" t="s">
        <v>141</v>
      </c>
      <c r="AU161" s="177" t="s">
        <v>84</v>
      </c>
      <c r="AY161" s="20" t="s">
        <v>138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82</v>
      </c>
      <c r="BK161" s="178">
        <f>ROUND(I161*H161,2)</f>
        <v>0</v>
      </c>
      <c r="BL161" s="20" t="s">
        <v>302</v>
      </c>
      <c r="BM161" s="177" t="s">
        <v>2812</v>
      </c>
    </row>
    <row r="162" s="2" customFormat="1">
      <c r="A162" s="39"/>
      <c r="B162" s="40"/>
      <c r="C162" s="39"/>
      <c r="D162" s="179" t="s">
        <v>147</v>
      </c>
      <c r="E162" s="39"/>
      <c r="F162" s="180" t="s">
        <v>2521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147</v>
      </c>
      <c r="AU162" s="20" t="s">
        <v>84</v>
      </c>
    </row>
    <row r="163" s="2" customFormat="1" ht="16.5" customHeight="1">
      <c r="A163" s="39"/>
      <c r="B163" s="165"/>
      <c r="C163" s="166" t="s">
        <v>442</v>
      </c>
      <c r="D163" s="166" t="s">
        <v>141</v>
      </c>
      <c r="E163" s="167" t="s">
        <v>2813</v>
      </c>
      <c r="F163" s="168" t="s">
        <v>2814</v>
      </c>
      <c r="G163" s="169" t="s">
        <v>211</v>
      </c>
      <c r="H163" s="170">
        <v>2</v>
      </c>
      <c r="I163" s="171"/>
      <c r="J163" s="172">
        <f>ROUND(I163*H163,2)</f>
        <v>0</v>
      </c>
      <c r="K163" s="168" t="s">
        <v>3</v>
      </c>
      <c r="L163" s="40"/>
      <c r="M163" s="173" t="s">
        <v>3</v>
      </c>
      <c r="N163" s="174" t="s">
        <v>45</v>
      </c>
      <c r="O163" s="73"/>
      <c r="P163" s="175">
        <f>O163*H163</f>
        <v>0</v>
      </c>
      <c r="Q163" s="175">
        <v>0.00084000000000000003</v>
      </c>
      <c r="R163" s="175">
        <f>Q163*H163</f>
        <v>0.0016800000000000001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302</v>
      </c>
      <c r="AT163" s="177" t="s">
        <v>141</v>
      </c>
      <c r="AU163" s="177" t="s">
        <v>84</v>
      </c>
      <c r="AY163" s="20" t="s">
        <v>138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82</v>
      </c>
      <c r="BK163" s="178">
        <f>ROUND(I163*H163,2)</f>
        <v>0</v>
      </c>
      <c r="BL163" s="20" t="s">
        <v>302</v>
      </c>
      <c r="BM163" s="177" t="s">
        <v>2815</v>
      </c>
    </row>
    <row r="164" s="2" customFormat="1">
      <c r="A164" s="39"/>
      <c r="B164" s="40"/>
      <c r="C164" s="39"/>
      <c r="D164" s="179" t="s">
        <v>147</v>
      </c>
      <c r="E164" s="39"/>
      <c r="F164" s="180" t="s">
        <v>2521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147</v>
      </c>
      <c r="AU164" s="20" t="s">
        <v>84</v>
      </c>
    </row>
    <row r="165" s="2" customFormat="1" ht="16.5" customHeight="1">
      <c r="A165" s="39"/>
      <c r="B165" s="165"/>
      <c r="C165" s="166" t="s">
        <v>450</v>
      </c>
      <c r="D165" s="166" t="s">
        <v>141</v>
      </c>
      <c r="E165" s="167" t="s">
        <v>2816</v>
      </c>
      <c r="F165" s="168" t="s">
        <v>2817</v>
      </c>
      <c r="G165" s="169" t="s">
        <v>211</v>
      </c>
      <c r="H165" s="170">
        <v>2</v>
      </c>
      <c r="I165" s="171"/>
      <c r="J165" s="172">
        <f>ROUND(I165*H165,2)</f>
        <v>0</v>
      </c>
      <c r="K165" s="168" t="s">
        <v>3</v>
      </c>
      <c r="L165" s="40"/>
      <c r="M165" s="173" t="s">
        <v>3</v>
      </c>
      <c r="N165" s="174" t="s">
        <v>45</v>
      </c>
      <c r="O165" s="73"/>
      <c r="P165" s="175">
        <f>O165*H165</f>
        <v>0</v>
      </c>
      <c r="Q165" s="175">
        <v>0.00069999999999999999</v>
      </c>
      <c r="R165" s="175">
        <f>Q165*H165</f>
        <v>0.0014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302</v>
      </c>
      <c r="AT165" s="177" t="s">
        <v>141</v>
      </c>
      <c r="AU165" s="177" t="s">
        <v>84</v>
      </c>
      <c r="AY165" s="20" t="s">
        <v>138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82</v>
      </c>
      <c r="BK165" s="178">
        <f>ROUND(I165*H165,2)</f>
        <v>0</v>
      </c>
      <c r="BL165" s="20" t="s">
        <v>302</v>
      </c>
      <c r="BM165" s="177" t="s">
        <v>2818</v>
      </c>
    </row>
    <row r="166" s="2" customFormat="1">
      <c r="A166" s="39"/>
      <c r="B166" s="40"/>
      <c r="C166" s="39"/>
      <c r="D166" s="179" t="s">
        <v>147</v>
      </c>
      <c r="E166" s="39"/>
      <c r="F166" s="180" t="s">
        <v>2521</v>
      </c>
      <c r="G166" s="39"/>
      <c r="H166" s="39"/>
      <c r="I166" s="181"/>
      <c r="J166" s="39"/>
      <c r="K166" s="39"/>
      <c r="L166" s="40"/>
      <c r="M166" s="182"/>
      <c r="N166" s="183"/>
      <c r="O166" s="73"/>
      <c r="P166" s="73"/>
      <c r="Q166" s="73"/>
      <c r="R166" s="73"/>
      <c r="S166" s="73"/>
      <c r="T166" s="74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20" t="s">
        <v>147</v>
      </c>
      <c r="AU166" s="20" t="s">
        <v>84</v>
      </c>
    </row>
    <row r="167" s="2" customFormat="1" ht="16.5" customHeight="1">
      <c r="A167" s="39"/>
      <c r="B167" s="165"/>
      <c r="C167" s="166" t="s">
        <v>456</v>
      </c>
      <c r="D167" s="166" t="s">
        <v>141</v>
      </c>
      <c r="E167" s="167" t="s">
        <v>2819</v>
      </c>
      <c r="F167" s="168" t="s">
        <v>2820</v>
      </c>
      <c r="G167" s="169" t="s">
        <v>211</v>
      </c>
      <c r="H167" s="170">
        <v>3</v>
      </c>
      <c r="I167" s="171"/>
      <c r="J167" s="172">
        <f>ROUND(I167*H167,2)</f>
        <v>0</v>
      </c>
      <c r="K167" s="168" t="s">
        <v>144</v>
      </c>
      <c r="L167" s="40"/>
      <c r="M167" s="173" t="s">
        <v>3</v>
      </c>
      <c r="N167" s="174" t="s">
        <v>45</v>
      </c>
      <c r="O167" s="73"/>
      <c r="P167" s="175">
        <f>O167*H167</f>
        <v>0</v>
      </c>
      <c r="Q167" s="175">
        <v>0.00022000000000000001</v>
      </c>
      <c r="R167" s="175">
        <f>Q167*H167</f>
        <v>0.00066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302</v>
      </c>
      <c r="AT167" s="177" t="s">
        <v>141</v>
      </c>
      <c r="AU167" s="177" t="s">
        <v>84</v>
      </c>
      <c r="AY167" s="20" t="s">
        <v>138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82</v>
      </c>
      <c r="BK167" s="178">
        <f>ROUND(I167*H167,2)</f>
        <v>0</v>
      </c>
      <c r="BL167" s="20" t="s">
        <v>302</v>
      </c>
      <c r="BM167" s="177" t="s">
        <v>2821</v>
      </c>
    </row>
    <row r="168" s="2" customFormat="1">
      <c r="A168" s="39"/>
      <c r="B168" s="40"/>
      <c r="C168" s="39"/>
      <c r="D168" s="179" t="s">
        <v>147</v>
      </c>
      <c r="E168" s="39"/>
      <c r="F168" s="180" t="s">
        <v>2822</v>
      </c>
      <c r="G168" s="39"/>
      <c r="H168" s="39"/>
      <c r="I168" s="181"/>
      <c r="J168" s="39"/>
      <c r="K168" s="39"/>
      <c r="L168" s="40"/>
      <c r="M168" s="182"/>
      <c r="N168" s="183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147</v>
      </c>
      <c r="AU168" s="20" t="s">
        <v>84</v>
      </c>
    </row>
    <row r="169" s="2" customFormat="1" ht="16.5" customHeight="1">
      <c r="A169" s="39"/>
      <c r="B169" s="165"/>
      <c r="C169" s="166" t="s">
        <v>462</v>
      </c>
      <c r="D169" s="166" t="s">
        <v>141</v>
      </c>
      <c r="E169" s="167" t="s">
        <v>2823</v>
      </c>
      <c r="F169" s="168" t="s">
        <v>2824</v>
      </c>
      <c r="G169" s="169" t="s">
        <v>211</v>
      </c>
      <c r="H169" s="170">
        <v>1</v>
      </c>
      <c r="I169" s="171"/>
      <c r="J169" s="172">
        <f>ROUND(I169*H169,2)</f>
        <v>0</v>
      </c>
      <c r="K169" s="168" t="s">
        <v>144</v>
      </c>
      <c r="L169" s="40"/>
      <c r="M169" s="173" t="s">
        <v>3</v>
      </c>
      <c r="N169" s="174" t="s">
        <v>45</v>
      </c>
      <c r="O169" s="73"/>
      <c r="P169" s="175">
        <f>O169*H169</f>
        <v>0</v>
      </c>
      <c r="Q169" s="175">
        <v>0.00027</v>
      </c>
      <c r="R169" s="175">
        <f>Q169*H169</f>
        <v>0.00027</v>
      </c>
      <c r="S169" s="175">
        <v>0</v>
      </c>
      <c r="T169" s="17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77" t="s">
        <v>302</v>
      </c>
      <c r="AT169" s="177" t="s">
        <v>141</v>
      </c>
      <c r="AU169" s="177" t="s">
        <v>84</v>
      </c>
      <c r="AY169" s="20" t="s">
        <v>138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20" t="s">
        <v>82</v>
      </c>
      <c r="BK169" s="178">
        <f>ROUND(I169*H169,2)</f>
        <v>0</v>
      </c>
      <c r="BL169" s="20" t="s">
        <v>302</v>
      </c>
      <c r="BM169" s="177" t="s">
        <v>2825</v>
      </c>
    </row>
    <row r="170" s="2" customFormat="1">
      <c r="A170" s="39"/>
      <c r="B170" s="40"/>
      <c r="C170" s="39"/>
      <c r="D170" s="179" t="s">
        <v>147</v>
      </c>
      <c r="E170" s="39"/>
      <c r="F170" s="180" t="s">
        <v>2521</v>
      </c>
      <c r="G170" s="39"/>
      <c r="H170" s="39"/>
      <c r="I170" s="181"/>
      <c r="J170" s="39"/>
      <c r="K170" s="39"/>
      <c r="L170" s="40"/>
      <c r="M170" s="182"/>
      <c r="N170" s="183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147</v>
      </c>
      <c r="AU170" s="20" t="s">
        <v>84</v>
      </c>
    </row>
    <row r="171" s="2" customFormat="1" ht="16.5" customHeight="1">
      <c r="A171" s="39"/>
      <c r="B171" s="165"/>
      <c r="C171" s="166" t="s">
        <v>468</v>
      </c>
      <c r="D171" s="166" t="s">
        <v>141</v>
      </c>
      <c r="E171" s="167" t="s">
        <v>2826</v>
      </c>
      <c r="F171" s="168" t="s">
        <v>2827</v>
      </c>
      <c r="G171" s="169" t="s">
        <v>211</v>
      </c>
      <c r="H171" s="170">
        <v>1</v>
      </c>
      <c r="I171" s="171"/>
      <c r="J171" s="172">
        <f>ROUND(I171*H171,2)</f>
        <v>0</v>
      </c>
      <c r="K171" s="168" t="s">
        <v>144</v>
      </c>
      <c r="L171" s="40"/>
      <c r="M171" s="173" t="s">
        <v>3</v>
      </c>
      <c r="N171" s="174" t="s">
        <v>45</v>
      </c>
      <c r="O171" s="73"/>
      <c r="P171" s="175">
        <f>O171*H171</f>
        <v>0</v>
      </c>
      <c r="Q171" s="175">
        <v>0.00019000000000000001</v>
      </c>
      <c r="R171" s="175">
        <f>Q171*H171</f>
        <v>0.00019000000000000001</v>
      </c>
      <c r="S171" s="175">
        <v>0</v>
      </c>
      <c r="T171" s="17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7" t="s">
        <v>302</v>
      </c>
      <c r="AT171" s="177" t="s">
        <v>141</v>
      </c>
      <c r="AU171" s="177" t="s">
        <v>84</v>
      </c>
      <c r="AY171" s="20" t="s">
        <v>138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0" t="s">
        <v>82</v>
      </c>
      <c r="BK171" s="178">
        <f>ROUND(I171*H171,2)</f>
        <v>0</v>
      </c>
      <c r="BL171" s="20" t="s">
        <v>302</v>
      </c>
      <c r="BM171" s="177" t="s">
        <v>2828</v>
      </c>
    </row>
    <row r="172" s="2" customFormat="1">
      <c r="A172" s="39"/>
      <c r="B172" s="40"/>
      <c r="C172" s="39"/>
      <c r="D172" s="179" t="s">
        <v>147</v>
      </c>
      <c r="E172" s="39"/>
      <c r="F172" s="180" t="s">
        <v>2829</v>
      </c>
      <c r="G172" s="39"/>
      <c r="H172" s="39"/>
      <c r="I172" s="181"/>
      <c r="J172" s="39"/>
      <c r="K172" s="39"/>
      <c r="L172" s="40"/>
      <c r="M172" s="182"/>
      <c r="N172" s="183"/>
      <c r="O172" s="73"/>
      <c r="P172" s="73"/>
      <c r="Q172" s="73"/>
      <c r="R172" s="73"/>
      <c r="S172" s="73"/>
      <c r="T172" s="7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0" t="s">
        <v>147</v>
      </c>
      <c r="AU172" s="20" t="s">
        <v>84</v>
      </c>
    </row>
    <row r="173" s="2" customFormat="1" ht="16.5" customHeight="1">
      <c r="A173" s="39"/>
      <c r="B173" s="165"/>
      <c r="C173" s="166" t="s">
        <v>474</v>
      </c>
      <c r="D173" s="166" t="s">
        <v>141</v>
      </c>
      <c r="E173" s="167" t="s">
        <v>2830</v>
      </c>
      <c r="F173" s="168" t="s">
        <v>2831</v>
      </c>
      <c r="G173" s="169" t="s">
        <v>211</v>
      </c>
      <c r="H173" s="170">
        <v>2</v>
      </c>
      <c r="I173" s="171"/>
      <c r="J173" s="172">
        <f>ROUND(I173*H173,2)</f>
        <v>0</v>
      </c>
      <c r="K173" s="168" t="s">
        <v>144</v>
      </c>
      <c r="L173" s="40"/>
      <c r="M173" s="173" t="s">
        <v>3</v>
      </c>
      <c r="N173" s="174" t="s">
        <v>45</v>
      </c>
      <c r="O173" s="73"/>
      <c r="P173" s="175">
        <f>O173*H173</f>
        <v>0</v>
      </c>
      <c r="Q173" s="175">
        <v>0.00124</v>
      </c>
      <c r="R173" s="175">
        <f>Q173*H173</f>
        <v>0.00248</v>
      </c>
      <c r="S173" s="175">
        <v>0</v>
      </c>
      <c r="T173" s="17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77" t="s">
        <v>302</v>
      </c>
      <c r="AT173" s="177" t="s">
        <v>141</v>
      </c>
      <c r="AU173" s="177" t="s">
        <v>84</v>
      </c>
      <c r="AY173" s="20" t="s">
        <v>138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20" t="s">
        <v>82</v>
      </c>
      <c r="BK173" s="178">
        <f>ROUND(I173*H173,2)</f>
        <v>0</v>
      </c>
      <c r="BL173" s="20" t="s">
        <v>302</v>
      </c>
      <c r="BM173" s="177" t="s">
        <v>2832</v>
      </c>
    </row>
    <row r="174" s="2" customFormat="1">
      <c r="A174" s="39"/>
      <c r="B174" s="40"/>
      <c r="C174" s="39"/>
      <c r="D174" s="179" t="s">
        <v>147</v>
      </c>
      <c r="E174" s="39"/>
      <c r="F174" s="180" t="s">
        <v>2829</v>
      </c>
      <c r="G174" s="39"/>
      <c r="H174" s="39"/>
      <c r="I174" s="181"/>
      <c r="J174" s="39"/>
      <c r="K174" s="39"/>
      <c r="L174" s="40"/>
      <c r="M174" s="182"/>
      <c r="N174" s="183"/>
      <c r="O174" s="73"/>
      <c r="P174" s="73"/>
      <c r="Q174" s="73"/>
      <c r="R174" s="73"/>
      <c r="S174" s="73"/>
      <c r="T174" s="7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0" t="s">
        <v>147</v>
      </c>
      <c r="AU174" s="20" t="s">
        <v>84</v>
      </c>
    </row>
    <row r="175" s="2" customFormat="1" ht="16.5" customHeight="1">
      <c r="A175" s="39"/>
      <c r="B175" s="165"/>
      <c r="C175" s="166" t="s">
        <v>480</v>
      </c>
      <c r="D175" s="166" t="s">
        <v>141</v>
      </c>
      <c r="E175" s="167" t="s">
        <v>2833</v>
      </c>
      <c r="F175" s="168" t="s">
        <v>2834</v>
      </c>
      <c r="G175" s="169" t="s">
        <v>211</v>
      </c>
      <c r="H175" s="170">
        <v>2</v>
      </c>
      <c r="I175" s="171"/>
      <c r="J175" s="172">
        <f>ROUND(I175*H175,2)</f>
        <v>0</v>
      </c>
      <c r="K175" s="168" t="s">
        <v>144</v>
      </c>
      <c r="L175" s="40"/>
      <c r="M175" s="173" t="s">
        <v>3</v>
      </c>
      <c r="N175" s="174" t="s">
        <v>45</v>
      </c>
      <c r="O175" s="73"/>
      <c r="P175" s="175">
        <f>O175*H175</f>
        <v>0</v>
      </c>
      <c r="Q175" s="175">
        <v>0.00021000000000000001</v>
      </c>
      <c r="R175" s="175">
        <f>Q175*H175</f>
        <v>0.00042000000000000002</v>
      </c>
      <c r="S175" s="175">
        <v>0</v>
      </c>
      <c r="T175" s="17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7" t="s">
        <v>302</v>
      </c>
      <c r="AT175" s="177" t="s">
        <v>141</v>
      </c>
      <c r="AU175" s="177" t="s">
        <v>84</v>
      </c>
      <c r="AY175" s="20" t="s">
        <v>138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20" t="s">
        <v>82</v>
      </c>
      <c r="BK175" s="178">
        <f>ROUND(I175*H175,2)</f>
        <v>0</v>
      </c>
      <c r="BL175" s="20" t="s">
        <v>302</v>
      </c>
      <c r="BM175" s="177" t="s">
        <v>2835</v>
      </c>
    </row>
    <row r="176" s="2" customFormat="1">
      <c r="A176" s="39"/>
      <c r="B176" s="40"/>
      <c r="C176" s="39"/>
      <c r="D176" s="179" t="s">
        <v>147</v>
      </c>
      <c r="E176" s="39"/>
      <c r="F176" s="180" t="s">
        <v>2836</v>
      </c>
      <c r="G176" s="39"/>
      <c r="H176" s="39"/>
      <c r="I176" s="181"/>
      <c r="J176" s="39"/>
      <c r="K176" s="39"/>
      <c r="L176" s="40"/>
      <c r="M176" s="182"/>
      <c r="N176" s="183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147</v>
      </c>
      <c r="AU176" s="20" t="s">
        <v>84</v>
      </c>
    </row>
    <row r="177" s="2" customFormat="1" ht="16.5" customHeight="1">
      <c r="A177" s="39"/>
      <c r="B177" s="165"/>
      <c r="C177" s="166" t="s">
        <v>488</v>
      </c>
      <c r="D177" s="166" t="s">
        <v>141</v>
      </c>
      <c r="E177" s="167" t="s">
        <v>2837</v>
      </c>
      <c r="F177" s="168" t="s">
        <v>2838</v>
      </c>
      <c r="G177" s="169" t="s">
        <v>211</v>
      </c>
      <c r="H177" s="170">
        <v>4</v>
      </c>
      <c r="I177" s="171"/>
      <c r="J177" s="172">
        <f>ROUND(I177*H177,2)</f>
        <v>0</v>
      </c>
      <c r="K177" s="168" t="s">
        <v>144</v>
      </c>
      <c r="L177" s="40"/>
      <c r="M177" s="173" t="s">
        <v>3</v>
      </c>
      <c r="N177" s="174" t="s">
        <v>45</v>
      </c>
      <c r="O177" s="73"/>
      <c r="P177" s="175">
        <f>O177*H177</f>
        <v>0</v>
      </c>
      <c r="Q177" s="175">
        <v>0.00034000000000000002</v>
      </c>
      <c r="R177" s="175">
        <f>Q177*H177</f>
        <v>0.0013600000000000001</v>
      </c>
      <c r="S177" s="175">
        <v>0</v>
      </c>
      <c r="T177" s="17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77" t="s">
        <v>302</v>
      </c>
      <c r="AT177" s="177" t="s">
        <v>141</v>
      </c>
      <c r="AU177" s="177" t="s">
        <v>84</v>
      </c>
      <c r="AY177" s="20" t="s">
        <v>138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20" t="s">
        <v>82</v>
      </c>
      <c r="BK177" s="178">
        <f>ROUND(I177*H177,2)</f>
        <v>0</v>
      </c>
      <c r="BL177" s="20" t="s">
        <v>302</v>
      </c>
      <c r="BM177" s="177" t="s">
        <v>2839</v>
      </c>
    </row>
    <row r="178" s="2" customFormat="1">
      <c r="A178" s="39"/>
      <c r="B178" s="40"/>
      <c r="C178" s="39"/>
      <c r="D178" s="179" t="s">
        <v>147</v>
      </c>
      <c r="E178" s="39"/>
      <c r="F178" s="180" t="s">
        <v>2836</v>
      </c>
      <c r="G178" s="39"/>
      <c r="H178" s="39"/>
      <c r="I178" s="181"/>
      <c r="J178" s="39"/>
      <c r="K178" s="39"/>
      <c r="L178" s="40"/>
      <c r="M178" s="182"/>
      <c r="N178" s="183"/>
      <c r="O178" s="73"/>
      <c r="P178" s="73"/>
      <c r="Q178" s="73"/>
      <c r="R178" s="73"/>
      <c r="S178" s="73"/>
      <c r="T178" s="74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20" t="s">
        <v>147</v>
      </c>
      <c r="AU178" s="20" t="s">
        <v>84</v>
      </c>
    </row>
    <row r="179" s="2" customFormat="1" ht="16.5" customHeight="1">
      <c r="A179" s="39"/>
      <c r="B179" s="165"/>
      <c r="C179" s="166" t="s">
        <v>497</v>
      </c>
      <c r="D179" s="166" t="s">
        <v>141</v>
      </c>
      <c r="E179" s="167" t="s">
        <v>2840</v>
      </c>
      <c r="F179" s="168" t="s">
        <v>2841</v>
      </c>
      <c r="G179" s="169" t="s">
        <v>211</v>
      </c>
      <c r="H179" s="170">
        <v>7</v>
      </c>
      <c r="I179" s="171"/>
      <c r="J179" s="172">
        <f>ROUND(I179*H179,2)</f>
        <v>0</v>
      </c>
      <c r="K179" s="168" t="s">
        <v>144</v>
      </c>
      <c r="L179" s="40"/>
      <c r="M179" s="173" t="s">
        <v>3</v>
      </c>
      <c r="N179" s="174" t="s">
        <v>45</v>
      </c>
      <c r="O179" s="73"/>
      <c r="P179" s="175">
        <f>O179*H179</f>
        <v>0</v>
      </c>
      <c r="Q179" s="175">
        <v>0.00069999999999999999</v>
      </c>
      <c r="R179" s="175">
        <f>Q179*H179</f>
        <v>0.0048999999999999998</v>
      </c>
      <c r="S179" s="175">
        <v>0</v>
      </c>
      <c r="T179" s="17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77" t="s">
        <v>302</v>
      </c>
      <c r="AT179" s="177" t="s">
        <v>141</v>
      </c>
      <c r="AU179" s="177" t="s">
        <v>84</v>
      </c>
      <c r="AY179" s="20" t="s">
        <v>138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20" t="s">
        <v>82</v>
      </c>
      <c r="BK179" s="178">
        <f>ROUND(I179*H179,2)</f>
        <v>0</v>
      </c>
      <c r="BL179" s="20" t="s">
        <v>302</v>
      </c>
      <c r="BM179" s="177" t="s">
        <v>2842</v>
      </c>
    </row>
    <row r="180" s="2" customFormat="1">
      <c r="A180" s="39"/>
      <c r="B180" s="40"/>
      <c r="C180" s="39"/>
      <c r="D180" s="179" t="s">
        <v>147</v>
      </c>
      <c r="E180" s="39"/>
      <c r="F180" s="180" t="s">
        <v>2836</v>
      </c>
      <c r="G180" s="39"/>
      <c r="H180" s="39"/>
      <c r="I180" s="181"/>
      <c r="J180" s="39"/>
      <c r="K180" s="39"/>
      <c r="L180" s="40"/>
      <c r="M180" s="182"/>
      <c r="N180" s="183"/>
      <c r="O180" s="73"/>
      <c r="P180" s="73"/>
      <c r="Q180" s="73"/>
      <c r="R180" s="73"/>
      <c r="S180" s="73"/>
      <c r="T180" s="74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20" t="s">
        <v>147</v>
      </c>
      <c r="AU180" s="20" t="s">
        <v>84</v>
      </c>
    </row>
    <row r="181" s="2" customFormat="1">
      <c r="A181" s="39"/>
      <c r="B181" s="165"/>
      <c r="C181" s="166" t="s">
        <v>505</v>
      </c>
      <c r="D181" s="166" t="s">
        <v>141</v>
      </c>
      <c r="E181" s="167" t="s">
        <v>2843</v>
      </c>
      <c r="F181" s="168" t="s">
        <v>2844</v>
      </c>
      <c r="G181" s="169" t="s">
        <v>231</v>
      </c>
      <c r="H181" s="170">
        <v>0.033000000000000002</v>
      </c>
      <c r="I181" s="171"/>
      <c r="J181" s="172">
        <f>ROUND(I181*H181,2)</f>
        <v>0</v>
      </c>
      <c r="K181" s="168" t="s">
        <v>144</v>
      </c>
      <c r="L181" s="40"/>
      <c r="M181" s="173" t="s">
        <v>3</v>
      </c>
      <c r="N181" s="174" t="s">
        <v>45</v>
      </c>
      <c r="O181" s="73"/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77" t="s">
        <v>302</v>
      </c>
      <c r="AT181" s="177" t="s">
        <v>141</v>
      </c>
      <c r="AU181" s="177" t="s">
        <v>84</v>
      </c>
      <c r="AY181" s="20" t="s">
        <v>138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20" t="s">
        <v>82</v>
      </c>
      <c r="BK181" s="178">
        <f>ROUND(I181*H181,2)</f>
        <v>0</v>
      </c>
      <c r="BL181" s="20" t="s">
        <v>302</v>
      </c>
      <c r="BM181" s="177" t="s">
        <v>2845</v>
      </c>
    </row>
    <row r="182" s="12" customFormat="1" ht="22.8" customHeight="1">
      <c r="A182" s="12"/>
      <c r="B182" s="152"/>
      <c r="C182" s="12"/>
      <c r="D182" s="153" t="s">
        <v>73</v>
      </c>
      <c r="E182" s="163" t="s">
        <v>2846</v>
      </c>
      <c r="F182" s="163" t="s">
        <v>2847</v>
      </c>
      <c r="G182" s="12"/>
      <c r="H182" s="12"/>
      <c r="I182" s="155"/>
      <c r="J182" s="164">
        <f>BK182</f>
        <v>0</v>
      </c>
      <c r="K182" s="12"/>
      <c r="L182" s="152"/>
      <c r="M182" s="157"/>
      <c r="N182" s="158"/>
      <c r="O182" s="158"/>
      <c r="P182" s="159">
        <f>SUM(P183:P212)</f>
        <v>0</v>
      </c>
      <c r="Q182" s="158"/>
      <c r="R182" s="159">
        <f>SUM(R183:R212)</f>
        <v>0.37050000000000005</v>
      </c>
      <c r="S182" s="158"/>
      <c r="T182" s="160">
        <f>SUM(T183:T212)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3" t="s">
        <v>82</v>
      </c>
      <c r="AT182" s="161" t="s">
        <v>73</v>
      </c>
      <c r="AU182" s="161" t="s">
        <v>82</v>
      </c>
      <c r="AY182" s="153" t="s">
        <v>138</v>
      </c>
      <c r="BK182" s="162">
        <f>SUM(BK183:BK212)</f>
        <v>0</v>
      </c>
    </row>
    <row r="183" s="2" customFormat="1">
      <c r="A183" s="39"/>
      <c r="B183" s="165"/>
      <c r="C183" s="166" t="s">
        <v>509</v>
      </c>
      <c r="D183" s="166" t="s">
        <v>141</v>
      </c>
      <c r="E183" s="167" t="s">
        <v>2848</v>
      </c>
      <c r="F183" s="168" t="s">
        <v>2849</v>
      </c>
      <c r="G183" s="169" t="s">
        <v>211</v>
      </c>
      <c r="H183" s="170">
        <v>1</v>
      </c>
      <c r="I183" s="171"/>
      <c r="J183" s="172">
        <f>ROUND(I183*H183,2)</f>
        <v>0</v>
      </c>
      <c r="K183" s="168" t="s">
        <v>3</v>
      </c>
      <c r="L183" s="40"/>
      <c r="M183" s="173" t="s">
        <v>3</v>
      </c>
      <c r="N183" s="174" t="s">
        <v>45</v>
      </c>
      <c r="O183" s="73"/>
      <c r="P183" s="175">
        <f>O183*H183</f>
        <v>0</v>
      </c>
      <c r="Q183" s="175">
        <v>0.022700000000000001</v>
      </c>
      <c r="R183" s="175">
        <f>Q183*H183</f>
        <v>0.022700000000000001</v>
      </c>
      <c r="S183" s="175">
        <v>0</v>
      </c>
      <c r="T183" s="17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7" t="s">
        <v>302</v>
      </c>
      <c r="AT183" s="177" t="s">
        <v>141</v>
      </c>
      <c r="AU183" s="177" t="s">
        <v>84</v>
      </c>
      <c r="AY183" s="20" t="s">
        <v>138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20" t="s">
        <v>82</v>
      </c>
      <c r="BK183" s="178">
        <f>ROUND(I183*H183,2)</f>
        <v>0</v>
      </c>
      <c r="BL183" s="20" t="s">
        <v>302</v>
      </c>
      <c r="BM183" s="177" t="s">
        <v>2850</v>
      </c>
    </row>
    <row r="184" s="2" customFormat="1">
      <c r="A184" s="39"/>
      <c r="B184" s="165"/>
      <c r="C184" s="166" t="s">
        <v>513</v>
      </c>
      <c r="D184" s="166" t="s">
        <v>141</v>
      </c>
      <c r="E184" s="167" t="s">
        <v>2851</v>
      </c>
      <c r="F184" s="168" t="s">
        <v>2852</v>
      </c>
      <c r="G184" s="169" t="s">
        <v>211</v>
      </c>
      <c r="H184" s="170">
        <v>1</v>
      </c>
      <c r="I184" s="171"/>
      <c r="J184" s="172">
        <f>ROUND(I184*H184,2)</f>
        <v>0</v>
      </c>
      <c r="K184" s="168" t="s">
        <v>3</v>
      </c>
      <c r="L184" s="40"/>
      <c r="M184" s="173" t="s">
        <v>3</v>
      </c>
      <c r="N184" s="174" t="s">
        <v>45</v>
      </c>
      <c r="O184" s="73"/>
      <c r="P184" s="175">
        <f>O184*H184</f>
        <v>0</v>
      </c>
      <c r="Q184" s="175">
        <v>0.0247</v>
      </c>
      <c r="R184" s="175">
        <f>Q184*H184</f>
        <v>0.0247</v>
      </c>
      <c r="S184" s="175">
        <v>0</v>
      </c>
      <c r="T184" s="17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77" t="s">
        <v>302</v>
      </c>
      <c r="AT184" s="177" t="s">
        <v>141</v>
      </c>
      <c r="AU184" s="177" t="s">
        <v>84</v>
      </c>
      <c r="AY184" s="20" t="s">
        <v>138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20" t="s">
        <v>82</v>
      </c>
      <c r="BK184" s="178">
        <f>ROUND(I184*H184,2)</f>
        <v>0</v>
      </c>
      <c r="BL184" s="20" t="s">
        <v>302</v>
      </c>
      <c r="BM184" s="177" t="s">
        <v>2853</v>
      </c>
    </row>
    <row r="185" s="2" customFormat="1">
      <c r="A185" s="39"/>
      <c r="B185" s="165"/>
      <c r="C185" s="166" t="s">
        <v>519</v>
      </c>
      <c r="D185" s="166" t="s">
        <v>141</v>
      </c>
      <c r="E185" s="167" t="s">
        <v>2854</v>
      </c>
      <c r="F185" s="168" t="s">
        <v>2855</v>
      </c>
      <c r="G185" s="169" t="s">
        <v>211</v>
      </c>
      <c r="H185" s="170">
        <v>1</v>
      </c>
      <c r="I185" s="171"/>
      <c r="J185" s="172">
        <f>ROUND(I185*H185,2)</f>
        <v>0</v>
      </c>
      <c r="K185" s="168" t="s">
        <v>3</v>
      </c>
      <c r="L185" s="40"/>
      <c r="M185" s="173" t="s">
        <v>3</v>
      </c>
      <c r="N185" s="174" t="s">
        <v>45</v>
      </c>
      <c r="O185" s="73"/>
      <c r="P185" s="175">
        <f>O185*H185</f>
        <v>0</v>
      </c>
      <c r="Q185" s="175">
        <v>0.026800000000000001</v>
      </c>
      <c r="R185" s="175">
        <f>Q185*H185</f>
        <v>0.026800000000000001</v>
      </c>
      <c r="S185" s="175">
        <v>0</v>
      </c>
      <c r="T185" s="17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77" t="s">
        <v>302</v>
      </c>
      <c r="AT185" s="177" t="s">
        <v>141</v>
      </c>
      <c r="AU185" s="177" t="s">
        <v>84</v>
      </c>
      <c r="AY185" s="20" t="s">
        <v>138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20" t="s">
        <v>82</v>
      </c>
      <c r="BK185" s="178">
        <f>ROUND(I185*H185,2)</f>
        <v>0</v>
      </c>
      <c r="BL185" s="20" t="s">
        <v>302</v>
      </c>
      <c r="BM185" s="177" t="s">
        <v>2856</v>
      </c>
    </row>
    <row r="186" s="2" customFormat="1" ht="24.15" customHeight="1">
      <c r="A186" s="39"/>
      <c r="B186" s="165"/>
      <c r="C186" s="166" t="s">
        <v>525</v>
      </c>
      <c r="D186" s="166" t="s">
        <v>141</v>
      </c>
      <c r="E186" s="167" t="s">
        <v>2857</v>
      </c>
      <c r="F186" s="168" t="s">
        <v>2858</v>
      </c>
      <c r="G186" s="169" t="s">
        <v>211</v>
      </c>
      <c r="H186" s="170">
        <v>2</v>
      </c>
      <c r="I186" s="171"/>
      <c r="J186" s="172">
        <f>ROUND(I186*H186,2)</f>
        <v>0</v>
      </c>
      <c r="K186" s="168" t="s">
        <v>3</v>
      </c>
      <c r="L186" s="40"/>
      <c r="M186" s="173" t="s">
        <v>3</v>
      </c>
      <c r="N186" s="174" t="s">
        <v>45</v>
      </c>
      <c r="O186" s="73"/>
      <c r="P186" s="175">
        <f>O186*H186</f>
        <v>0</v>
      </c>
      <c r="Q186" s="175">
        <v>0.047399999999999998</v>
      </c>
      <c r="R186" s="175">
        <f>Q186*H186</f>
        <v>0.094799999999999995</v>
      </c>
      <c r="S186" s="175">
        <v>0</v>
      </c>
      <c r="T186" s="17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7" t="s">
        <v>302</v>
      </c>
      <c r="AT186" s="177" t="s">
        <v>141</v>
      </c>
      <c r="AU186" s="177" t="s">
        <v>84</v>
      </c>
      <c r="AY186" s="20" t="s">
        <v>138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20" t="s">
        <v>82</v>
      </c>
      <c r="BK186" s="178">
        <f>ROUND(I186*H186,2)</f>
        <v>0</v>
      </c>
      <c r="BL186" s="20" t="s">
        <v>302</v>
      </c>
      <c r="BM186" s="177" t="s">
        <v>2859</v>
      </c>
    </row>
    <row r="187" s="2" customFormat="1">
      <c r="A187" s="39"/>
      <c r="B187" s="40"/>
      <c r="C187" s="39"/>
      <c r="D187" s="179" t="s">
        <v>147</v>
      </c>
      <c r="E187" s="39"/>
      <c r="F187" s="180" t="s">
        <v>2521</v>
      </c>
      <c r="G187" s="39"/>
      <c r="H187" s="39"/>
      <c r="I187" s="181"/>
      <c r="J187" s="39"/>
      <c r="K187" s="39"/>
      <c r="L187" s="40"/>
      <c r="M187" s="182"/>
      <c r="N187" s="18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147</v>
      </c>
      <c r="AU187" s="20" t="s">
        <v>84</v>
      </c>
    </row>
    <row r="188" s="2" customFormat="1">
      <c r="A188" s="39"/>
      <c r="B188" s="165"/>
      <c r="C188" s="166" t="s">
        <v>532</v>
      </c>
      <c r="D188" s="166" t="s">
        <v>141</v>
      </c>
      <c r="E188" s="167" t="s">
        <v>2860</v>
      </c>
      <c r="F188" s="168" t="s">
        <v>2861</v>
      </c>
      <c r="G188" s="169" t="s">
        <v>369</v>
      </c>
      <c r="H188" s="170">
        <v>560</v>
      </c>
      <c r="I188" s="171"/>
      <c r="J188" s="172">
        <f>ROUND(I188*H188,2)</f>
        <v>0</v>
      </c>
      <c r="K188" s="168" t="s">
        <v>3</v>
      </c>
      <c r="L188" s="40"/>
      <c r="M188" s="173" t="s">
        <v>3</v>
      </c>
      <c r="N188" s="174" t="s">
        <v>45</v>
      </c>
      <c r="O188" s="73"/>
      <c r="P188" s="175">
        <f>O188*H188</f>
        <v>0</v>
      </c>
      <c r="Q188" s="175">
        <v>0.00011</v>
      </c>
      <c r="R188" s="175">
        <f>Q188*H188</f>
        <v>0.061600000000000002</v>
      </c>
      <c r="S188" s="175">
        <v>0</v>
      </c>
      <c r="T188" s="17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77" t="s">
        <v>302</v>
      </c>
      <c r="AT188" s="177" t="s">
        <v>141</v>
      </c>
      <c r="AU188" s="177" t="s">
        <v>84</v>
      </c>
      <c r="AY188" s="20" t="s">
        <v>138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20" t="s">
        <v>82</v>
      </c>
      <c r="BK188" s="178">
        <f>ROUND(I188*H188,2)</f>
        <v>0</v>
      </c>
      <c r="BL188" s="20" t="s">
        <v>302</v>
      </c>
      <c r="BM188" s="177" t="s">
        <v>2862</v>
      </c>
    </row>
    <row r="189" s="2" customFormat="1">
      <c r="A189" s="39"/>
      <c r="B189" s="40"/>
      <c r="C189" s="39"/>
      <c r="D189" s="179" t="s">
        <v>147</v>
      </c>
      <c r="E189" s="39"/>
      <c r="F189" s="180" t="s">
        <v>2863</v>
      </c>
      <c r="G189" s="39"/>
      <c r="H189" s="39"/>
      <c r="I189" s="181"/>
      <c r="J189" s="39"/>
      <c r="K189" s="39"/>
      <c r="L189" s="40"/>
      <c r="M189" s="182"/>
      <c r="N189" s="183"/>
      <c r="O189" s="73"/>
      <c r="P189" s="73"/>
      <c r="Q189" s="73"/>
      <c r="R189" s="73"/>
      <c r="S189" s="73"/>
      <c r="T189" s="74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20" t="s">
        <v>147</v>
      </c>
      <c r="AU189" s="20" t="s">
        <v>84</v>
      </c>
    </row>
    <row r="190" s="2" customFormat="1" ht="16.5" customHeight="1">
      <c r="A190" s="39"/>
      <c r="B190" s="165"/>
      <c r="C190" s="223" t="s">
        <v>540</v>
      </c>
      <c r="D190" s="223" t="s">
        <v>932</v>
      </c>
      <c r="E190" s="224" t="s">
        <v>2864</v>
      </c>
      <c r="F190" s="225" t="s">
        <v>2865</v>
      </c>
      <c r="G190" s="226" t="s">
        <v>2866</v>
      </c>
      <c r="H190" s="227">
        <v>2</v>
      </c>
      <c r="I190" s="228"/>
      <c r="J190" s="229">
        <f>ROUND(I190*H190,2)</f>
        <v>0</v>
      </c>
      <c r="K190" s="225" t="s">
        <v>144</v>
      </c>
      <c r="L190" s="230"/>
      <c r="M190" s="231" t="s">
        <v>3</v>
      </c>
      <c r="N190" s="232" t="s">
        <v>45</v>
      </c>
      <c r="O190" s="73"/>
      <c r="P190" s="175">
        <f>O190*H190</f>
        <v>0</v>
      </c>
      <c r="Q190" s="175">
        <v>0.00011</v>
      </c>
      <c r="R190" s="175">
        <f>Q190*H190</f>
        <v>0.00022000000000000001</v>
      </c>
      <c r="S190" s="175">
        <v>0</v>
      </c>
      <c r="T190" s="17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7" t="s">
        <v>429</v>
      </c>
      <c r="AT190" s="177" t="s">
        <v>932</v>
      </c>
      <c r="AU190" s="177" t="s">
        <v>84</v>
      </c>
      <c r="AY190" s="20" t="s">
        <v>138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20" t="s">
        <v>82</v>
      </c>
      <c r="BK190" s="178">
        <f>ROUND(I190*H190,2)</f>
        <v>0</v>
      </c>
      <c r="BL190" s="20" t="s">
        <v>302</v>
      </c>
      <c r="BM190" s="177" t="s">
        <v>2867</v>
      </c>
    </row>
    <row r="191" s="2" customFormat="1">
      <c r="A191" s="39"/>
      <c r="B191" s="165"/>
      <c r="C191" s="166" t="s">
        <v>546</v>
      </c>
      <c r="D191" s="166" t="s">
        <v>141</v>
      </c>
      <c r="E191" s="167" t="s">
        <v>2868</v>
      </c>
      <c r="F191" s="168" t="s">
        <v>2869</v>
      </c>
      <c r="G191" s="169" t="s">
        <v>168</v>
      </c>
      <c r="H191" s="170">
        <v>90</v>
      </c>
      <c r="I191" s="171"/>
      <c r="J191" s="172">
        <f>ROUND(I191*H191,2)</f>
        <v>0</v>
      </c>
      <c r="K191" s="168" t="s">
        <v>144</v>
      </c>
      <c r="L191" s="40"/>
      <c r="M191" s="173" t="s">
        <v>3</v>
      </c>
      <c r="N191" s="174" t="s">
        <v>45</v>
      </c>
      <c r="O191" s="73"/>
      <c r="P191" s="175">
        <f>O191*H191</f>
        <v>0</v>
      </c>
      <c r="Q191" s="175">
        <v>0.0012099999999999999</v>
      </c>
      <c r="R191" s="175">
        <f>Q191*H191</f>
        <v>0.1089</v>
      </c>
      <c r="S191" s="175">
        <v>0</v>
      </c>
      <c r="T191" s="17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77" t="s">
        <v>302</v>
      </c>
      <c r="AT191" s="177" t="s">
        <v>141</v>
      </c>
      <c r="AU191" s="177" t="s">
        <v>84</v>
      </c>
      <c r="AY191" s="20" t="s">
        <v>138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20" t="s">
        <v>82</v>
      </c>
      <c r="BK191" s="178">
        <f>ROUND(I191*H191,2)</f>
        <v>0</v>
      </c>
      <c r="BL191" s="20" t="s">
        <v>302</v>
      </c>
      <c r="BM191" s="177" t="s">
        <v>2870</v>
      </c>
    </row>
    <row r="192" s="2" customFormat="1">
      <c r="A192" s="39"/>
      <c r="B192" s="40"/>
      <c r="C192" s="39"/>
      <c r="D192" s="179" t="s">
        <v>147</v>
      </c>
      <c r="E192" s="39"/>
      <c r="F192" s="180" t="s">
        <v>2871</v>
      </c>
      <c r="G192" s="39"/>
      <c r="H192" s="39"/>
      <c r="I192" s="181"/>
      <c r="J192" s="39"/>
      <c r="K192" s="39"/>
      <c r="L192" s="40"/>
      <c r="M192" s="182"/>
      <c r="N192" s="183"/>
      <c r="O192" s="73"/>
      <c r="P192" s="73"/>
      <c r="Q192" s="73"/>
      <c r="R192" s="73"/>
      <c r="S192" s="73"/>
      <c r="T192" s="74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20" t="s">
        <v>147</v>
      </c>
      <c r="AU192" s="20" t="s">
        <v>84</v>
      </c>
    </row>
    <row r="193" s="2" customFormat="1" ht="16.5" customHeight="1">
      <c r="A193" s="39"/>
      <c r="B193" s="165"/>
      <c r="C193" s="166" t="s">
        <v>552</v>
      </c>
      <c r="D193" s="166" t="s">
        <v>141</v>
      </c>
      <c r="E193" s="167" t="s">
        <v>2872</v>
      </c>
      <c r="F193" s="168" t="s">
        <v>2873</v>
      </c>
      <c r="G193" s="169" t="s">
        <v>369</v>
      </c>
      <c r="H193" s="170">
        <v>100</v>
      </c>
      <c r="I193" s="171"/>
      <c r="J193" s="172">
        <f>ROUND(I193*H193,2)</f>
        <v>0</v>
      </c>
      <c r="K193" s="168" t="s">
        <v>144</v>
      </c>
      <c r="L193" s="40"/>
      <c r="M193" s="173" t="s">
        <v>3</v>
      </c>
      <c r="N193" s="174" t="s">
        <v>45</v>
      </c>
      <c r="O193" s="73"/>
      <c r="P193" s="175">
        <f>O193*H193</f>
        <v>0</v>
      </c>
      <c r="Q193" s="175">
        <v>6.0000000000000002E-05</v>
      </c>
      <c r="R193" s="175">
        <f>Q193*H193</f>
        <v>0.0060000000000000001</v>
      </c>
      <c r="S193" s="175">
        <v>0</v>
      </c>
      <c r="T193" s="17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7" t="s">
        <v>302</v>
      </c>
      <c r="AT193" s="177" t="s">
        <v>141</v>
      </c>
      <c r="AU193" s="177" t="s">
        <v>84</v>
      </c>
      <c r="AY193" s="20" t="s">
        <v>138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20" t="s">
        <v>82</v>
      </c>
      <c r="BK193" s="178">
        <f>ROUND(I193*H193,2)</f>
        <v>0</v>
      </c>
      <c r="BL193" s="20" t="s">
        <v>302</v>
      </c>
      <c r="BM193" s="177" t="s">
        <v>2874</v>
      </c>
    </row>
    <row r="194" s="2" customFormat="1">
      <c r="A194" s="39"/>
      <c r="B194" s="40"/>
      <c r="C194" s="39"/>
      <c r="D194" s="179" t="s">
        <v>147</v>
      </c>
      <c r="E194" s="39"/>
      <c r="F194" s="180" t="s">
        <v>2875</v>
      </c>
      <c r="G194" s="39"/>
      <c r="H194" s="39"/>
      <c r="I194" s="181"/>
      <c r="J194" s="39"/>
      <c r="K194" s="39"/>
      <c r="L194" s="40"/>
      <c r="M194" s="182"/>
      <c r="N194" s="183"/>
      <c r="O194" s="73"/>
      <c r="P194" s="73"/>
      <c r="Q194" s="73"/>
      <c r="R194" s="73"/>
      <c r="S194" s="73"/>
      <c r="T194" s="7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20" t="s">
        <v>147</v>
      </c>
      <c r="AU194" s="20" t="s">
        <v>84</v>
      </c>
    </row>
    <row r="195" s="13" customFormat="1">
      <c r="A195" s="13"/>
      <c r="B195" s="189"/>
      <c r="C195" s="13"/>
      <c r="D195" s="179" t="s">
        <v>199</v>
      </c>
      <c r="E195" s="190" t="s">
        <v>3</v>
      </c>
      <c r="F195" s="191" t="s">
        <v>2876</v>
      </c>
      <c r="G195" s="13"/>
      <c r="H195" s="190" t="s">
        <v>3</v>
      </c>
      <c r="I195" s="192"/>
      <c r="J195" s="13"/>
      <c r="K195" s="13"/>
      <c r="L195" s="189"/>
      <c r="M195" s="193"/>
      <c r="N195" s="194"/>
      <c r="O195" s="194"/>
      <c r="P195" s="194"/>
      <c r="Q195" s="194"/>
      <c r="R195" s="194"/>
      <c r="S195" s="194"/>
      <c r="T195" s="19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0" t="s">
        <v>199</v>
      </c>
      <c r="AU195" s="190" t="s">
        <v>84</v>
      </c>
      <c r="AV195" s="13" t="s">
        <v>82</v>
      </c>
      <c r="AW195" s="13" t="s">
        <v>35</v>
      </c>
      <c r="AX195" s="13" t="s">
        <v>74</v>
      </c>
      <c r="AY195" s="190" t="s">
        <v>138</v>
      </c>
    </row>
    <row r="196" s="14" customFormat="1">
      <c r="A196" s="14"/>
      <c r="B196" s="196"/>
      <c r="C196" s="14"/>
      <c r="D196" s="179" t="s">
        <v>199</v>
      </c>
      <c r="E196" s="197" t="s">
        <v>3</v>
      </c>
      <c r="F196" s="198" t="s">
        <v>2877</v>
      </c>
      <c r="G196" s="14"/>
      <c r="H196" s="199">
        <v>100</v>
      </c>
      <c r="I196" s="200"/>
      <c r="J196" s="14"/>
      <c r="K196" s="14"/>
      <c r="L196" s="196"/>
      <c r="M196" s="201"/>
      <c r="N196" s="202"/>
      <c r="O196" s="202"/>
      <c r="P196" s="202"/>
      <c r="Q196" s="202"/>
      <c r="R196" s="202"/>
      <c r="S196" s="202"/>
      <c r="T196" s="20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7" t="s">
        <v>199</v>
      </c>
      <c r="AU196" s="197" t="s">
        <v>84</v>
      </c>
      <c r="AV196" s="14" t="s">
        <v>84</v>
      </c>
      <c r="AW196" s="14" t="s">
        <v>35</v>
      </c>
      <c r="AX196" s="14" t="s">
        <v>74</v>
      </c>
      <c r="AY196" s="197" t="s">
        <v>138</v>
      </c>
    </row>
    <row r="197" s="15" customFormat="1">
      <c r="A197" s="15"/>
      <c r="B197" s="204"/>
      <c r="C197" s="15"/>
      <c r="D197" s="179" t="s">
        <v>199</v>
      </c>
      <c r="E197" s="205" t="s">
        <v>3</v>
      </c>
      <c r="F197" s="206" t="s">
        <v>208</v>
      </c>
      <c r="G197" s="15"/>
      <c r="H197" s="207">
        <v>100</v>
      </c>
      <c r="I197" s="208"/>
      <c r="J197" s="15"/>
      <c r="K197" s="15"/>
      <c r="L197" s="204"/>
      <c r="M197" s="209"/>
      <c r="N197" s="210"/>
      <c r="O197" s="210"/>
      <c r="P197" s="210"/>
      <c r="Q197" s="210"/>
      <c r="R197" s="210"/>
      <c r="S197" s="210"/>
      <c r="T197" s="21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05" t="s">
        <v>199</v>
      </c>
      <c r="AU197" s="205" t="s">
        <v>84</v>
      </c>
      <c r="AV197" s="15" t="s">
        <v>162</v>
      </c>
      <c r="AW197" s="15" t="s">
        <v>35</v>
      </c>
      <c r="AX197" s="15" t="s">
        <v>82</v>
      </c>
      <c r="AY197" s="205" t="s">
        <v>138</v>
      </c>
    </row>
    <row r="198" s="2" customFormat="1" ht="16.5" customHeight="1">
      <c r="A198" s="39"/>
      <c r="B198" s="165"/>
      <c r="C198" s="166" t="s">
        <v>559</v>
      </c>
      <c r="D198" s="166" t="s">
        <v>141</v>
      </c>
      <c r="E198" s="167" t="s">
        <v>2878</v>
      </c>
      <c r="F198" s="168" t="s">
        <v>2879</v>
      </c>
      <c r="G198" s="169" t="s">
        <v>369</v>
      </c>
      <c r="H198" s="170">
        <v>25</v>
      </c>
      <c r="I198" s="171"/>
      <c r="J198" s="172">
        <f>ROUND(I198*H198,2)</f>
        <v>0</v>
      </c>
      <c r="K198" s="168" t="s">
        <v>144</v>
      </c>
      <c r="L198" s="40"/>
      <c r="M198" s="173" t="s">
        <v>3</v>
      </c>
      <c r="N198" s="174" t="s">
        <v>45</v>
      </c>
      <c r="O198" s="73"/>
      <c r="P198" s="175">
        <f>O198*H198</f>
        <v>0</v>
      </c>
      <c r="Q198" s="175">
        <v>0.00010000000000000001</v>
      </c>
      <c r="R198" s="175">
        <f>Q198*H198</f>
        <v>0.0025000000000000001</v>
      </c>
      <c r="S198" s="175">
        <v>0</v>
      </c>
      <c r="T198" s="17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77" t="s">
        <v>302</v>
      </c>
      <c r="AT198" s="177" t="s">
        <v>141</v>
      </c>
      <c r="AU198" s="177" t="s">
        <v>84</v>
      </c>
      <c r="AY198" s="20" t="s">
        <v>138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20" t="s">
        <v>82</v>
      </c>
      <c r="BK198" s="178">
        <f>ROUND(I198*H198,2)</f>
        <v>0</v>
      </c>
      <c r="BL198" s="20" t="s">
        <v>302</v>
      </c>
      <c r="BM198" s="177" t="s">
        <v>2880</v>
      </c>
    </row>
    <row r="199" s="2" customFormat="1">
      <c r="A199" s="39"/>
      <c r="B199" s="40"/>
      <c r="C199" s="39"/>
      <c r="D199" s="179" t="s">
        <v>147</v>
      </c>
      <c r="E199" s="39"/>
      <c r="F199" s="180" t="s">
        <v>2881</v>
      </c>
      <c r="G199" s="39"/>
      <c r="H199" s="39"/>
      <c r="I199" s="181"/>
      <c r="J199" s="39"/>
      <c r="K199" s="39"/>
      <c r="L199" s="40"/>
      <c r="M199" s="182"/>
      <c r="N199" s="183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147</v>
      </c>
      <c r="AU199" s="20" t="s">
        <v>84</v>
      </c>
    </row>
    <row r="200" s="2" customFormat="1" ht="16.5" customHeight="1">
      <c r="A200" s="39"/>
      <c r="B200" s="165"/>
      <c r="C200" s="223" t="s">
        <v>566</v>
      </c>
      <c r="D200" s="223" t="s">
        <v>932</v>
      </c>
      <c r="E200" s="224" t="s">
        <v>2882</v>
      </c>
      <c r="F200" s="225" t="s">
        <v>2883</v>
      </c>
      <c r="G200" s="226" t="s">
        <v>211</v>
      </c>
      <c r="H200" s="227">
        <v>16</v>
      </c>
      <c r="I200" s="228"/>
      <c r="J200" s="229">
        <f>ROUND(I200*H200,2)</f>
        <v>0</v>
      </c>
      <c r="K200" s="225" t="s">
        <v>3</v>
      </c>
      <c r="L200" s="230"/>
      <c r="M200" s="231" t="s">
        <v>3</v>
      </c>
      <c r="N200" s="232" t="s">
        <v>45</v>
      </c>
      <c r="O200" s="73"/>
      <c r="P200" s="175">
        <f>O200*H200</f>
        <v>0</v>
      </c>
      <c r="Q200" s="175">
        <v>2.0000000000000002E-05</v>
      </c>
      <c r="R200" s="175">
        <f>Q200*H200</f>
        <v>0.00032000000000000003</v>
      </c>
      <c r="S200" s="175">
        <v>0</v>
      </c>
      <c r="T200" s="17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77" t="s">
        <v>429</v>
      </c>
      <c r="AT200" s="177" t="s">
        <v>932</v>
      </c>
      <c r="AU200" s="177" t="s">
        <v>84</v>
      </c>
      <c r="AY200" s="20" t="s">
        <v>138</v>
      </c>
      <c r="BE200" s="178">
        <f>IF(N200="základní",J200,0)</f>
        <v>0</v>
      </c>
      <c r="BF200" s="178">
        <f>IF(N200="snížená",J200,0)</f>
        <v>0</v>
      </c>
      <c r="BG200" s="178">
        <f>IF(N200="zákl. přenesená",J200,0)</f>
        <v>0</v>
      </c>
      <c r="BH200" s="178">
        <f>IF(N200="sníž. přenesená",J200,0)</f>
        <v>0</v>
      </c>
      <c r="BI200" s="178">
        <f>IF(N200="nulová",J200,0)</f>
        <v>0</v>
      </c>
      <c r="BJ200" s="20" t="s">
        <v>82</v>
      </c>
      <c r="BK200" s="178">
        <f>ROUND(I200*H200,2)</f>
        <v>0</v>
      </c>
      <c r="BL200" s="20" t="s">
        <v>302</v>
      </c>
      <c r="BM200" s="177" t="s">
        <v>2884</v>
      </c>
    </row>
    <row r="201" s="2" customFormat="1">
      <c r="A201" s="39"/>
      <c r="B201" s="40"/>
      <c r="C201" s="39"/>
      <c r="D201" s="179" t="s">
        <v>147</v>
      </c>
      <c r="E201" s="39"/>
      <c r="F201" s="180" t="s">
        <v>2885</v>
      </c>
      <c r="G201" s="39"/>
      <c r="H201" s="39"/>
      <c r="I201" s="181"/>
      <c r="J201" s="39"/>
      <c r="K201" s="39"/>
      <c r="L201" s="40"/>
      <c r="M201" s="182"/>
      <c r="N201" s="183"/>
      <c r="O201" s="73"/>
      <c r="P201" s="73"/>
      <c r="Q201" s="73"/>
      <c r="R201" s="73"/>
      <c r="S201" s="73"/>
      <c r="T201" s="74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20" t="s">
        <v>147</v>
      </c>
      <c r="AU201" s="20" t="s">
        <v>84</v>
      </c>
    </row>
    <row r="202" s="2" customFormat="1" ht="16.5" customHeight="1">
      <c r="A202" s="39"/>
      <c r="B202" s="165"/>
      <c r="C202" s="166" t="s">
        <v>571</v>
      </c>
      <c r="D202" s="166" t="s">
        <v>141</v>
      </c>
      <c r="E202" s="167" t="s">
        <v>2886</v>
      </c>
      <c r="F202" s="168" t="s">
        <v>2887</v>
      </c>
      <c r="G202" s="169" t="s">
        <v>2866</v>
      </c>
      <c r="H202" s="170">
        <v>1</v>
      </c>
      <c r="I202" s="171"/>
      <c r="J202" s="172">
        <f>ROUND(I202*H202,2)</f>
        <v>0</v>
      </c>
      <c r="K202" s="168" t="s">
        <v>3</v>
      </c>
      <c r="L202" s="40"/>
      <c r="M202" s="173" t="s">
        <v>3</v>
      </c>
      <c r="N202" s="174" t="s">
        <v>45</v>
      </c>
      <c r="O202" s="73"/>
      <c r="P202" s="175">
        <f>O202*H202</f>
        <v>0</v>
      </c>
      <c r="Q202" s="175">
        <v>6.0000000000000002E-05</v>
      </c>
      <c r="R202" s="175">
        <f>Q202*H202</f>
        <v>6.0000000000000002E-05</v>
      </c>
      <c r="S202" s="175">
        <v>0</v>
      </c>
      <c r="T202" s="17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7" t="s">
        <v>302</v>
      </c>
      <c r="AT202" s="177" t="s">
        <v>141</v>
      </c>
      <c r="AU202" s="177" t="s">
        <v>84</v>
      </c>
      <c r="AY202" s="20" t="s">
        <v>138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20" t="s">
        <v>82</v>
      </c>
      <c r="BK202" s="178">
        <f>ROUND(I202*H202,2)</f>
        <v>0</v>
      </c>
      <c r="BL202" s="20" t="s">
        <v>302</v>
      </c>
      <c r="BM202" s="177" t="s">
        <v>2888</v>
      </c>
    </row>
    <row r="203" s="2" customFormat="1">
      <c r="A203" s="39"/>
      <c r="B203" s="40"/>
      <c r="C203" s="39"/>
      <c r="D203" s="179" t="s">
        <v>147</v>
      </c>
      <c r="E203" s="39"/>
      <c r="F203" s="180" t="s">
        <v>2889</v>
      </c>
      <c r="G203" s="39"/>
      <c r="H203" s="39"/>
      <c r="I203" s="181"/>
      <c r="J203" s="39"/>
      <c r="K203" s="39"/>
      <c r="L203" s="40"/>
      <c r="M203" s="182"/>
      <c r="N203" s="183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147</v>
      </c>
      <c r="AU203" s="20" t="s">
        <v>84</v>
      </c>
    </row>
    <row r="204" s="2" customFormat="1" ht="16.5" customHeight="1">
      <c r="A204" s="39"/>
      <c r="B204" s="165"/>
      <c r="C204" s="166" t="s">
        <v>576</v>
      </c>
      <c r="D204" s="166" t="s">
        <v>141</v>
      </c>
      <c r="E204" s="167" t="s">
        <v>2890</v>
      </c>
      <c r="F204" s="168" t="s">
        <v>2891</v>
      </c>
      <c r="G204" s="169" t="s">
        <v>211</v>
      </c>
      <c r="H204" s="170">
        <v>1</v>
      </c>
      <c r="I204" s="171"/>
      <c r="J204" s="172">
        <f>ROUND(I204*H204,2)</f>
        <v>0</v>
      </c>
      <c r="K204" s="168" t="s">
        <v>144</v>
      </c>
      <c r="L204" s="40"/>
      <c r="M204" s="173" t="s">
        <v>3</v>
      </c>
      <c r="N204" s="174" t="s">
        <v>45</v>
      </c>
      <c r="O204" s="73"/>
      <c r="P204" s="175">
        <f>O204*H204</f>
        <v>0</v>
      </c>
      <c r="Q204" s="175">
        <v>0.0054799999999999996</v>
      </c>
      <c r="R204" s="175">
        <f>Q204*H204</f>
        <v>0.0054799999999999996</v>
      </c>
      <c r="S204" s="175">
        <v>0</v>
      </c>
      <c r="T204" s="17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77" t="s">
        <v>302</v>
      </c>
      <c r="AT204" s="177" t="s">
        <v>141</v>
      </c>
      <c r="AU204" s="177" t="s">
        <v>84</v>
      </c>
      <c r="AY204" s="20" t="s">
        <v>138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20" t="s">
        <v>82</v>
      </c>
      <c r="BK204" s="178">
        <f>ROUND(I204*H204,2)</f>
        <v>0</v>
      </c>
      <c r="BL204" s="20" t="s">
        <v>302</v>
      </c>
      <c r="BM204" s="177" t="s">
        <v>2892</v>
      </c>
    </row>
    <row r="205" s="2" customFormat="1">
      <c r="A205" s="39"/>
      <c r="B205" s="40"/>
      <c r="C205" s="39"/>
      <c r="D205" s="179" t="s">
        <v>147</v>
      </c>
      <c r="E205" s="39"/>
      <c r="F205" s="180" t="s">
        <v>2893</v>
      </c>
      <c r="G205" s="39"/>
      <c r="H205" s="39"/>
      <c r="I205" s="181"/>
      <c r="J205" s="39"/>
      <c r="K205" s="39"/>
      <c r="L205" s="40"/>
      <c r="M205" s="182"/>
      <c r="N205" s="183"/>
      <c r="O205" s="73"/>
      <c r="P205" s="73"/>
      <c r="Q205" s="73"/>
      <c r="R205" s="73"/>
      <c r="S205" s="73"/>
      <c r="T205" s="74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20" t="s">
        <v>147</v>
      </c>
      <c r="AU205" s="20" t="s">
        <v>84</v>
      </c>
    </row>
    <row r="206" s="2" customFormat="1" ht="21.75" customHeight="1">
      <c r="A206" s="39"/>
      <c r="B206" s="165"/>
      <c r="C206" s="166" t="s">
        <v>581</v>
      </c>
      <c r="D206" s="166" t="s">
        <v>141</v>
      </c>
      <c r="E206" s="167" t="s">
        <v>2894</v>
      </c>
      <c r="F206" s="168" t="s">
        <v>2895</v>
      </c>
      <c r="G206" s="169" t="s">
        <v>211</v>
      </c>
      <c r="H206" s="170">
        <v>1</v>
      </c>
      <c r="I206" s="171"/>
      <c r="J206" s="172">
        <f>ROUND(I206*H206,2)</f>
        <v>0</v>
      </c>
      <c r="K206" s="168" t="s">
        <v>144</v>
      </c>
      <c r="L206" s="40"/>
      <c r="M206" s="173" t="s">
        <v>3</v>
      </c>
      <c r="N206" s="174" t="s">
        <v>45</v>
      </c>
      <c r="O206" s="73"/>
      <c r="P206" s="175">
        <f>O206*H206</f>
        <v>0</v>
      </c>
      <c r="Q206" s="175">
        <v>0.0132</v>
      </c>
      <c r="R206" s="175">
        <f>Q206*H206</f>
        <v>0.0132</v>
      </c>
      <c r="S206" s="175">
        <v>0</v>
      </c>
      <c r="T206" s="17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77" t="s">
        <v>302</v>
      </c>
      <c r="AT206" s="177" t="s">
        <v>141</v>
      </c>
      <c r="AU206" s="177" t="s">
        <v>84</v>
      </c>
      <c r="AY206" s="20" t="s">
        <v>138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20" t="s">
        <v>82</v>
      </c>
      <c r="BK206" s="178">
        <f>ROUND(I206*H206,2)</f>
        <v>0</v>
      </c>
      <c r="BL206" s="20" t="s">
        <v>302</v>
      </c>
      <c r="BM206" s="177" t="s">
        <v>2896</v>
      </c>
    </row>
    <row r="207" s="2" customFormat="1">
      <c r="A207" s="39"/>
      <c r="B207" s="40"/>
      <c r="C207" s="39"/>
      <c r="D207" s="179" t="s">
        <v>147</v>
      </c>
      <c r="E207" s="39"/>
      <c r="F207" s="180" t="s">
        <v>2897</v>
      </c>
      <c r="G207" s="39"/>
      <c r="H207" s="39"/>
      <c r="I207" s="181"/>
      <c r="J207" s="39"/>
      <c r="K207" s="39"/>
      <c r="L207" s="40"/>
      <c r="M207" s="182"/>
      <c r="N207" s="183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147</v>
      </c>
      <c r="AU207" s="20" t="s">
        <v>84</v>
      </c>
    </row>
    <row r="208" s="2" customFormat="1" ht="16.5" customHeight="1">
      <c r="A208" s="39"/>
      <c r="B208" s="165"/>
      <c r="C208" s="166" t="s">
        <v>585</v>
      </c>
      <c r="D208" s="166" t="s">
        <v>141</v>
      </c>
      <c r="E208" s="167" t="s">
        <v>2898</v>
      </c>
      <c r="F208" s="168" t="s">
        <v>2899</v>
      </c>
      <c r="G208" s="169" t="s">
        <v>211</v>
      </c>
      <c r="H208" s="170">
        <v>1</v>
      </c>
      <c r="I208" s="171"/>
      <c r="J208" s="172">
        <f>ROUND(I208*H208,2)</f>
        <v>0</v>
      </c>
      <c r="K208" s="168" t="s">
        <v>144</v>
      </c>
      <c r="L208" s="40"/>
      <c r="M208" s="173" t="s">
        <v>3</v>
      </c>
      <c r="N208" s="174" t="s">
        <v>45</v>
      </c>
      <c r="O208" s="73"/>
      <c r="P208" s="175">
        <f>O208*H208</f>
        <v>0</v>
      </c>
      <c r="Q208" s="175">
        <v>0.0020999999999999999</v>
      </c>
      <c r="R208" s="175">
        <f>Q208*H208</f>
        <v>0.0020999999999999999</v>
      </c>
      <c r="S208" s="175">
        <v>0</v>
      </c>
      <c r="T208" s="17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77" t="s">
        <v>302</v>
      </c>
      <c r="AT208" s="177" t="s">
        <v>141</v>
      </c>
      <c r="AU208" s="177" t="s">
        <v>84</v>
      </c>
      <c r="AY208" s="20" t="s">
        <v>138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20" t="s">
        <v>82</v>
      </c>
      <c r="BK208" s="178">
        <f>ROUND(I208*H208,2)</f>
        <v>0</v>
      </c>
      <c r="BL208" s="20" t="s">
        <v>302</v>
      </c>
      <c r="BM208" s="177" t="s">
        <v>2900</v>
      </c>
    </row>
    <row r="209" s="2" customFormat="1">
      <c r="A209" s="39"/>
      <c r="B209" s="40"/>
      <c r="C209" s="39"/>
      <c r="D209" s="179" t="s">
        <v>147</v>
      </c>
      <c r="E209" s="39"/>
      <c r="F209" s="180" t="s">
        <v>2901</v>
      </c>
      <c r="G209" s="39"/>
      <c r="H209" s="39"/>
      <c r="I209" s="181"/>
      <c r="J209" s="39"/>
      <c r="K209" s="39"/>
      <c r="L209" s="40"/>
      <c r="M209" s="182"/>
      <c r="N209" s="183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147</v>
      </c>
      <c r="AU209" s="20" t="s">
        <v>84</v>
      </c>
    </row>
    <row r="210" s="2" customFormat="1" ht="16.5" customHeight="1">
      <c r="A210" s="39"/>
      <c r="B210" s="165"/>
      <c r="C210" s="166" t="s">
        <v>590</v>
      </c>
      <c r="D210" s="166" t="s">
        <v>141</v>
      </c>
      <c r="E210" s="167" t="s">
        <v>2902</v>
      </c>
      <c r="F210" s="168" t="s">
        <v>2903</v>
      </c>
      <c r="G210" s="169" t="s">
        <v>211</v>
      </c>
      <c r="H210" s="170">
        <v>16</v>
      </c>
      <c r="I210" s="171"/>
      <c r="J210" s="172">
        <f>ROUND(I210*H210,2)</f>
        <v>0</v>
      </c>
      <c r="K210" s="168" t="s">
        <v>144</v>
      </c>
      <c r="L210" s="40"/>
      <c r="M210" s="173" t="s">
        <v>3</v>
      </c>
      <c r="N210" s="174" t="s">
        <v>45</v>
      </c>
      <c r="O210" s="73"/>
      <c r="P210" s="175">
        <f>O210*H210</f>
        <v>0</v>
      </c>
      <c r="Q210" s="175">
        <v>6.9999999999999994E-05</v>
      </c>
      <c r="R210" s="175">
        <f>Q210*H210</f>
        <v>0.0011199999999999999</v>
      </c>
      <c r="S210" s="175">
        <v>0</v>
      </c>
      <c r="T210" s="17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77" t="s">
        <v>302</v>
      </c>
      <c r="AT210" s="177" t="s">
        <v>141</v>
      </c>
      <c r="AU210" s="177" t="s">
        <v>84</v>
      </c>
      <c r="AY210" s="20" t="s">
        <v>138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20" t="s">
        <v>82</v>
      </c>
      <c r="BK210" s="178">
        <f>ROUND(I210*H210,2)</f>
        <v>0</v>
      </c>
      <c r="BL210" s="20" t="s">
        <v>302</v>
      </c>
      <c r="BM210" s="177" t="s">
        <v>2904</v>
      </c>
    </row>
    <row r="211" s="2" customFormat="1">
      <c r="A211" s="39"/>
      <c r="B211" s="40"/>
      <c r="C211" s="39"/>
      <c r="D211" s="179" t="s">
        <v>147</v>
      </c>
      <c r="E211" s="39"/>
      <c r="F211" s="180" t="s">
        <v>2905</v>
      </c>
      <c r="G211" s="39"/>
      <c r="H211" s="39"/>
      <c r="I211" s="181"/>
      <c r="J211" s="39"/>
      <c r="K211" s="39"/>
      <c r="L211" s="40"/>
      <c r="M211" s="182"/>
      <c r="N211" s="183"/>
      <c r="O211" s="73"/>
      <c r="P211" s="73"/>
      <c r="Q211" s="73"/>
      <c r="R211" s="73"/>
      <c r="S211" s="73"/>
      <c r="T211" s="74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20" t="s">
        <v>147</v>
      </c>
      <c r="AU211" s="20" t="s">
        <v>84</v>
      </c>
    </row>
    <row r="212" s="2" customFormat="1">
      <c r="A212" s="39"/>
      <c r="B212" s="165"/>
      <c r="C212" s="166" t="s">
        <v>596</v>
      </c>
      <c r="D212" s="166" t="s">
        <v>141</v>
      </c>
      <c r="E212" s="167" t="s">
        <v>2906</v>
      </c>
      <c r="F212" s="168" t="s">
        <v>2907</v>
      </c>
      <c r="G212" s="169" t="s">
        <v>231</v>
      </c>
      <c r="H212" s="170">
        <v>0.371</v>
      </c>
      <c r="I212" s="171"/>
      <c r="J212" s="172">
        <f>ROUND(I212*H212,2)</f>
        <v>0</v>
      </c>
      <c r="K212" s="168" t="s">
        <v>144</v>
      </c>
      <c r="L212" s="40"/>
      <c r="M212" s="173" t="s">
        <v>3</v>
      </c>
      <c r="N212" s="174" t="s">
        <v>45</v>
      </c>
      <c r="O212" s="73"/>
      <c r="P212" s="175">
        <f>O212*H212</f>
        <v>0</v>
      </c>
      <c r="Q212" s="175">
        <v>0</v>
      </c>
      <c r="R212" s="175">
        <f>Q212*H212</f>
        <v>0</v>
      </c>
      <c r="S212" s="175">
        <v>0</v>
      </c>
      <c r="T212" s="17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77" t="s">
        <v>302</v>
      </c>
      <c r="AT212" s="177" t="s">
        <v>141</v>
      </c>
      <c r="AU212" s="177" t="s">
        <v>84</v>
      </c>
      <c r="AY212" s="20" t="s">
        <v>138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20" t="s">
        <v>82</v>
      </c>
      <c r="BK212" s="178">
        <f>ROUND(I212*H212,2)</f>
        <v>0</v>
      </c>
      <c r="BL212" s="20" t="s">
        <v>302</v>
      </c>
      <c r="BM212" s="177" t="s">
        <v>2908</v>
      </c>
    </row>
    <row r="213" s="12" customFormat="1" ht="22.8" customHeight="1">
      <c r="A213" s="12"/>
      <c r="B213" s="152"/>
      <c r="C213" s="12"/>
      <c r="D213" s="153" t="s">
        <v>73</v>
      </c>
      <c r="E213" s="163" t="s">
        <v>2909</v>
      </c>
      <c r="F213" s="163" t="s">
        <v>2910</v>
      </c>
      <c r="G213" s="12"/>
      <c r="H213" s="12"/>
      <c r="I213" s="155"/>
      <c r="J213" s="164">
        <f>BK213</f>
        <v>0</v>
      </c>
      <c r="K213" s="12"/>
      <c r="L213" s="152"/>
      <c r="M213" s="157"/>
      <c r="N213" s="158"/>
      <c r="O213" s="158"/>
      <c r="P213" s="159">
        <f>SUM(P214:P215)</f>
        <v>0</v>
      </c>
      <c r="Q213" s="158"/>
      <c r="R213" s="159">
        <f>SUM(R214:R215)</f>
        <v>0</v>
      </c>
      <c r="S213" s="158"/>
      <c r="T213" s="16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3" t="s">
        <v>84</v>
      </c>
      <c r="AT213" s="161" t="s">
        <v>73</v>
      </c>
      <c r="AU213" s="161" t="s">
        <v>82</v>
      </c>
      <c r="AY213" s="153" t="s">
        <v>138</v>
      </c>
      <c r="BK213" s="162">
        <f>SUM(BK214:BK215)</f>
        <v>0</v>
      </c>
    </row>
    <row r="214" s="2" customFormat="1" ht="21.75" customHeight="1">
      <c r="A214" s="39"/>
      <c r="B214" s="165"/>
      <c r="C214" s="166" t="s">
        <v>600</v>
      </c>
      <c r="D214" s="166" t="s">
        <v>141</v>
      </c>
      <c r="E214" s="167" t="s">
        <v>2911</v>
      </c>
      <c r="F214" s="168" t="s">
        <v>2912</v>
      </c>
      <c r="G214" s="169" t="s">
        <v>211</v>
      </c>
      <c r="H214" s="170">
        <v>1</v>
      </c>
      <c r="I214" s="171"/>
      <c r="J214" s="172">
        <f>ROUND(I214*H214,2)</f>
        <v>0</v>
      </c>
      <c r="K214" s="168" t="s">
        <v>3</v>
      </c>
      <c r="L214" s="40"/>
      <c r="M214" s="173" t="s">
        <v>3</v>
      </c>
      <c r="N214" s="174" t="s">
        <v>45</v>
      </c>
      <c r="O214" s="73"/>
      <c r="P214" s="175">
        <f>O214*H214</f>
        <v>0</v>
      </c>
      <c r="Q214" s="175">
        <v>0</v>
      </c>
      <c r="R214" s="175">
        <f>Q214*H214</f>
        <v>0</v>
      </c>
      <c r="S214" s="175">
        <v>0</v>
      </c>
      <c r="T214" s="17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77" t="s">
        <v>302</v>
      </c>
      <c r="AT214" s="177" t="s">
        <v>141</v>
      </c>
      <c r="AU214" s="177" t="s">
        <v>84</v>
      </c>
      <c r="AY214" s="20" t="s">
        <v>138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20" t="s">
        <v>82</v>
      </c>
      <c r="BK214" s="178">
        <f>ROUND(I214*H214,2)</f>
        <v>0</v>
      </c>
      <c r="BL214" s="20" t="s">
        <v>302</v>
      </c>
      <c r="BM214" s="177" t="s">
        <v>2913</v>
      </c>
    </row>
    <row r="215" s="2" customFormat="1" ht="16.5" customHeight="1">
      <c r="A215" s="39"/>
      <c r="B215" s="165"/>
      <c r="C215" s="166" t="s">
        <v>607</v>
      </c>
      <c r="D215" s="166" t="s">
        <v>141</v>
      </c>
      <c r="E215" s="167" t="s">
        <v>2914</v>
      </c>
      <c r="F215" s="168" t="s">
        <v>2915</v>
      </c>
      <c r="G215" s="169" t="s">
        <v>211</v>
      </c>
      <c r="H215" s="170">
        <v>1</v>
      </c>
      <c r="I215" s="171"/>
      <c r="J215" s="172">
        <f>ROUND(I215*H215,2)</f>
        <v>0</v>
      </c>
      <c r="K215" s="168" t="s">
        <v>3</v>
      </c>
      <c r="L215" s="40"/>
      <c r="M215" s="173" t="s">
        <v>3</v>
      </c>
      <c r="N215" s="174" t="s">
        <v>45</v>
      </c>
      <c r="O215" s="73"/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77" t="s">
        <v>302</v>
      </c>
      <c r="AT215" s="177" t="s">
        <v>141</v>
      </c>
      <c r="AU215" s="177" t="s">
        <v>84</v>
      </c>
      <c r="AY215" s="20" t="s">
        <v>138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20" t="s">
        <v>82</v>
      </c>
      <c r="BK215" s="178">
        <f>ROUND(I215*H215,2)</f>
        <v>0</v>
      </c>
      <c r="BL215" s="20" t="s">
        <v>302</v>
      </c>
      <c r="BM215" s="177" t="s">
        <v>2916</v>
      </c>
    </row>
    <row r="216" s="12" customFormat="1" ht="22.8" customHeight="1">
      <c r="A216" s="12"/>
      <c r="B216" s="152"/>
      <c r="C216" s="12"/>
      <c r="D216" s="153" t="s">
        <v>73</v>
      </c>
      <c r="E216" s="163" t="s">
        <v>1858</v>
      </c>
      <c r="F216" s="163" t="s">
        <v>1859</v>
      </c>
      <c r="G216" s="12"/>
      <c r="H216" s="12"/>
      <c r="I216" s="155"/>
      <c r="J216" s="164">
        <f>BK216</f>
        <v>0</v>
      </c>
      <c r="K216" s="12"/>
      <c r="L216" s="152"/>
      <c r="M216" s="157"/>
      <c r="N216" s="158"/>
      <c r="O216" s="158"/>
      <c r="P216" s="159">
        <f>SUM(P217:P272)</f>
        <v>0</v>
      </c>
      <c r="Q216" s="158"/>
      <c r="R216" s="159">
        <f>SUM(R217:R272)</f>
        <v>0.076338000000000003</v>
      </c>
      <c r="S216" s="158"/>
      <c r="T216" s="160">
        <f>SUM(T217:T272)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3" t="s">
        <v>84</v>
      </c>
      <c r="AT216" s="161" t="s">
        <v>73</v>
      </c>
      <c r="AU216" s="161" t="s">
        <v>82</v>
      </c>
      <c r="AY216" s="153" t="s">
        <v>138</v>
      </c>
      <c r="BK216" s="162">
        <f>SUM(BK217:BK272)</f>
        <v>0</v>
      </c>
    </row>
    <row r="217" s="2" customFormat="1" ht="16.5" customHeight="1">
      <c r="A217" s="39"/>
      <c r="B217" s="165"/>
      <c r="C217" s="166" t="s">
        <v>611</v>
      </c>
      <c r="D217" s="166" t="s">
        <v>141</v>
      </c>
      <c r="E217" s="167" t="s">
        <v>2917</v>
      </c>
      <c r="F217" s="168" t="s">
        <v>2918</v>
      </c>
      <c r="G217" s="169" t="s">
        <v>211</v>
      </c>
      <c r="H217" s="170">
        <v>6</v>
      </c>
      <c r="I217" s="171"/>
      <c r="J217" s="172">
        <f>ROUND(I217*H217,2)</f>
        <v>0</v>
      </c>
      <c r="K217" s="168" t="s">
        <v>144</v>
      </c>
      <c r="L217" s="40"/>
      <c r="M217" s="173" t="s">
        <v>3</v>
      </c>
      <c r="N217" s="174" t="s">
        <v>45</v>
      </c>
      <c r="O217" s="73"/>
      <c r="P217" s="175">
        <f>O217*H217</f>
        <v>0</v>
      </c>
      <c r="Q217" s="175">
        <v>0</v>
      </c>
      <c r="R217" s="175">
        <f>Q217*H217</f>
        <v>0</v>
      </c>
      <c r="S217" s="175">
        <v>0</v>
      </c>
      <c r="T217" s="17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77" t="s">
        <v>302</v>
      </c>
      <c r="AT217" s="177" t="s">
        <v>141</v>
      </c>
      <c r="AU217" s="177" t="s">
        <v>84</v>
      </c>
      <c r="AY217" s="20" t="s">
        <v>138</v>
      </c>
      <c r="BE217" s="178">
        <f>IF(N217="základní",J217,0)</f>
        <v>0</v>
      </c>
      <c r="BF217" s="178">
        <f>IF(N217="snížená",J217,0)</f>
        <v>0</v>
      </c>
      <c r="BG217" s="178">
        <f>IF(N217="zákl. přenesená",J217,0)</f>
        <v>0</v>
      </c>
      <c r="BH217" s="178">
        <f>IF(N217="sníž. přenesená",J217,0)</f>
        <v>0</v>
      </c>
      <c r="BI217" s="178">
        <f>IF(N217="nulová",J217,0)</f>
        <v>0</v>
      </c>
      <c r="BJ217" s="20" t="s">
        <v>82</v>
      </c>
      <c r="BK217" s="178">
        <f>ROUND(I217*H217,2)</f>
        <v>0</v>
      </c>
      <c r="BL217" s="20" t="s">
        <v>302</v>
      </c>
      <c r="BM217" s="177" t="s">
        <v>2919</v>
      </c>
    </row>
    <row r="218" s="2" customFormat="1" ht="16.5" customHeight="1">
      <c r="A218" s="39"/>
      <c r="B218" s="165"/>
      <c r="C218" s="223" t="s">
        <v>615</v>
      </c>
      <c r="D218" s="223" t="s">
        <v>932</v>
      </c>
      <c r="E218" s="224" t="s">
        <v>2920</v>
      </c>
      <c r="F218" s="225" t="s">
        <v>2921</v>
      </c>
      <c r="G218" s="226" t="s">
        <v>211</v>
      </c>
      <c r="H218" s="227">
        <v>6</v>
      </c>
      <c r="I218" s="228"/>
      <c r="J218" s="229">
        <f>ROUND(I218*H218,2)</f>
        <v>0</v>
      </c>
      <c r="K218" s="225" t="s">
        <v>144</v>
      </c>
      <c r="L218" s="230"/>
      <c r="M218" s="231" t="s">
        <v>3</v>
      </c>
      <c r="N218" s="232" t="s">
        <v>45</v>
      </c>
      <c r="O218" s="73"/>
      <c r="P218" s="175">
        <f>O218*H218</f>
        <v>0</v>
      </c>
      <c r="Q218" s="175">
        <v>0.00020000000000000001</v>
      </c>
      <c r="R218" s="175">
        <f>Q218*H218</f>
        <v>0.0012000000000000001</v>
      </c>
      <c r="S218" s="175">
        <v>0</v>
      </c>
      <c r="T218" s="17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7" t="s">
        <v>429</v>
      </c>
      <c r="AT218" s="177" t="s">
        <v>932</v>
      </c>
      <c r="AU218" s="177" t="s">
        <v>84</v>
      </c>
      <c r="AY218" s="20" t="s">
        <v>138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20" t="s">
        <v>82</v>
      </c>
      <c r="BK218" s="178">
        <f>ROUND(I218*H218,2)</f>
        <v>0</v>
      </c>
      <c r="BL218" s="20" t="s">
        <v>302</v>
      </c>
      <c r="BM218" s="177" t="s">
        <v>2922</v>
      </c>
    </row>
    <row r="219" s="2" customFormat="1">
      <c r="A219" s="39"/>
      <c r="B219" s="40"/>
      <c r="C219" s="39"/>
      <c r="D219" s="179" t="s">
        <v>147</v>
      </c>
      <c r="E219" s="39"/>
      <c r="F219" s="180" t="s">
        <v>2923</v>
      </c>
      <c r="G219" s="39"/>
      <c r="H219" s="39"/>
      <c r="I219" s="181"/>
      <c r="J219" s="39"/>
      <c r="K219" s="39"/>
      <c r="L219" s="40"/>
      <c r="M219" s="182"/>
      <c r="N219" s="18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147</v>
      </c>
      <c r="AU219" s="20" t="s">
        <v>84</v>
      </c>
    </row>
    <row r="220" s="2" customFormat="1" ht="16.5" customHeight="1">
      <c r="A220" s="39"/>
      <c r="B220" s="165"/>
      <c r="C220" s="166" t="s">
        <v>620</v>
      </c>
      <c r="D220" s="166" t="s">
        <v>141</v>
      </c>
      <c r="E220" s="167" t="s">
        <v>2924</v>
      </c>
      <c r="F220" s="168" t="s">
        <v>2925</v>
      </c>
      <c r="G220" s="169" t="s">
        <v>211</v>
      </c>
      <c r="H220" s="170">
        <v>2</v>
      </c>
      <c r="I220" s="171"/>
      <c r="J220" s="172">
        <f>ROUND(I220*H220,2)</f>
        <v>0</v>
      </c>
      <c r="K220" s="168" t="s">
        <v>144</v>
      </c>
      <c r="L220" s="40"/>
      <c r="M220" s="173" t="s">
        <v>3</v>
      </c>
      <c r="N220" s="174" t="s">
        <v>45</v>
      </c>
      <c r="O220" s="73"/>
      <c r="P220" s="175">
        <f>O220*H220</f>
        <v>0</v>
      </c>
      <c r="Q220" s="175">
        <v>0</v>
      </c>
      <c r="R220" s="175">
        <f>Q220*H220</f>
        <v>0</v>
      </c>
      <c r="S220" s="175">
        <v>0</v>
      </c>
      <c r="T220" s="17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77" t="s">
        <v>302</v>
      </c>
      <c r="AT220" s="177" t="s">
        <v>141</v>
      </c>
      <c r="AU220" s="177" t="s">
        <v>84</v>
      </c>
      <c r="AY220" s="20" t="s">
        <v>138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20" t="s">
        <v>82</v>
      </c>
      <c r="BK220" s="178">
        <f>ROUND(I220*H220,2)</f>
        <v>0</v>
      </c>
      <c r="BL220" s="20" t="s">
        <v>302</v>
      </c>
      <c r="BM220" s="177" t="s">
        <v>2926</v>
      </c>
    </row>
    <row r="221" s="2" customFormat="1" ht="16.5" customHeight="1">
      <c r="A221" s="39"/>
      <c r="B221" s="165"/>
      <c r="C221" s="223" t="s">
        <v>625</v>
      </c>
      <c r="D221" s="223" t="s">
        <v>932</v>
      </c>
      <c r="E221" s="224" t="s">
        <v>2927</v>
      </c>
      <c r="F221" s="225" t="s">
        <v>2928</v>
      </c>
      <c r="G221" s="226" t="s">
        <v>211</v>
      </c>
      <c r="H221" s="227">
        <v>1</v>
      </c>
      <c r="I221" s="228"/>
      <c r="J221" s="229">
        <f>ROUND(I221*H221,2)</f>
        <v>0</v>
      </c>
      <c r="K221" s="225" t="s">
        <v>3</v>
      </c>
      <c r="L221" s="230"/>
      <c r="M221" s="231" t="s">
        <v>3</v>
      </c>
      <c r="N221" s="232" t="s">
        <v>45</v>
      </c>
      <c r="O221" s="73"/>
      <c r="P221" s="175">
        <f>O221*H221</f>
        <v>0</v>
      </c>
      <c r="Q221" s="175">
        <v>0.0033</v>
      </c>
      <c r="R221" s="175">
        <f>Q221*H221</f>
        <v>0.0033</v>
      </c>
      <c r="S221" s="175">
        <v>0</v>
      </c>
      <c r="T221" s="17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7" t="s">
        <v>429</v>
      </c>
      <c r="AT221" s="177" t="s">
        <v>932</v>
      </c>
      <c r="AU221" s="177" t="s">
        <v>84</v>
      </c>
      <c r="AY221" s="20" t="s">
        <v>138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20" t="s">
        <v>82</v>
      </c>
      <c r="BK221" s="178">
        <f>ROUND(I221*H221,2)</f>
        <v>0</v>
      </c>
      <c r="BL221" s="20" t="s">
        <v>302</v>
      </c>
      <c r="BM221" s="177" t="s">
        <v>2929</v>
      </c>
    </row>
    <row r="222" s="2" customFormat="1" ht="16.5" customHeight="1">
      <c r="A222" s="39"/>
      <c r="B222" s="165"/>
      <c r="C222" s="223" t="s">
        <v>631</v>
      </c>
      <c r="D222" s="223" t="s">
        <v>932</v>
      </c>
      <c r="E222" s="224" t="s">
        <v>2930</v>
      </c>
      <c r="F222" s="225" t="s">
        <v>2931</v>
      </c>
      <c r="G222" s="226" t="s">
        <v>211</v>
      </c>
      <c r="H222" s="227">
        <v>1</v>
      </c>
      <c r="I222" s="228"/>
      <c r="J222" s="229">
        <f>ROUND(I222*H222,2)</f>
        <v>0</v>
      </c>
      <c r="K222" s="225" t="s">
        <v>3</v>
      </c>
      <c r="L222" s="230"/>
      <c r="M222" s="231" t="s">
        <v>3</v>
      </c>
      <c r="N222" s="232" t="s">
        <v>45</v>
      </c>
      <c r="O222" s="73"/>
      <c r="P222" s="175">
        <f>O222*H222</f>
        <v>0</v>
      </c>
      <c r="Q222" s="175">
        <v>0.0033</v>
      </c>
      <c r="R222" s="175">
        <f>Q222*H222</f>
        <v>0.0033</v>
      </c>
      <c r="S222" s="175">
        <v>0</v>
      </c>
      <c r="T222" s="17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77" t="s">
        <v>429</v>
      </c>
      <c r="AT222" s="177" t="s">
        <v>932</v>
      </c>
      <c r="AU222" s="177" t="s">
        <v>84</v>
      </c>
      <c r="AY222" s="20" t="s">
        <v>138</v>
      </c>
      <c r="BE222" s="178">
        <f>IF(N222="základní",J222,0)</f>
        <v>0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20" t="s">
        <v>82</v>
      </c>
      <c r="BK222" s="178">
        <f>ROUND(I222*H222,2)</f>
        <v>0</v>
      </c>
      <c r="BL222" s="20" t="s">
        <v>302</v>
      </c>
      <c r="BM222" s="177" t="s">
        <v>2932</v>
      </c>
    </row>
    <row r="223" s="2" customFormat="1" ht="16.5" customHeight="1">
      <c r="A223" s="39"/>
      <c r="B223" s="165"/>
      <c r="C223" s="223" t="s">
        <v>637</v>
      </c>
      <c r="D223" s="223" t="s">
        <v>932</v>
      </c>
      <c r="E223" s="224" t="s">
        <v>2933</v>
      </c>
      <c r="F223" s="225" t="s">
        <v>2934</v>
      </c>
      <c r="G223" s="226" t="s">
        <v>369</v>
      </c>
      <c r="H223" s="227">
        <v>50</v>
      </c>
      <c r="I223" s="228"/>
      <c r="J223" s="229">
        <f>ROUND(I223*H223,2)</f>
        <v>0</v>
      </c>
      <c r="K223" s="225" t="s">
        <v>144</v>
      </c>
      <c r="L223" s="230"/>
      <c r="M223" s="231" t="s">
        <v>3</v>
      </c>
      <c r="N223" s="232" t="s">
        <v>45</v>
      </c>
      <c r="O223" s="73"/>
      <c r="P223" s="175">
        <f>O223*H223</f>
        <v>0</v>
      </c>
      <c r="Q223" s="175">
        <v>9.0000000000000006E-05</v>
      </c>
      <c r="R223" s="175">
        <f>Q223*H223</f>
        <v>0.0045000000000000005</v>
      </c>
      <c r="S223" s="175">
        <v>0</v>
      </c>
      <c r="T223" s="17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7" t="s">
        <v>429</v>
      </c>
      <c r="AT223" s="177" t="s">
        <v>932</v>
      </c>
      <c r="AU223" s="177" t="s">
        <v>84</v>
      </c>
      <c r="AY223" s="20" t="s">
        <v>138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20" t="s">
        <v>82</v>
      </c>
      <c r="BK223" s="178">
        <f>ROUND(I223*H223,2)</f>
        <v>0</v>
      </c>
      <c r="BL223" s="20" t="s">
        <v>302</v>
      </c>
      <c r="BM223" s="177" t="s">
        <v>2935</v>
      </c>
    </row>
    <row r="224" s="2" customFormat="1" ht="16.5" customHeight="1">
      <c r="A224" s="39"/>
      <c r="B224" s="165"/>
      <c r="C224" s="166" t="s">
        <v>641</v>
      </c>
      <c r="D224" s="166" t="s">
        <v>141</v>
      </c>
      <c r="E224" s="167" t="s">
        <v>2936</v>
      </c>
      <c r="F224" s="168" t="s">
        <v>2937</v>
      </c>
      <c r="G224" s="169" t="s">
        <v>211</v>
      </c>
      <c r="H224" s="170">
        <v>2</v>
      </c>
      <c r="I224" s="171"/>
      <c r="J224" s="172">
        <f>ROUND(I224*H224,2)</f>
        <v>0</v>
      </c>
      <c r="K224" s="168" t="s">
        <v>144</v>
      </c>
      <c r="L224" s="40"/>
      <c r="M224" s="173" t="s">
        <v>3</v>
      </c>
      <c r="N224" s="174" t="s">
        <v>45</v>
      </c>
      <c r="O224" s="73"/>
      <c r="P224" s="175">
        <f>O224*H224</f>
        <v>0</v>
      </c>
      <c r="Q224" s="175">
        <v>0</v>
      </c>
      <c r="R224" s="175">
        <f>Q224*H224</f>
        <v>0</v>
      </c>
      <c r="S224" s="175">
        <v>0</v>
      </c>
      <c r="T224" s="17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77" t="s">
        <v>302</v>
      </c>
      <c r="AT224" s="177" t="s">
        <v>141</v>
      </c>
      <c r="AU224" s="177" t="s">
        <v>84</v>
      </c>
      <c r="AY224" s="20" t="s">
        <v>138</v>
      </c>
      <c r="BE224" s="178">
        <f>IF(N224="základní",J224,0)</f>
        <v>0</v>
      </c>
      <c r="BF224" s="178">
        <f>IF(N224="snížená",J224,0)</f>
        <v>0</v>
      </c>
      <c r="BG224" s="178">
        <f>IF(N224="zákl. přenesená",J224,0)</f>
        <v>0</v>
      </c>
      <c r="BH224" s="178">
        <f>IF(N224="sníž. přenesená",J224,0)</f>
        <v>0</v>
      </c>
      <c r="BI224" s="178">
        <f>IF(N224="nulová",J224,0)</f>
        <v>0</v>
      </c>
      <c r="BJ224" s="20" t="s">
        <v>82</v>
      </c>
      <c r="BK224" s="178">
        <f>ROUND(I224*H224,2)</f>
        <v>0</v>
      </c>
      <c r="BL224" s="20" t="s">
        <v>302</v>
      </c>
      <c r="BM224" s="177" t="s">
        <v>2938</v>
      </c>
    </row>
    <row r="225" s="2" customFormat="1" ht="16.5" customHeight="1">
      <c r="A225" s="39"/>
      <c r="B225" s="165"/>
      <c r="C225" s="223" t="s">
        <v>649</v>
      </c>
      <c r="D225" s="223" t="s">
        <v>932</v>
      </c>
      <c r="E225" s="224" t="s">
        <v>2939</v>
      </c>
      <c r="F225" s="225" t="s">
        <v>2940</v>
      </c>
      <c r="G225" s="226" t="s">
        <v>211</v>
      </c>
      <c r="H225" s="227">
        <v>2</v>
      </c>
      <c r="I225" s="228"/>
      <c r="J225" s="229">
        <f>ROUND(I225*H225,2)</f>
        <v>0</v>
      </c>
      <c r="K225" s="225" t="s">
        <v>144</v>
      </c>
      <c r="L225" s="230"/>
      <c r="M225" s="231" t="s">
        <v>3</v>
      </c>
      <c r="N225" s="232" t="s">
        <v>45</v>
      </c>
      <c r="O225" s="73"/>
      <c r="P225" s="175">
        <f>O225*H225</f>
        <v>0</v>
      </c>
      <c r="Q225" s="175">
        <v>0.00040000000000000002</v>
      </c>
      <c r="R225" s="175">
        <f>Q225*H225</f>
        <v>0.00080000000000000004</v>
      </c>
      <c r="S225" s="175">
        <v>0</v>
      </c>
      <c r="T225" s="17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77" t="s">
        <v>429</v>
      </c>
      <c r="AT225" s="177" t="s">
        <v>932</v>
      </c>
      <c r="AU225" s="177" t="s">
        <v>84</v>
      </c>
      <c r="AY225" s="20" t="s">
        <v>138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20" t="s">
        <v>82</v>
      </c>
      <c r="BK225" s="178">
        <f>ROUND(I225*H225,2)</f>
        <v>0</v>
      </c>
      <c r="BL225" s="20" t="s">
        <v>302</v>
      </c>
      <c r="BM225" s="177" t="s">
        <v>2941</v>
      </c>
    </row>
    <row r="226" s="2" customFormat="1">
      <c r="A226" s="39"/>
      <c r="B226" s="40"/>
      <c r="C226" s="39"/>
      <c r="D226" s="179" t="s">
        <v>147</v>
      </c>
      <c r="E226" s="39"/>
      <c r="F226" s="180" t="s">
        <v>2942</v>
      </c>
      <c r="G226" s="39"/>
      <c r="H226" s="39"/>
      <c r="I226" s="181"/>
      <c r="J226" s="39"/>
      <c r="K226" s="39"/>
      <c r="L226" s="40"/>
      <c r="M226" s="182"/>
      <c r="N226" s="183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147</v>
      </c>
      <c r="AU226" s="20" t="s">
        <v>84</v>
      </c>
    </row>
    <row r="227" s="2" customFormat="1" ht="16.5" customHeight="1">
      <c r="A227" s="39"/>
      <c r="B227" s="165"/>
      <c r="C227" s="166" t="s">
        <v>659</v>
      </c>
      <c r="D227" s="166" t="s">
        <v>141</v>
      </c>
      <c r="E227" s="167" t="s">
        <v>2943</v>
      </c>
      <c r="F227" s="168" t="s">
        <v>2944</v>
      </c>
      <c r="G227" s="169" t="s">
        <v>211</v>
      </c>
      <c r="H227" s="170">
        <v>6</v>
      </c>
      <c r="I227" s="171"/>
      <c r="J227" s="172">
        <f>ROUND(I227*H227,2)</f>
        <v>0</v>
      </c>
      <c r="K227" s="168" t="s">
        <v>144</v>
      </c>
      <c r="L227" s="40"/>
      <c r="M227" s="173" t="s">
        <v>3</v>
      </c>
      <c r="N227" s="174" t="s">
        <v>45</v>
      </c>
      <c r="O227" s="73"/>
      <c r="P227" s="175">
        <f>O227*H227</f>
        <v>0</v>
      </c>
      <c r="Q227" s="175">
        <v>0</v>
      </c>
      <c r="R227" s="175">
        <f>Q227*H227</f>
        <v>0</v>
      </c>
      <c r="S227" s="175">
        <v>0</v>
      </c>
      <c r="T227" s="17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77" t="s">
        <v>302</v>
      </c>
      <c r="AT227" s="177" t="s">
        <v>141</v>
      </c>
      <c r="AU227" s="177" t="s">
        <v>84</v>
      </c>
      <c r="AY227" s="20" t="s">
        <v>138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20" t="s">
        <v>82</v>
      </c>
      <c r="BK227" s="178">
        <f>ROUND(I227*H227,2)</f>
        <v>0</v>
      </c>
      <c r="BL227" s="20" t="s">
        <v>302</v>
      </c>
      <c r="BM227" s="177" t="s">
        <v>2945</v>
      </c>
    </row>
    <row r="228" s="14" customFormat="1">
      <c r="A228" s="14"/>
      <c r="B228" s="196"/>
      <c r="C228" s="14"/>
      <c r="D228" s="179" t="s">
        <v>199</v>
      </c>
      <c r="E228" s="197" t="s">
        <v>3</v>
      </c>
      <c r="F228" s="198" t="s">
        <v>2946</v>
      </c>
      <c r="G228" s="14"/>
      <c r="H228" s="199">
        <v>6</v>
      </c>
      <c r="I228" s="200"/>
      <c r="J228" s="14"/>
      <c r="K228" s="14"/>
      <c r="L228" s="196"/>
      <c r="M228" s="201"/>
      <c r="N228" s="202"/>
      <c r="O228" s="202"/>
      <c r="P228" s="202"/>
      <c r="Q228" s="202"/>
      <c r="R228" s="202"/>
      <c r="S228" s="202"/>
      <c r="T228" s="20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7" t="s">
        <v>199</v>
      </c>
      <c r="AU228" s="197" t="s">
        <v>84</v>
      </c>
      <c r="AV228" s="14" t="s">
        <v>84</v>
      </c>
      <c r="AW228" s="14" t="s">
        <v>35</v>
      </c>
      <c r="AX228" s="14" t="s">
        <v>82</v>
      </c>
      <c r="AY228" s="197" t="s">
        <v>138</v>
      </c>
    </row>
    <row r="229" s="2" customFormat="1" ht="16.5" customHeight="1">
      <c r="A229" s="39"/>
      <c r="B229" s="165"/>
      <c r="C229" s="223" t="s">
        <v>668</v>
      </c>
      <c r="D229" s="223" t="s">
        <v>932</v>
      </c>
      <c r="E229" s="224" t="s">
        <v>2947</v>
      </c>
      <c r="F229" s="225" t="s">
        <v>2948</v>
      </c>
      <c r="G229" s="226" t="s">
        <v>211</v>
      </c>
      <c r="H229" s="227">
        <v>3</v>
      </c>
      <c r="I229" s="228"/>
      <c r="J229" s="229">
        <f>ROUND(I229*H229,2)</f>
        <v>0</v>
      </c>
      <c r="K229" s="225" t="s">
        <v>3</v>
      </c>
      <c r="L229" s="230"/>
      <c r="M229" s="231" t="s">
        <v>3</v>
      </c>
      <c r="N229" s="232" t="s">
        <v>45</v>
      </c>
      <c r="O229" s="73"/>
      <c r="P229" s="175">
        <f>O229*H229</f>
        <v>0</v>
      </c>
      <c r="Q229" s="175">
        <v>0.00029999999999999997</v>
      </c>
      <c r="R229" s="175">
        <f>Q229*H229</f>
        <v>0.00089999999999999998</v>
      </c>
      <c r="S229" s="175">
        <v>0</v>
      </c>
      <c r="T229" s="17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77" t="s">
        <v>429</v>
      </c>
      <c r="AT229" s="177" t="s">
        <v>932</v>
      </c>
      <c r="AU229" s="177" t="s">
        <v>84</v>
      </c>
      <c r="AY229" s="20" t="s">
        <v>138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20" t="s">
        <v>82</v>
      </c>
      <c r="BK229" s="178">
        <f>ROUND(I229*H229,2)</f>
        <v>0</v>
      </c>
      <c r="BL229" s="20" t="s">
        <v>302</v>
      </c>
      <c r="BM229" s="177" t="s">
        <v>2949</v>
      </c>
    </row>
    <row r="230" s="2" customFormat="1" ht="16.5" customHeight="1">
      <c r="A230" s="39"/>
      <c r="B230" s="165"/>
      <c r="C230" s="223" t="s">
        <v>673</v>
      </c>
      <c r="D230" s="223" t="s">
        <v>932</v>
      </c>
      <c r="E230" s="224" t="s">
        <v>2950</v>
      </c>
      <c r="F230" s="225" t="s">
        <v>2951</v>
      </c>
      <c r="G230" s="226" t="s">
        <v>211</v>
      </c>
      <c r="H230" s="227">
        <v>1</v>
      </c>
      <c r="I230" s="228"/>
      <c r="J230" s="229">
        <f>ROUND(I230*H230,2)</f>
        <v>0</v>
      </c>
      <c r="K230" s="225" t="s">
        <v>144</v>
      </c>
      <c r="L230" s="230"/>
      <c r="M230" s="231" t="s">
        <v>3</v>
      </c>
      <c r="N230" s="232" t="s">
        <v>45</v>
      </c>
      <c r="O230" s="73"/>
      <c r="P230" s="175">
        <f>O230*H230</f>
        <v>0</v>
      </c>
      <c r="Q230" s="175">
        <v>0.00050000000000000001</v>
      </c>
      <c r="R230" s="175">
        <f>Q230*H230</f>
        <v>0.00050000000000000001</v>
      </c>
      <c r="S230" s="175">
        <v>0</v>
      </c>
      <c r="T230" s="17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7" t="s">
        <v>429</v>
      </c>
      <c r="AT230" s="177" t="s">
        <v>932</v>
      </c>
      <c r="AU230" s="177" t="s">
        <v>84</v>
      </c>
      <c r="AY230" s="20" t="s">
        <v>138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20" t="s">
        <v>82</v>
      </c>
      <c r="BK230" s="178">
        <f>ROUND(I230*H230,2)</f>
        <v>0</v>
      </c>
      <c r="BL230" s="20" t="s">
        <v>302</v>
      </c>
      <c r="BM230" s="177" t="s">
        <v>2952</v>
      </c>
    </row>
    <row r="231" s="2" customFormat="1" ht="16.5" customHeight="1">
      <c r="A231" s="39"/>
      <c r="B231" s="165"/>
      <c r="C231" s="223" t="s">
        <v>681</v>
      </c>
      <c r="D231" s="223" t="s">
        <v>932</v>
      </c>
      <c r="E231" s="224" t="s">
        <v>2953</v>
      </c>
      <c r="F231" s="225" t="s">
        <v>2954</v>
      </c>
      <c r="G231" s="226" t="s">
        <v>211</v>
      </c>
      <c r="H231" s="227">
        <v>2</v>
      </c>
      <c r="I231" s="228"/>
      <c r="J231" s="229">
        <f>ROUND(I231*H231,2)</f>
        <v>0</v>
      </c>
      <c r="K231" s="225" t="s">
        <v>3</v>
      </c>
      <c r="L231" s="230"/>
      <c r="M231" s="231" t="s">
        <v>3</v>
      </c>
      <c r="N231" s="232" t="s">
        <v>45</v>
      </c>
      <c r="O231" s="73"/>
      <c r="P231" s="175">
        <f>O231*H231</f>
        <v>0</v>
      </c>
      <c r="Q231" s="175">
        <v>0.00080000000000000004</v>
      </c>
      <c r="R231" s="175">
        <f>Q231*H231</f>
        <v>0.0016000000000000001</v>
      </c>
      <c r="S231" s="175">
        <v>0</v>
      </c>
      <c r="T231" s="17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77" t="s">
        <v>429</v>
      </c>
      <c r="AT231" s="177" t="s">
        <v>932</v>
      </c>
      <c r="AU231" s="177" t="s">
        <v>84</v>
      </c>
      <c r="AY231" s="20" t="s">
        <v>138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20" t="s">
        <v>82</v>
      </c>
      <c r="BK231" s="178">
        <f>ROUND(I231*H231,2)</f>
        <v>0</v>
      </c>
      <c r="BL231" s="20" t="s">
        <v>302</v>
      </c>
      <c r="BM231" s="177" t="s">
        <v>2955</v>
      </c>
    </row>
    <row r="232" s="2" customFormat="1" ht="16.5" customHeight="1">
      <c r="A232" s="39"/>
      <c r="B232" s="165"/>
      <c r="C232" s="166" t="s">
        <v>689</v>
      </c>
      <c r="D232" s="166" t="s">
        <v>141</v>
      </c>
      <c r="E232" s="167" t="s">
        <v>2956</v>
      </c>
      <c r="F232" s="168" t="s">
        <v>2957</v>
      </c>
      <c r="G232" s="169" t="s">
        <v>211</v>
      </c>
      <c r="H232" s="170">
        <v>1</v>
      </c>
      <c r="I232" s="171"/>
      <c r="J232" s="172">
        <f>ROUND(I232*H232,2)</f>
        <v>0</v>
      </c>
      <c r="K232" s="168" t="s">
        <v>144</v>
      </c>
      <c r="L232" s="40"/>
      <c r="M232" s="173" t="s">
        <v>3</v>
      </c>
      <c r="N232" s="174" t="s">
        <v>45</v>
      </c>
      <c r="O232" s="73"/>
      <c r="P232" s="175">
        <f>O232*H232</f>
        <v>0</v>
      </c>
      <c r="Q232" s="175">
        <v>0</v>
      </c>
      <c r="R232" s="175">
        <f>Q232*H232</f>
        <v>0</v>
      </c>
      <c r="S232" s="175">
        <v>0</v>
      </c>
      <c r="T232" s="17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77" t="s">
        <v>302</v>
      </c>
      <c r="AT232" s="177" t="s">
        <v>141</v>
      </c>
      <c r="AU232" s="177" t="s">
        <v>84</v>
      </c>
      <c r="AY232" s="20" t="s">
        <v>138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20" t="s">
        <v>82</v>
      </c>
      <c r="BK232" s="178">
        <f>ROUND(I232*H232,2)</f>
        <v>0</v>
      </c>
      <c r="BL232" s="20" t="s">
        <v>302</v>
      </c>
      <c r="BM232" s="177" t="s">
        <v>2958</v>
      </c>
    </row>
    <row r="233" s="2" customFormat="1" ht="16.5" customHeight="1">
      <c r="A233" s="39"/>
      <c r="B233" s="165"/>
      <c r="C233" s="223" t="s">
        <v>1146</v>
      </c>
      <c r="D233" s="223" t="s">
        <v>932</v>
      </c>
      <c r="E233" s="224" t="s">
        <v>2959</v>
      </c>
      <c r="F233" s="225" t="s">
        <v>2960</v>
      </c>
      <c r="G233" s="226" t="s">
        <v>211</v>
      </c>
      <c r="H233" s="227">
        <v>1</v>
      </c>
      <c r="I233" s="228"/>
      <c r="J233" s="229">
        <f>ROUND(I233*H233,2)</f>
        <v>0</v>
      </c>
      <c r="K233" s="225" t="s">
        <v>3</v>
      </c>
      <c r="L233" s="230"/>
      <c r="M233" s="231" t="s">
        <v>3</v>
      </c>
      <c r="N233" s="232" t="s">
        <v>45</v>
      </c>
      <c r="O233" s="73"/>
      <c r="P233" s="175">
        <f>O233*H233</f>
        <v>0</v>
      </c>
      <c r="Q233" s="175">
        <v>0.0016000000000000001</v>
      </c>
      <c r="R233" s="175">
        <f>Q233*H233</f>
        <v>0.0016000000000000001</v>
      </c>
      <c r="S233" s="175">
        <v>0</v>
      </c>
      <c r="T233" s="17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7" t="s">
        <v>429</v>
      </c>
      <c r="AT233" s="177" t="s">
        <v>932</v>
      </c>
      <c r="AU233" s="177" t="s">
        <v>84</v>
      </c>
      <c r="AY233" s="20" t="s">
        <v>138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20" t="s">
        <v>82</v>
      </c>
      <c r="BK233" s="178">
        <f>ROUND(I233*H233,2)</f>
        <v>0</v>
      </c>
      <c r="BL233" s="20" t="s">
        <v>302</v>
      </c>
      <c r="BM233" s="177" t="s">
        <v>2961</v>
      </c>
    </row>
    <row r="234" s="2" customFormat="1" ht="16.5" customHeight="1">
      <c r="A234" s="39"/>
      <c r="B234" s="165"/>
      <c r="C234" s="166" t="s">
        <v>1150</v>
      </c>
      <c r="D234" s="166" t="s">
        <v>141</v>
      </c>
      <c r="E234" s="167" t="s">
        <v>2962</v>
      </c>
      <c r="F234" s="168" t="s">
        <v>2963</v>
      </c>
      <c r="G234" s="169" t="s">
        <v>211</v>
      </c>
      <c r="H234" s="170">
        <v>1</v>
      </c>
      <c r="I234" s="171"/>
      <c r="J234" s="172">
        <f>ROUND(I234*H234,2)</f>
        <v>0</v>
      </c>
      <c r="K234" s="168" t="s">
        <v>144</v>
      </c>
      <c r="L234" s="40"/>
      <c r="M234" s="173" t="s">
        <v>3</v>
      </c>
      <c r="N234" s="174" t="s">
        <v>45</v>
      </c>
      <c r="O234" s="73"/>
      <c r="P234" s="175">
        <f>O234*H234</f>
        <v>0</v>
      </c>
      <c r="Q234" s="175">
        <v>0</v>
      </c>
      <c r="R234" s="175">
        <f>Q234*H234</f>
        <v>0</v>
      </c>
      <c r="S234" s="175">
        <v>0</v>
      </c>
      <c r="T234" s="17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77" t="s">
        <v>302</v>
      </c>
      <c r="AT234" s="177" t="s">
        <v>141</v>
      </c>
      <c r="AU234" s="177" t="s">
        <v>84</v>
      </c>
      <c r="AY234" s="20" t="s">
        <v>138</v>
      </c>
      <c r="BE234" s="178">
        <f>IF(N234="základní",J234,0)</f>
        <v>0</v>
      </c>
      <c r="BF234" s="178">
        <f>IF(N234="snížená",J234,0)</f>
        <v>0</v>
      </c>
      <c r="BG234" s="178">
        <f>IF(N234="zákl. přenesená",J234,0)</f>
        <v>0</v>
      </c>
      <c r="BH234" s="178">
        <f>IF(N234="sníž. přenesená",J234,0)</f>
        <v>0</v>
      </c>
      <c r="BI234" s="178">
        <f>IF(N234="nulová",J234,0)</f>
        <v>0</v>
      </c>
      <c r="BJ234" s="20" t="s">
        <v>82</v>
      </c>
      <c r="BK234" s="178">
        <f>ROUND(I234*H234,2)</f>
        <v>0</v>
      </c>
      <c r="BL234" s="20" t="s">
        <v>302</v>
      </c>
      <c r="BM234" s="177" t="s">
        <v>2964</v>
      </c>
    </row>
    <row r="235" s="2" customFormat="1" ht="16.5" customHeight="1">
      <c r="A235" s="39"/>
      <c r="B235" s="165"/>
      <c r="C235" s="223" t="s">
        <v>1156</v>
      </c>
      <c r="D235" s="223" t="s">
        <v>932</v>
      </c>
      <c r="E235" s="224" t="s">
        <v>2965</v>
      </c>
      <c r="F235" s="225" t="s">
        <v>2966</v>
      </c>
      <c r="G235" s="226" t="s">
        <v>211</v>
      </c>
      <c r="H235" s="227">
        <v>1</v>
      </c>
      <c r="I235" s="228"/>
      <c r="J235" s="229">
        <f>ROUND(I235*H235,2)</f>
        <v>0</v>
      </c>
      <c r="K235" s="225" t="s">
        <v>3</v>
      </c>
      <c r="L235" s="230"/>
      <c r="M235" s="231" t="s">
        <v>3</v>
      </c>
      <c r="N235" s="232" t="s">
        <v>45</v>
      </c>
      <c r="O235" s="73"/>
      <c r="P235" s="175">
        <f>O235*H235</f>
        <v>0</v>
      </c>
      <c r="Q235" s="175">
        <v>0.0019</v>
      </c>
      <c r="R235" s="175">
        <f>Q235*H235</f>
        <v>0.0019</v>
      </c>
      <c r="S235" s="175">
        <v>0</v>
      </c>
      <c r="T235" s="17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7" t="s">
        <v>429</v>
      </c>
      <c r="AT235" s="177" t="s">
        <v>932</v>
      </c>
      <c r="AU235" s="177" t="s">
        <v>84</v>
      </c>
      <c r="AY235" s="20" t="s">
        <v>138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20" t="s">
        <v>82</v>
      </c>
      <c r="BK235" s="178">
        <f>ROUND(I235*H235,2)</f>
        <v>0</v>
      </c>
      <c r="BL235" s="20" t="s">
        <v>302</v>
      </c>
      <c r="BM235" s="177" t="s">
        <v>2967</v>
      </c>
    </row>
    <row r="236" s="2" customFormat="1" ht="16.5" customHeight="1">
      <c r="A236" s="39"/>
      <c r="B236" s="165"/>
      <c r="C236" s="166" t="s">
        <v>1165</v>
      </c>
      <c r="D236" s="166" t="s">
        <v>141</v>
      </c>
      <c r="E236" s="167" t="s">
        <v>2968</v>
      </c>
      <c r="F236" s="168" t="s">
        <v>2969</v>
      </c>
      <c r="G236" s="169" t="s">
        <v>211</v>
      </c>
      <c r="H236" s="170">
        <v>7</v>
      </c>
      <c r="I236" s="171"/>
      <c r="J236" s="172">
        <f>ROUND(I236*H236,2)</f>
        <v>0</v>
      </c>
      <c r="K236" s="168" t="s">
        <v>144</v>
      </c>
      <c r="L236" s="40"/>
      <c r="M236" s="173" t="s">
        <v>3</v>
      </c>
      <c r="N236" s="174" t="s">
        <v>45</v>
      </c>
      <c r="O236" s="73"/>
      <c r="P236" s="175">
        <f>O236*H236</f>
        <v>0</v>
      </c>
      <c r="Q236" s="175">
        <v>0</v>
      </c>
      <c r="R236" s="175">
        <f>Q236*H236</f>
        <v>0</v>
      </c>
      <c r="S236" s="175">
        <v>0</v>
      </c>
      <c r="T236" s="17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77" t="s">
        <v>302</v>
      </c>
      <c r="AT236" s="177" t="s">
        <v>141</v>
      </c>
      <c r="AU236" s="177" t="s">
        <v>84</v>
      </c>
      <c r="AY236" s="20" t="s">
        <v>138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20" t="s">
        <v>82</v>
      </c>
      <c r="BK236" s="178">
        <f>ROUND(I236*H236,2)</f>
        <v>0</v>
      </c>
      <c r="BL236" s="20" t="s">
        <v>302</v>
      </c>
      <c r="BM236" s="177" t="s">
        <v>2970</v>
      </c>
    </row>
    <row r="237" s="2" customFormat="1" ht="16.5" customHeight="1">
      <c r="A237" s="39"/>
      <c r="B237" s="165"/>
      <c r="C237" s="166" t="s">
        <v>1169</v>
      </c>
      <c r="D237" s="166" t="s">
        <v>141</v>
      </c>
      <c r="E237" s="167" t="s">
        <v>2971</v>
      </c>
      <c r="F237" s="168" t="s">
        <v>2972</v>
      </c>
      <c r="G237" s="169" t="s">
        <v>211</v>
      </c>
      <c r="H237" s="170">
        <v>3</v>
      </c>
      <c r="I237" s="171"/>
      <c r="J237" s="172">
        <f>ROUND(I237*H237,2)</f>
        <v>0</v>
      </c>
      <c r="K237" s="168" t="s">
        <v>144</v>
      </c>
      <c r="L237" s="40"/>
      <c r="M237" s="173" t="s">
        <v>3</v>
      </c>
      <c r="N237" s="174" t="s">
        <v>45</v>
      </c>
      <c r="O237" s="73"/>
      <c r="P237" s="175">
        <f>O237*H237</f>
        <v>0</v>
      </c>
      <c r="Q237" s="175">
        <v>0</v>
      </c>
      <c r="R237" s="175">
        <f>Q237*H237</f>
        <v>0</v>
      </c>
      <c r="S237" s="175">
        <v>0</v>
      </c>
      <c r="T237" s="17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7" t="s">
        <v>302</v>
      </c>
      <c r="AT237" s="177" t="s">
        <v>141</v>
      </c>
      <c r="AU237" s="177" t="s">
        <v>84</v>
      </c>
      <c r="AY237" s="20" t="s">
        <v>138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20" t="s">
        <v>82</v>
      </c>
      <c r="BK237" s="178">
        <f>ROUND(I237*H237,2)</f>
        <v>0</v>
      </c>
      <c r="BL237" s="20" t="s">
        <v>302</v>
      </c>
      <c r="BM237" s="177" t="s">
        <v>2973</v>
      </c>
    </row>
    <row r="238" s="2" customFormat="1" ht="16.5" customHeight="1">
      <c r="A238" s="39"/>
      <c r="B238" s="165"/>
      <c r="C238" s="223" t="s">
        <v>1174</v>
      </c>
      <c r="D238" s="223" t="s">
        <v>932</v>
      </c>
      <c r="E238" s="224" t="s">
        <v>2974</v>
      </c>
      <c r="F238" s="225" t="s">
        <v>2975</v>
      </c>
      <c r="G238" s="226" t="s">
        <v>211</v>
      </c>
      <c r="H238" s="227">
        <v>3</v>
      </c>
      <c r="I238" s="228"/>
      <c r="J238" s="229">
        <f>ROUND(I238*H238,2)</f>
        <v>0</v>
      </c>
      <c r="K238" s="225" t="s">
        <v>144</v>
      </c>
      <c r="L238" s="230"/>
      <c r="M238" s="231" t="s">
        <v>3</v>
      </c>
      <c r="N238" s="232" t="s">
        <v>45</v>
      </c>
      <c r="O238" s="73"/>
      <c r="P238" s="175">
        <f>O238*H238</f>
        <v>0</v>
      </c>
      <c r="Q238" s="175">
        <v>1.0000000000000001E-05</v>
      </c>
      <c r="R238" s="175">
        <f>Q238*H238</f>
        <v>3.0000000000000004E-05</v>
      </c>
      <c r="S238" s="175">
        <v>0</v>
      </c>
      <c r="T238" s="17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77" t="s">
        <v>429</v>
      </c>
      <c r="AT238" s="177" t="s">
        <v>932</v>
      </c>
      <c r="AU238" s="177" t="s">
        <v>84</v>
      </c>
      <c r="AY238" s="20" t="s">
        <v>138</v>
      </c>
      <c r="BE238" s="178">
        <f>IF(N238="základní",J238,0)</f>
        <v>0</v>
      </c>
      <c r="BF238" s="178">
        <f>IF(N238="snížená",J238,0)</f>
        <v>0</v>
      </c>
      <c r="BG238" s="178">
        <f>IF(N238="zákl. přenesená",J238,0)</f>
        <v>0</v>
      </c>
      <c r="BH238" s="178">
        <f>IF(N238="sníž. přenesená",J238,0)</f>
        <v>0</v>
      </c>
      <c r="BI238" s="178">
        <f>IF(N238="nulová",J238,0)</f>
        <v>0</v>
      </c>
      <c r="BJ238" s="20" t="s">
        <v>82</v>
      </c>
      <c r="BK238" s="178">
        <f>ROUND(I238*H238,2)</f>
        <v>0</v>
      </c>
      <c r="BL238" s="20" t="s">
        <v>302</v>
      </c>
      <c r="BM238" s="177" t="s">
        <v>2976</v>
      </c>
    </row>
    <row r="239" s="2" customFormat="1">
      <c r="A239" s="39"/>
      <c r="B239" s="40"/>
      <c r="C239" s="39"/>
      <c r="D239" s="179" t="s">
        <v>147</v>
      </c>
      <c r="E239" s="39"/>
      <c r="F239" s="180" t="s">
        <v>2977</v>
      </c>
      <c r="G239" s="39"/>
      <c r="H239" s="39"/>
      <c r="I239" s="181"/>
      <c r="J239" s="39"/>
      <c r="K239" s="39"/>
      <c r="L239" s="40"/>
      <c r="M239" s="182"/>
      <c r="N239" s="183"/>
      <c r="O239" s="73"/>
      <c r="P239" s="73"/>
      <c r="Q239" s="73"/>
      <c r="R239" s="73"/>
      <c r="S239" s="73"/>
      <c r="T239" s="74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20" t="s">
        <v>147</v>
      </c>
      <c r="AU239" s="20" t="s">
        <v>84</v>
      </c>
    </row>
    <row r="240" s="2" customFormat="1" ht="16.5" customHeight="1">
      <c r="A240" s="39"/>
      <c r="B240" s="165"/>
      <c r="C240" s="166" t="s">
        <v>1178</v>
      </c>
      <c r="D240" s="166" t="s">
        <v>141</v>
      </c>
      <c r="E240" s="167" t="s">
        <v>2978</v>
      </c>
      <c r="F240" s="168" t="s">
        <v>2979</v>
      </c>
      <c r="G240" s="169" t="s">
        <v>369</v>
      </c>
      <c r="H240" s="170">
        <v>50</v>
      </c>
      <c r="I240" s="171"/>
      <c r="J240" s="172">
        <f>ROUND(I240*H240,2)</f>
        <v>0</v>
      </c>
      <c r="K240" s="168" t="s">
        <v>144</v>
      </c>
      <c r="L240" s="40"/>
      <c r="M240" s="173" t="s">
        <v>3</v>
      </c>
      <c r="N240" s="174" t="s">
        <v>45</v>
      </c>
      <c r="O240" s="73"/>
      <c r="P240" s="175">
        <f>O240*H240</f>
        <v>0</v>
      </c>
      <c r="Q240" s="175">
        <v>0</v>
      </c>
      <c r="R240" s="175">
        <f>Q240*H240</f>
        <v>0</v>
      </c>
      <c r="S240" s="175">
        <v>0</v>
      </c>
      <c r="T240" s="17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77" t="s">
        <v>302</v>
      </c>
      <c r="AT240" s="177" t="s">
        <v>141</v>
      </c>
      <c r="AU240" s="177" t="s">
        <v>84</v>
      </c>
      <c r="AY240" s="20" t="s">
        <v>138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20" t="s">
        <v>82</v>
      </c>
      <c r="BK240" s="178">
        <f>ROUND(I240*H240,2)</f>
        <v>0</v>
      </c>
      <c r="BL240" s="20" t="s">
        <v>302</v>
      </c>
      <c r="BM240" s="177" t="s">
        <v>2980</v>
      </c>
    </row>
    <row r="241" s="2" customFormat="1">
      <c r="A241" s="39"/>
      <c r="B241" s="40"/>
      <c r="C241" s="39"/>
      <c r="D241" s="179" t="s">
        <v>147</v>
      </c>
      <c r="E241" s="39"/>
      <c r="F241" s="180" t="s">
        <v>2981</v>
      </c>
      <c r="G241" s="39"/>
      <c r="H241" s="39"/>
      <c r="I241" s="181"/>
      <c r="J241" s="39"/>
      <c r="K241" s="39"/>
      <c r="L241" s="40"/>
      <c r="M241" s="182"/>
      <c r="N241" s="183"/>
      <c r="O241" s="73"/>
      <c r="P241" s="73"/>
      <c r="Q241" s="73"/>
      <c r="R241" s="73"/>
      <c r="S241" s="73"/>
      <c r="T241" s="74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20" t="s">
        <v>147</v>
      </c>
      <c r="AU241" s="20" t="s">
        <v>84</v>
      </c>
    </row>
    <row r="242" s="2" customFormat="1" ht="16.5" customHeight="1">
      <c r="A242" s="39"/>
      <c r="B242" s="165"/>
      <c r="C242" s="223" t="s">
        <v>1183</v>
      </c>
      <c r="D242" s="223" t="s">
        <v>932</v>
      </c>
      <c r="E242" s="224" t="s">
        <v>2982</v>
      </c>
      <c r="F242" s="225" t="s">
        <v>2983</v>
      </c>
      <c r="G242" s="226" t="s">
        <v>369</v>
      </c>
      <c r="H242" s="227">
        <v>60</v>
      </c>
      <c r="I242" s="228"/>
      <c r="J242" s="229">
        <f>ROUND(I242*H242,2)</f>
        <v>0</v>
      </c>
      <c r="K242" s="225" t="s">
        <v>144</v>
      </c>
      <c r="L242" s="230"/>
      <c r="M242" s="231" t="s">
        <v>3</v>
      </c>
      <c r="N242" s="232" t="s">
        <v>45</v>
      </c>
      <c r="O242" s="73"/>
      <c r="P242" s="175">
        <f>O242*H242</f>
        <v>0</v>
      </c>
      <c r="Q242" s="175">
        <v>5.0000000000000002E-05</v>
      </c>
      <c r="R242" s="175">
        <f>Q242*H242</f>
        <v>0.0030000000000000001</v>
      </c>
      <c r="S242" s="175">
        <v>0</v>
      </c>
      <c r="T242" s="17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77" t="s">
        <v>429</v>
      </c>
      <c r="AT242" s="177" t="s">
        <v>932</v>
      </c>
      <c r="AU242" s="177" t="s">
        <v>84</v>
      </c>
      <c r="AY242" s="20" t="s">
        <v>138</v>
      </c>
      <c r="BE242" s="178">
        <f>IF(N242="základní",J242,0)</f>
        <v>0</v>
      </c>
      <c r="BF242" s="178">
        <f>IF(N242="snížená",J242,0)</f>
        <v>0</v>
      </c>
      <c r="BG242" s="178">
        <f>IF(N242="zákl. přenesená",J242,0)</f>
        <v>0</v>
      </c>
      <c r="BH242" s="178">
        <f>IF(N242="sníž. přenesená",J242,0)</f>
        <v>0</v>
      </c>
      <c r="BI242" s="178">
        <f>IF(N242="nulová",J242,0)</f>
        <v>0</v>
      </c>
      <c r="BJ242" s="20" t="s">
        <v>82</v>
      </c>
      <c r="BK242" s="178">
        <f>ROUND(I242*H242,2)</f>
        <v>0</v>
      </c>
      <c r="BL242" s="20" t="s">
        <v>302</v>
      </c>
      <c r="BM242" s="177" t="s">
        <v>2984</v>
      </c>
    </row>
    <row r="243" s="2" customFormat="1">
      <c r="A243" s="39"/>
      <c r="B243" s="40"/>
      <c r="C243" s="39"/>
      <c r="D243" s="179" t="s">
        <v>147</v>
      </c>
      <c r="E243" s="39"/>
      <c r="F243" s="180" t="s">
        <v>2985</v>
      </c>
      <c r="G243" s="39"/>
      <c r="H243" s="39"/>
      <c r="I243" s="181"/>
      <c r="J243" s="39"/>
      <c r="K243" s="39"/>
      <c r="L243" s="40"/>
      <c r="M243" s="182"/>
      <c r="N243" s="183"/>
      <c r="O243" s="73"/>
      <c r="P243" s="73"/>
      <c r="Q243" s="73"/>
      <c r="R243" s="73"/>
      <c r="S243" s="73"/>
      <c r="T243" s="74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20" t="s">
        <v>147</v>
      </c>
      <c r="AU243" s="20" t="s">
        <v>84</v>
      </c>
    </row>
    <row r="244" s="14" customFormat="1">
      <c r="A244" s="14"/>
      <c r="B244" s="196"/>
      <c r="C244" s="14"/>
      <c r="D244" s="179" t="s">
        <v>199</v>
      </c>
      <c r="E244" s="14"/>
      <c r="F244" s="198" t="s">
        <v>2986</v>
      </c>
      <c r="G244" s="14"/>
      <c r="H244" s="199">
        <v>60</v>
      </c>
      <c r="I244" s="200"/>
      <c r="J244" s="14"/>
      <c r="K244" s="14"/>
      <c r="L244" s="196"/>
      <c r="M244" s="201"/>
      <c r="N244" s="202"/>
      <c r="O244" s="202"/>
      <c r="P244" s="202"/>
      <c r="Q244" s="202"/>
      <c r="R244" s="202"/>
      <c r="S244" s="202"/>
      <c r="T244" s="20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7" t="s">
        <v>199</v>
      </c>
      <c r="AU244" s="197" t="s">
        <v>84</v>
      </c>
      <c r="AV244" s="14" t="s">
        <v>84</v>
      </c>
      <c r="AW244" s="14" t="s">
        <v>4</v>
      </c>
      <c r="AX244" s="14" t="s">
        <v>82</v>
      </c>
      <c r="AY244" s="197" t="s">
        <v>138</v>
      </c>
    </row>
    <row r="245" s="2" customFormat="1">
      <c r="A245" s="39"/>
      <c r="B245" s="165"/>
      <c r="C245" s="166" t="s">
        <v>1186</v>
      </c>
      <c r="D245" s="166" t="s">
        <v>141</v>
      </c>
      <c r="E245" s="167" t="s">
        <v>2987</v>
      </c>
      <c r="F245" s="168" t="s">
        <v>2988</v>
      </c>
      <c r="G245" s="169" t="s">
        <v>369</v>
      </c>
      <c r="H245" s="170">
        <v>6</v>
      </c>
      <c r="I245" s="171"/>
      <c r="J245" s="172">
        <f>ROUND(I245*H245,2)</f>
        <v>0</v>
      </c>
      <c r="K245" s="168" t="s">
        <v>144</v>
      </c>
      <c r="L245" s="40"/>
      <c r="M245" s="173" t="s">
        <v>3</v>
      </c>
      <c r="N245" s="174" t="s">
        <v>45</v>
      </c>
      <c r="O245" s="73"/>
      <c r="P245" s="175">
        <f>O245*H245</f>
        <v>0</v>
      </c>
      <c r="Q245" s="175">
        <v>0</v>
      </c>
      <c r="R245" s="175">
        <f>Q245*H245</f>
        <v>0</v>
      </c>
      <c r="S245" s="175">
        <v>0</v>
      </c>
      <c r="T245" s="17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77" t="s">
        <v>302</v>
      </c>
      <c r="AT245" s="177" t="s">
        <v>141</v>
      </c>
      <c r="AU245" s="177" t="s">
        <v>84</v>
      </c>
      <c r="AY245" s="20" t="s">
        <v>138</v>
      </c>
      <c r="BE245" s="178">
        <f>IF(N245="základní",J245,0)</f>
        <v>0</v>
      </c>
      <c r="BF245" s="178">
        <f>IF(N245="snížená",J245,0)</f>
        <v>0</v>
      </c>
      <c r="BG245" s="178">
        <f>IF(N245="zákl. přenesená",J245,0)</f>
        <v>0</v>
      </c>
      <c r="BH245" s="178">
        <f>IF(N245="sníž. přenesená",J245,0)</f>
        <v>0</v>
      </c>
      <c r="BI245" s="178">
        <f>IF(N245="nulová",J245,0)</f>
        <v>0</v>
      </c>
      <c r="BJ245" s="20" t="s">
        <v>82</v>
      </c>
      <c r="BK245" s="178">
        <f>ROUND(I245*H245,2)</f>
        <v>0</v>
      </c>
      <c r="BL245" s="20" t="s">
        <v>302</v>
      </c>
      <c r="BM245" s="177" t="s">
        <v>2989</v>
      </c>
    </row>
    <row r="246" s="2" customFormat="1">
      <c r="A246" s="39"/>
      <c r="B246" s="40"/>
      <c r="C246" s="39"/>
      <c r="D246" s="179" t="s">
        <v>147</v>
      </c>
      <c r="E246" s="39"/>
      <c r="F246" s="180" t="s">
        <v>2981</v>
      </c>
      <c r="G246" s="39"/>
      <c r="H246" s="39"/>
      <c r="I246" s="181"/>
      <c r="J246" s="39"/>
      <c r="K246" s="39"/>
      <c r="L246" s="40"/>
      <c r="M246" s="182"/>
      <c r="N246" s="183"/>
      <c r="O246" s="73"/>
      <c r="P246" s="73"/>
      <c r="Q246" s="73"/>
      <c r="R246" s="73"/>
      <c r="S246" s="73"/>
      <c r="T246" s="74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20" t="s">
        <v>147</v>
      </c>
      <c r="AU246" s="20" t="s">
        <v>84</v>
      </c>
    </row>
    <row r="247" s="2" customFormat="1" ht="16.5" customHeight="1">
      <c r="A247" s="39"/>
      <c r="B247" s="165"/>
      <c r="C247" s="223" t="s">
        <v>1191</v>
      </c>
      <c r="D247" s="223" t="s">
        <v>932</v>
      </c>
      <c r="E247" s="224" t="s">
        <v>2990</v>
      </c>
      <c r="F247" s="225" t="s">
        <v>2991</v>
      </c>
      <c r="G247" s="226" t="s">
        <v>369</v>
      </c>
      <c r="H247" s="227">
        <v>7.2000000000000002</v>
      </c>
      <c r="I247" s="228"/>
      <c r="J247" s="229">
        <f>ROUND(I247*H247,2)</f>
        <v>0</v>
      </c>
      <c r="K247" s="225" t="s">
        <v>144</v>
      </c>
      <c r="L247" s="230"/>
      <c r="M247" s="231" t="s">
        <v>3</v>
      </c>
      <c r="N247" s="232" t="s">
        <v>45</v>
      </c>
      <c r="O247" s="73"/>
      <c r="P247" s="175">
        <f>O247*H247</f>
        <v>0</v>
      </c>
      <c r="Q247" s="175">
        <v>0.00088999999999999995</v>
      </c>
      <c r="R247" s="175">
        <f>Q247*H247</f>
        <v>0.0064079999999999996</v>
      </c>
      <c r="S247" s="175">
        <v>0</v>
      </c>
      <c r="T247" s="17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77" t="s">
        <v>429</v>
      </c>
      <c r="AT247" s="177" t="s">
        <v>932</v>
      </c>
      <c r="AU247" s="177" t="s">
        <v>84</v>
      </c>
      <c r="AY247" s="20" t="s">
        <v>138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20" t="s">
        <v>82</v>
      </c>
      <c r="BK247" s="178">
        <f>ROUND(I247*H247,2)</f>
        <v>0</v>
      </c>
      <c r="BL247" s="20" t="s">
        <v>302</v>
      </c>
      <c r="BM247" s="177" t="s">
        <v>2992</v>
      </c>
    </row>
    <row r="248" s="2" customFormat="1">
      <c r="A248" s="39"/>
      <c r="B248" s="40"/>
      <c r="C248" s="39"/>
      <c r="D248" s="179" t="s">
        <v>147</v>
      </c>
      <c r="E248" s="39"/>
      <c r="F248" s="180" t="s">
        <v>2993</v>
      </c>
      <c r="G248" s="39"/>
      <c r="H248" s="39"/>
      <c r="I248" s="181"/>
      <c r="J248" s="39"/>
      <c r="K248" s="39"/>
      <c r="L248" s="40"/>
      <c r="M248" s="182"/>
      <c r="N248" s="183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147</v>
      </c>
      <c r="AU248" s="20" t="s">
        <v>84</v>
      </c>
    </row>
    <row r="249" s="14" customFormat="1">
      <c r="A249" s="14"/>
      <c r="B249" s="196"/>
      <c r="C249" s="14"/>
      <c r="D249" s="179" t="s">
        <v>199</v>
      </c>
      <c r="E249" s="14"/>
      <c r="F249" s="198" t="s">
        <v>2994</v>
      </c>
      <c r="G249" s="14"/>
      <c r="H249" s="199">
        <v>7.2000000000000002</v>
      </c>
      <c r="I249" s="200"/>
      <c r="J249" s="14"/>
      <c r="K249" s="14"/>
      <c r="L249" s="196"/>
      <c r="M249" s="201"/>
      <c r="N249" s="202"/>
      <c r="O249" s="202"/>
      <c r="P249" s="202"/>
      <c r="Q249" s="202"/>
      <c r="R249" s="202"/>
      <c r="S249" s="202"/>
      <c r="T249" s="20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7" t="s">
        <v>199</v>
      </c>
      <c r="AU249" s="197" t="s">
        <v>84</v>
      </c>
      <c r="AV249" s="14" t="s">
        <v>84</v>
      </c>
      <c r="AW249" s="14" t="s">
        <v>4</v>
      </c>
      <c r="AX249" s="14" t="s">
        <v>82</v>
      </c>
      <c r="AY249" s="197" t="s">
        <v>138</v>
      </c>
    </row>
    <row r="250" s="2" customFormat="1">
      <c r="A250" s="39"/>
      <c r="B250" s="165"/>
      <c r="C250" s="166" t="s">
        <v>1195</v>
      </c>
      <c r="D250" s="166" t="s">
        <v>141</v>
      </c>
      <c r="E250" s="167" t="s">
        <v>2995</v>
      </c>
      <c r="F250" s="168" t="s">
        <v>2996</v>
      </c>
      <c r="G250" s="169" t="s">
        <v>211</v>
      </c>
      <c r="H250" s="170">
        <v>5</v>
      </c>
      <c r="I250" s="171"/>
      <c r="J250" s="172">
        <f>ROUND(I250*H250,2)</f>
        <v>0</v>
      </c>
      <c r="K250" s="168" t="s">
        <v>144</v>
      </c>
      <c r="L250" s="40"/>
      <c r="M250" s="173" t="s">
        <v>3</v>
      </c>
      <c r="N250" s="174" t="s">
        <v>45</v>
      </c>
      <c r="O250" s="73"/>
      <c r="P250" s="175">
        <f>O250*H250</f>
        <v>0</v>
      </c>
      <c r="Q250" s="175">
        <v>0</v>
      </c>
      <c r="R250" s="175">
        <f>Q250*H250</f>
        <v>0</v>
      </c>
      <c r="S250" s="175">
        <v>0</v>
      </c>
      <c r="T250" s="17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77" t="s">
        <v>302</v>
      </c>
      <c r="AT250" s="177" t="s">
        <v>141</v>
      </c>
      <c r="AU250" s="177" t="s">
        <v>84</v>
      </c>
      <c r="AY250" s="20" t="s">
        <v>138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20" t="s">
        <v>82</v>
      </c>
      <c r="BK250" s="178">
        <f>ROUND(I250*H250,2)</f>
        <v>0</v>
      </c>
      <c r="BL250" s="20" t="s">
        <v>302</v>
      </c>
      <c r="BM250" s="177" t="s">
        <v>2997</v>
      </c>
    </row>
    <row r="251" s="2" customFormat="1" ht="16.5" customHeight="1">
      <c r="A251" s="39"/>
      <c r="B251" s="165"/>
      <c r="C251" s="223" t="s">
        <v>1201</v>
      </c>
      <c r="D251" s="223" t="s">
        <v>932</v>
      </c>
      <c r="E251" s="224" t="s">
        <v>2998</v>
      </c>
      <c r="F251" s="225" t="s">
        <v>2999</v>
      </c>
      <c r="G251" s="226" t="s">
        <v>211</v>
      </c>
      <c r="H251" s="227">
        <v>5</v>
      </c>
      <c r="I251" s="228"/>
      <c r="J251" s="229">
        <f>ROUND(I251*H251,2)</f>
        <v>0</v>
      </c>
      <c r="K251" s="225" t="s">
        <v>144</v>
      </c>
      <c r="L251" s="230"/>
      <c r="M251" s="231" t="s">
        <v>3</v>
      </c>
      <c r="N251" s="232" t="s">
        <v>45</v>
      </c>
      <c r="O251" s="73"/>
      <c r="P251" s="175">
        <f>O251*H251</f>
        <v>0</v>
      </c>
      <c r="Q251" s="175">
        <v>0.00018000000000000001</v>
      </c>
      <c r="R251" s="175">
        <f>Q251*H251</f>
        <v>0.00090000000000000008</v>
      </c>
      <c r="S251" s="175">
        <v>0</v>
      </c>
      <c r="T251" s="17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77" t="s">
        <v>429</v>
      </c>
      <c r="AT251" s="177" t="s">
        <v>932</v>
      </c>
      <c r="AU251" s="177" t="s">
        <v>84</v>
      </c>
      <c r="AY251" s="20" t="s">
        <v>138</v>
      </c>
      <c r="BE251" s="178">
        <f>IF(N251="základní",J251,0)</f>
        <v>0</v>
      </c>
      <c r="BF251" s="178">
        <f>IF(N251="snížená",J251,0)</f>
        <v>0</v>
      </c>
      <c r="BG251" s="178">
        <f>IF(N251="zákl. přenesená",J251,0)</f>
        <v>0</v>
      </c>
      <c r="BH251" s="178">
        <f>IF(N251="sníž. přenesená",J251,0)</f>
        <v>0</v>
      </c>
      <c r="BI251" s="178">
        <f>IF(N251="nulová",J251,0)</f>
        <v>0</v>
      </c>
      <c r="BJ251" s="20" t="s">
        <v>82</v>
      </c>
      <c r="BK251" s="178">
        <f>ROUND(I251*H251,2)</f>
        <v>0</v>
      </c>
      <c r="BL251" s="20" t="s">
        <v>302</v>
      </c>
      <c r="BM251" s="177" t="s">
        <v>3000</v>
      </c>
    </row>
    <row r="252" s="2" customFormat="1">
      <c r="A252" s="39"/>
      <c r="B252" s="40"/>
      <c r="C252" s="39"/>
      <c r="D252" s="179" t="s">
        <v>147</v>
      </c>
      <c r="E252" s="39"/>
      <c r="F252" s="180" t="s">
        <v>3001</v>
      </c>
      <c r="G252" s="39"/>
      <c r="H252" s="39"/>
      <c r="I252" s="181"/>
      <c r="J252" s="39"/>
      <c r="K252" s="39"/>
      <c r="L252" s="40"/>
      <c r="M252" s="182"/>
      <c r="N252" s="183"/>
      <c r="O252" s="73"/>
      <c r="P252" s="73"/>
      <c r="Q252" s="73"/>
      <c r="R252" s="73"/>
      <c r="S252" s="73"/>
      <c r="T252" s="74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20" t="s">
        <v>147</v>
      </c>
      <c r="AU252" s="20" t="s">
        <v>84</v>
      </c>
    </row>
    <row r="253" s="2" customFormat="1">
      <c r="A253" s="39"/>
      <c r="B253" s="165"/>
      <c r="C253" s="166" t="s">
        <v>1205</v>
      </c>
      <c r="D253" s="166" t="s">
        <v>141</v>
      </c>
      <c r="E253" s="167" t="s">
        <v>3002</v>
      </c>
      <c r="F253" s="168" t="s">
        <v>3003</v>
      </c>
      <c r="G253" s="169" t="s">
        <v>211</v>
      </c>
      <c r="H253" s="170">
        <v>4</v>
      </c>
      <c r="I253" s="171"/>
      <c r="J253" s="172">
        <f>ROUND(I253*H253,2)</f>
        <v>0</v>
      </c>
      <c r="K253" s="168" t="s">
        <v>144</v>
      </c>
      <c r="L253" s="40"/>
      <c r="M253" s="173" t="s">
        <v>3</v>
      </c>
      <c r="N253" s="174" t="s">
        <v>45</v>
      </c>
      <c r="O253" s="73"/>
      <c r="P253" s="175">
        <f>O253*H253</f>
        <v>0</v>
      </c>
      <c r="Q253" s="175">
        <v>0</v>
      </c>
      <c r="R253" s="175">
        <f>Q253*H253</f>
        <v>0</v>
      </c>
      <c r="S253" s="175">
        <v>0</v>
      </c>
      <c r="T253" s="17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77" t="s">
        <v>302</v>
      </c>
      <c r="AT253" s="177" t="s">
        <v>141</v>
      </c>
      <c r="AU253" s="177" t="s">
        <v>84</v>
      </c>
      <c r="AY253" s="20" t="s">
        <v>138</v>
      </c>
      <c r="BE253" s="178">
        <f>IF(N253="základní",J253,0)</f>
        <v>0</v>
      </c>
      <c r="BF253" s="178">
        <f>IF(N253="snížená",J253,0)</f>
        <v>0</v>
      </c>
      <c r="BG253" s="178">
        <f>IF(N253="zákl. přenesená",J253,0)</f>
        <v>0</v>
      </c>
      <c r="BH253" s="178">
        <f>IF(N253="sníž. přenesená",J253,0)</f>
        <v>0</v>
      </c>
      <c r="BI253" s="178">
        <f>IF(N253="nulová",J253,0)</f>
        <v>0</v>
      </c>
      <c r="BJ253" s="20" t="s">
        <v>82</v>
      </c>
      <c r="BK253" s="178">
        <f>ROUND(I253*H253,2)</f>
        <v>0</v>
      </c>
      <c r="BL253" s="20" t="s">
        <v>302</v>
      </c>
      <c r="BM253" s="177" t="s">
        <v>3004</v>
      </c>
    </row>
    <row r="254" s="2" customFormat="1" ht="16.5" customHeight="1">
      <c r="A254" s="39"/>
      <c r="B254" s="165"/>
      <c r="C254" s="223" t="s">
        <v>1210</v>
      </c>
      <c r="D254" s="223" t="s">
        <v>932</v>
      </c>
      <c r="E254" s="224" t="s">
        <v>3005</v>
      </c>
      <c r="F254" s="225" t="s">
        <v>3006</v>
      </c>
      <c r="G254" s="226" t="s">
        <v>211</v>
      </c>
      <c r="H254" s="227">
        <v>4</v>
      </c>
      <c r="I254" s="228"/>
      <c r="J254" s="229">
        <f>ROUND(I254*H254,2)</f>
        <v>0</v>
      </c>
      <c r="K254" s="225" t="s">
        <v>144</v>
      </c>
      <c r="L254" s="230"/>
      <c r="M254" s="231" t="s">
        <v>3</v>
      </c>
      <c r="N254" s="232" t="s">
        <v>45</v>
      </c>
      <c r="O254" s="73"/>
      <c r="P254" s="175">
        <f>O254*H254</f>
        <v>0</v>
      </c>
      <c r="Q254" s="175">
        <v>0.00040000000000000002</v>
      </c>
      <c r="R254" s="175">
        <f>Q254*H254</f>
        <v>0.0016000000000000001</v>
      </c>
      <c r="S254" s="175">
        <v>0</v>
      </c>
      <c r="T254" s="17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77" t="s">
        <v>429</v>
      </c>
      <c r="AT254" s="177" t="s">
        <v>932</v>
      </c>
      <c r="AU254" s="177" t="s">
        <v>84</v>
      </c>
      <c r="AY254" s="20" t="s">
        <v>138</v>
      </c>
      <c r="BE254" s="178">
        <f>IF(N254="základní",J254,0)</f>
        <v>0</v>
      </c>
      <c r="BF254" s="178">
        <f>IF(N254="snížená",J254,0)</f>
        <v>0</v>
      </c>
      <c r="BG254" s="178">
        <f>IF(N254="zákl. přenesená",J254,0)</f>
        <v>0</v>
      </c>
      <c r="BH254" s="178">
        <f>IF(N254="sníž. přenesená",J254,0)</f>
        <v>0</v>
      </c>
      <c r="BI254" s="178">
        <f>IF(N254="nulová",J254,0)</f>
        <v>0</v>
      </c>
      <c r="BJ254" s="20" t="s">
        <v>82</v>
      </c>
      <c r="BK254" s="178">
        <f>ROUND(I254*H254,2)</f>
        <v>0</v>
      </c>
      <c r="BL254" s="20" t="s">
        <v>302</v>
      </c>
      <c r="BM254" s="177" t="s">
        <v>3007</v>
      </c>
    </row>
    <row r="255" s="2" customFormat="1" ht="16.5" customHeight="1">
      <c r="A255" s="39"/>
      <c r="B255" s="165"/>
      <c r="C255" s="166" t="s">
        <v>1214</v>
      </c>
      <c r="D255" s="166" t="s">
        <v>141</v>
      </c>
      <c r="E255" s="167" t="s">
        <v>3008</v>
      </c>
      <c r="F255" s="168" t="s">
        <v>3009</v>
      </c>
      <c r="G255" s="169" t="s">
        <v>211</v>
      </c>
      <c r="H255" s="170">
        <v>10</v>
      </c>
      <c r="I255" s="171"/>
      <c r="J255" s="172">
        <f>ROUND(I255*H255,2)</f>
        <v>0</v>
      </c>
      <c r="K255" s="168" t="s">
        <v>144</v>
      </c>
      <c r="L255" s="40"/>
      <c r="M255" s="173" t="s">
        <v>3</v>
      </c>
      <c r="N255" s="174" t="s">
        <v>45</v>
      </c>
      <c r="O255" s="73"/>
      <c r="P255" s="175">
        <f>O255*H255</f>
        <v>0</v>
      </c>
      <c r="Q255" s="175">
        <v>0</v>
      </c>
      <c r="R255" s="175">
        <f>Q255*H255</f>
        <v>0</v>
      </c>
      <c r="S255" s="175">
        <v>0</v>
      </c>
      <c r="T255" s="17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7" t="s">
        <v>302</v>
      </c>
      <c r="AT255" s="177" t="s">
        <v>141</v>
      </c>
      <c r="AU255" s="177" t="s">
        <v>84</v>
      </c>
      <c r="AY255" s="20" t="s">
        <v>138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20" t="s">
        <v>82</v>
      </c>
      <c r="BK255" s="178">
        <f>ROUND(I255*H255,2)</f>
        <v>0</v>
      </c>
      <c r="BL255" s="20" t="s">
        <v>302</v>
      </c>
      <c r="BM255" s="177" t="s">
        <v>3010</v>
      </c>
    </row>
    <row r="256" s="2" customFormat="1" ht="16.5" customHeight="1">
      <c r="A256" s="39"/>
      <c r="B256" s="165"/>
      <c r="C256" s="223" t="s">
        <v>1220</v>
      </c>
      <c r="D256" s="223" t="s">
        <v>932</v>
      </c>
      <c r="E256" s="224" t="s">
        <v>3011</v>
      </c>
      <c r="F256" s="225" t="s">
        <v>3012</v>
      </c>
      <c r="G256" s="226" t="s">
        <v>211</v>
      </c>
      <c r="H256" s="227">
        <v>10</v>
      </c>
      <c r="I256" s="228"/>
      <c r="J256" s="229">
        <f>ROUND(I256*H256,2)</f>
        <v>0</v>
      </c>
      <c r="K256" s="225" t="s">
        <v>144</v>
      </c>
      <c r="L256" s="230"/>
      <c r="M256" s="231" t="s">
        <v>3</v>
      </c>
      <c r="N256" s="232" t="s">
        <v>45</v>
      </c>
      <c r="O256" s="73"/>
      <c r="P256" s="175">
        <f>O256*H256</f>
        <v>0</v>
      </c>
      <c r="Q256" s="175">
        <v>6.9999999999999994E-05</v>
      </c>
      <c r="R256" s="175">
        <f>Q256*H256</f>
        <v>0.00069999999999999988</v>
      </c>
      <c r="S256" s="175">
        <v>0</v>
      </c>
      <c r="T256" s="17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77" t="s">
        <v>429</v>
      </c>
      <c r="AT256" s="177" t="s">
        <v>932</v>
      </c>
      <c r="AU256" s="177" t="s">
        <v>84</v>
      </c>
      <c r="AY256" s="20" t="s">
        <v>138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20" t="s">
        <v>82</v>
      </c>
      <c r="BK256" s="178">
        <f>ROUND(I256*H256,2)</f>
        <v>0</v>
      </c>
      <c r="BL256" s="20" t="s">
        <v>302</v>
      </c>
      <c r="BM256" s="177" t="s">
        <v>3013</v>
      </c>
    </row>
    <row r="257" s="2" customFormat="1">
      <c r="A257" s="39"/>
      <c r="B257" s="40"/>
      <c r="C257" s="39"/>
      <c r="D257" s="179" t="s">
        <v>147</v>
      </c>
      <c r="E257" s="39"/>
      <c r="F257" s="180" t="s">
        <v>3014</v>
      </c>
      <c r="G257" s="39"/>
      <c r="H257" s="39"/>
      <c r="I257" s="181"/>
      <c r="J257" s="39"/>
      <c r="K257" s="39"/>
      <c r="L257" s="40"/>
      <c r="M257" s="182"/>
      <c r="N257" s="183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147</v>
      </c>
      <c r="AU257" s="20" t="s">
        <v>84</v>
      </c>
    </row>
    <row r="258" s="2" customFormat="1" ht="16.5" customHeight="1">
      <c r="A258" s="39"/>
      <c r="B258" s="165"/>
      <c r="C258" s="166" t="s">
        <v>1226</v>
      </c>
      <c r="D258" s="166" t="s">
        <v>141</v>
      </c>
      <c r="E258" s="167" t="s">
        <v>3015</v>
      </c>
      <c r="F258" s="168" t="s">
        <v>3016</v>
      </c>
      <c r="G258" s="169" t="s">
        <v>211</v>
      </c>
      <c r="H258" s="170">
        <v>30</v>
      </c>
      <c r="I258" s="171"/>
      <c r="J258" s="172">
        <f>ROUND(I258*H258,2)</f>
        <v>0</v>
      </c>
      <c r="K258" s="168" t="s">
        <v>3</v>
      </c>
      <c r="L258" s="40"/>
      <c r="M258" s="173" t="s">
        <v>3</v>
      </c>
      <c r="N258" s="174" t="s">
        <v>45</v>
      </c>
      <c r="O258" s="73"/>
      <c r="P258" s="175">
        <f>O258*H258</f>
        <v>0</v>
      </c>
      <c r="Q258" s="175">
        <v>0.00080999999999999996</v>
      </c>
      <c r="R258" s="175">
        <f>Q258*H258</f>
        <v>0.024299999999999999</v>
      </c>
      <c r="S258" s="175">
        <v>0</v>
      </c>
      <c r="T258" s="17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177" t="s">
        <v>302</v>
      </c>
      <c r="AT258" s="177" t="s">
        <v>141</v>
      </c>
      <c r="AU258" s="177" t="s">
        <v>84</v>
      </c>
      <c r="AY258" s="20" t="s">
        <v>138</v>
      </c>
      <c r="BE258" s="178">
        <f>IF(N258="základní",J258,0)</f>
        <v>0</v>
      </c>
      <c r="BF258" s="178">
        <f>IF(N258="snížená",J258,0)</f>
        <v>0</v>
      </c>
      <c r="BG258" s="178">
        <f>IF(N258="zákl. přenesená",J258,0)</f>
        <v>0</v>
      </c>
      <c r="BH258" s="178">
        <f>IF(N258="sníž. přenesená",J258,0)</f>
        <v>0</v>
      </c>
      <c r="BI258" s="178">
        <f>IF(N258="nulová",J258,0)</f>
        <v>0</v>
      </c>
      <c r="BJ258" s="20" t="s">
        <v>82</v>
      </c>
      <c r="BK258" s="178">
        <f>ROUND(I258*H258,2)</f>
        <v>0</v>
      </c>
      <c r="BL258" s="20" t="s">
        <v>302</v>
      </c>
      <c r="BM258" s="177" t="s">
        <v>3017</v>
      </c>
    </row>
    <row r="259" s="2" customFormat="1">
      <c r="A259" s="39"/>
      <c r="B259" s="40"/>
      <c r="C259" s="39"/>
      <c r="D259" s="179" t="s">
        <v>147</v>
      </c>
      <c r="E259" s="39"/>
      <c r="F259" s="180" t="s">
        <v>3018</v>
      </c>
      <c r="G259" s="39"/>
      <c r="H259" s="39"/>
      <c r="I259" s="181"/>
      <c r="J259" s="39"/>
      <c r="K259" s="39"/>
      <c r="L259" s="40"/>
      <c r="M259" s="182"/>
      <c r="N259" s="183"/>
      <c r="O259" s="73"/>
      <c r="P259" s="73"/>
      <c r="Q259" s="73"/>
      <c r="R259" s="73"/>
      <c r="S259" s="73"/>
      <c r="T259" s="74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20" t="s">
        <v>147</v>
      </c>
      <c r="AU259" s="20" t="s">
        <v>84</v>
      </c>
    </row>
    <row r="260" s="13" customFormat="1">
      <c r="A260" s="13"/>
      <c r="B260" s="189"/>
      <c r="C260" s="13"/>
      <c r="D260" s="179" t="s">
        <v>199</v>
      </c>
      <c r="E260" s="190" t="s">
        <v>3</v>
      </c>
      <c r="F260" s="191" t="s">
        <v>3019</v>
      </c>
      <c r="G260" s="13"/>
      <c r="H260" s="190" t="s">
        <v>3</v>
      </c>
      <c r="I260" s="192"/>
      <c r="J260" s="13"/>
      <c r="K260" s="13"/>
      <c r="L260" s="189"/>
      <c r="M260" s="193"/>
      <c r="N260" s="194"/>
      <c r="O260" s="194"/>
      <c r="P260" s="194"/>
      <c r="Q260" s="194"/>
      <c r="R260" s="194"/>
      <c r="S260" s="194"/>
      <c r="T260" s="19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0" t="s">
        <v>199</v>
      </c>
      <c r="AU260" s="190" t="s">
        <v>84</v>
      </c>
      <c r="AV260" s="13" t="s">
        <v>82</v>
      </c>
      <c r="AW260" s="13" t="s">
        <v>35</v>
      </c>
      <c r="AX260" s="13" t="s">
        <v>74</v>
      </c>
      <c r="AY260" s="190" t="s">
        <v>138</v>
      </c>
    </row>
    <row r="261" s="14" customFormat="1">
      <c r="A261" s="14"/>
      <c r="B261" s="196"/>
      <c r="C261" s="14"/>
      <c r="D261" s="179" t="s">
        <v>199</v>
      </c>
      <c r="E261" s="197" t="s">
        <v>3</v>
      </c>
      <c r="F261" s="198" t="s">
        <v>3020</v>
      </c>
      <c r="G261" s="14"/>
      <c r="H261" s="199">
        <v>5</v>
      </c>
      <c r="I261" s="200"/>
      <c r="J261" s="14"/>
      <c r="K261" s="14"/>
      <c r="L261" s="196"/>
      <c r="M261" s="201"/>
      <c r="N261" s="202"/>
      <c r="O261" s="202"/>
      <c r="P261" s="202"/>
      <c r="Q261" s="202"/>
      <c r="R261" s="202"/>
      <c r="S261" s="202"/>
      <c r="T261" s="20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7" t="s">
        <v>199</v>
      </c>
      <c r="AU261" s="197" t="s">
        <v>84</v>
      </c>
      <c r="AV261" s="14" t="s">
        <v>84</v>
      </c>
      <c r="AW261" s="14" t="s">
        <v>35</v>
      </c>
      <c r="AX261" s="14" t="s">
        <v>74</v>
      </c>
      <c r="AY261" s="197" t="s">
        <v>138</v>
      </c>
    </row>
    <row r="262" s="13" customFormat="1">
      <c r="A262" s="13"/>
      <c r="B262" s="189"/>
      <c r="C262" s="13"/>
      <c r="D262" s="179" t="s">
        <v>199</v>
      </c>
      <c r="E262" s="190" t="s">
        <v>3</v>
      </c>
      <c r="F262" s="191" t="s">
        <v>3021</v>
      </c>
      <c r="G262" s="13"/>
      <c r="H262" s="190" t="s">
        <v>3</v>
      </c>
      <c r="I262" s="192"/>
      <c r="J262" s="13"/>
      <c r="K262" s="13"/>
      <c r="L262" s="189"/>
      <c r="M262" s="193"/>
      <c r="N262" s="194"/>
      <c r="O262" s="194"/>
      <c r="P262" s="194"/>
      <c r="Q262" s="194"/>
      <c r="R262" s="194"/>
      <c r="S262" s="194"/>
      <c r="T262" s="19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0" t="s">
        <v>199</v>
      </c>
      <c r="AU262" s="190" t="s">
        <v>84</v>
      </c>
      <c r="AV262" s="13" t="s">
        <v>82</v>
      </c>
      <c r="AW262" s="13" t="s">
        <v>35</v>
      </c>
      <c r="AX262" s="13" t="s">
        <v>74</v>
      </c>
      <c r="AY262" s="190" t="s">
        <v>138</v>
      </c>
    </row>
    <row r="263" s="14" customFormat="1">
      <c r="A263" s="14"/>
      <c r="B263" s="196"/>
      <c r="C263" s="14"/>
      <c r="D263" s="179" t="s">
        <v>199</v>
      </c>
      <c r="E263" s="197" t="s">
        <v>3</v>
      </c>
      <c r="F263" s="198" t="s">
        <v>3022</v>
      </c>
      <c r="G263" s="14"/>
      <c r="H263" s="199">
        <v>25</v>
      </c>
      <c r="I263" s="200"/>
      <c r="J263" s="14"/>
      <c r="K263" s="14"/>
      <c r="L263" s="196"/>
      <c r="M263" s="201"/>
      <c r="N263" s="202"/>
      <c r="O263" s="202"/>
      <c r="P263" s="202"/>
      <c r="Q263" s="202"/>
      <c r="R263" s="202"/>
      <c r="S263" s="202"/>
      <c r="T263" s="20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7" t="s">
        <v>199</v>
      </c>
      <c r="AU263" s="197" t="s">
        <v>84</v>
      </c>
      <c r="AV263" s="14" t="s">
        <v>84</v>
      </c>
      <c r="AW263" s="14" t="s">
        <v>35</v>
      </c>
      <c r="AX263" s="14" t="s">
        <v>74</v>
      </c>
      <c r="AY263" s="197" t="s">
        <v>138</v>
      </c>
    </row>
    <row r="264" s="15" customFormat="1">
      <c r="A264" s="15"/>
      <c r="B264" s="204"/>
      <c r="C264" s="15"/>
      <c r="D264" s="179" t="s">
        <v>199</v>
      </c>
      <c r="E264" s="205" t="s">
        <v>3</v>
      </c>
      <c r="F264" s="206" t="s">
        <v>208</v>
      </c>
      <c r="G264" s="15"/>
      <c r="H264" s="207">
        <v>30</v>
      </c>
      <c r="I264" s="208"/>
      <c r="J264" s="15"/>
      <c r="K264" s="15"/>
      <c r="L264" s="204"/>
      <c r="M264" s="209"/>
      <c r="N264" s="210"/>
      <c r="O264" s="210"/>
      <c r="P264" s="210"/>
      <c r="Q264" s="210"/>
      <c r="R264" s="210"/>
      <c r="S264" s="210"/>
      <c r="T264" s="21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05" t="s">
        <v>199</v>
      </c>
      <c r="AU264" s="205" t="s">
        <v>84</v>
      </c>
      <c r="AV264" s="15" t="s">
        <v>162</v>
      </c>
      <c r="AW264" s="15" t="s">
        <v>35</v>
      </c>
      <c r="AX264" s="15" t="s">
        <v>82</v>
      </c>
      <c r="AY264" s="205" t="s">
        <v>138</v>
      </c>
    </row>
    <row r="265" s="2" customFormat="1" ht="16.5" customHeight="1">
      <c r="A265" s="39"/>
      <c r="B265" s="165"/>
      <c r="C265" s="223" t="s">
        <v>1233</v>
      </c>
      <c r="D265" s="223" t="s">
        <v>932</v>
      </c>
      <c r="E265" s="224" t="s">
        <v>3023</v>
      </c>
      <c r="F265" s="225" t="s">
        <v>3024</v>
      </c>
      <c r="G265" s="226" t="s">
        <v>211</v>
      </c>
      <c r="H265" s="227">
        <v>5</v>
      </c>
      <c r="I265" s="228"/>
      <c r="J265" s="229">
        <f>ROUND(I265*H265,2)</f>
        <v>0</v>
      </c>
      <c r="K265" s="225" t="s">
        <v>144</v>
      </c>
      <c r="L265" s="230"/>
      <c r="M265" s="231" t="s">
        <v>3</v>
      </c>
      <c r="N265" s="232" t="s">
        <v>45</v>
      </c>
      <c r="O265" s="73"/>
      <c r="P265" s="175">
        <f>O265*H265</f>
        <v>0</v>
      </c>
      <c r="Q265" s="175">
        <v>1.0000000000000001E-05</v>
      </c>
      <c r="R265" s="175">
        <f>Q265*H265</f>
        <v>5.0000000000000002E-05</v>
      </c>
      <c r="S265" s="175">
        <v>0</v>
      </c>
      <c r="T265" s="17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77" t="s">
        <v>429</v>
      </c>
      <c r="AT265" s="177" t="s">
        <v>932</v>
      </c>
      <c r="AU265" s="177" t="s">
        <v>84</v>
      </c>
      <c r="AY265" s="20" t="s">
        <v>138</v>
      </c>
      <c r="BE265" s="178">
        <f>IF(N265="základní",J265,0)</f>
        <v>0</v>
      </c>
      <c r="BF265" s="178">
        <f>IF(N265="snížená",J265,0)</f>
        <v>0</v>
      </c>
      <c r="BG265" s="178">
        <f>IF(N265="zákl. přenesená",J265,0)</f>
        <v>0</v>
      </c>
      <c r="BH265" s="178">
        <f>IF(N265="sníž. přenesená",J265,0)</f>
        <v>0</v>
      </c>
      <c r="BI265" s="178">
        <f>IF(N265="nulová",J265,0)</f>
        <v>0</v>
      </c>
      <c r="BJ265" s="20" t="s">
        <v>82</v>
      </c>
      <c r="BK265" s="178">
        <f>ROUND(I265*H265,2)</f>
        <v>0</v>
      </c>
      <c r="BL265" s="20" t="s">
        <v>302</v>
      </c>
      <c r="BM265" s="177" t="s">
        <v>3025</v>
      </c>
    </row>
    <row r="266" s="2" customFormat="1" ht="16.5" customHeight="1">
      <c r="A266" s="39"/>
      <c r="B266" s="165"/>
      <c r="C266" s="223" t="s">
        <v>1237</v>
      </c>
      <c r="D266" s="223" t="s">
        <v>932</v>
      </c>
      <c r="E266" s="224" t="s">
        <v>3026</v>
      </c>
      <c r="F266" s="225" t="s">
        <v>3027</v>
      </c>
      <c r="G266" s="226" t="s">
        <v>211</v>
      </c>
      <c r="H266" s="227">
        <v>25</v>
      </c>
      <c r="I266" s="228"/>
      <c r="J266" s="229">
        <f>ROUND(I266*H266,2)</f>
        <v>0</v>
      </c>
      <c r="K266" s="225" t="s">
        <v>3</v>
      </c>
      <c r="L266" s="230"/>
      <c r="M266" s="231" t="s">
        <v>3</v>
      </c>
      <c r="N266" s="232" t="s">
        <v>45</v>
      </c>
      <c r="O266" s="73"/>
      <c r="P266" s="175">
        <f>O266*H266</f>
        <v>0</v>
      </c>
      <c r="Q266" s="175">
        <v>1.0000000000000001E-05</v>
      </c>
      <c r="R266" s="175">
        <f>Q266*H266</f>
        <v>0.00025000000000000001</v>
      </c>
      <c r="S266" s="175">
        <v>0</v>
      </c>
      <c r="T266" s="17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77" t="s">
        <v>429</v>
      </c>
      <c r="AT266" s="177" t="s">
        <v>932</v>
      </c>
      <c r="AU266" s="177" t="s">
        <v>84</v>
      </c>
      <c r="AY266" s="20" t="s">
        <v>138</v>
      </c>
      <c r="BE266" s="178">
        <f>IF(N266="základní",J266,0)</f>
        <v>0</v>
      </c>
      <c r="BF266" s="178">
        <f>IF(N266="snížená",J266,0)</f>
        <v>0</v>
      </c>
      <c r="BG266" s="178">
        <f>IF(N266="zákl. přenesená",J266,0)</f>
        <v>0</v>
      </c>
      <c r="BH266" s="178">
        <f>IF(N266="sníž. přenesená",J266,0)</f>
        <v>0</v>
      </c>
      <c r="BI266" s="178">
        <f>IF(N266="nulová",J266,0)</f>
        <v>0</v>
      </c>
      <c r="BJ266" s="20" t="s">
        <v>82</v>
      </c>
      <c r="BK266" s="178">
        <f>ROUND(I266*H266,2)</f>
        <v>0</v>
      </c>
      <c r="BL266" s="20" t="s">
        <v>302</v>
      </c>
      <c r="BM266" s="177" t="s">
        <v>3028</v>
      </c>
    </row>
    <row r="267" s="2" customFormat="1">
      <c r="A267" s="39"/>
      <c r="B267" s="165"/>
      <c r="C267" s="166" t="s">
        <v>1241</v>
      </c>
      <c r="D267" s="166" t="s">
        <v>141</v>
      </c>
      <c r="E267" s="167" t="s">
        <v>3029</v>
      </c>
      <c r="F267" s="168" t="s">
        <v>3030</v>
      </c>
      <c r="G267" s="169" t="s">
        <v>211</v>
      </c>
      <c r="H267" s="170">
        <v>1</v>
      </c>
      <c r="I267" s="171"/>
      <c r="J267" s="172">
        <f>ROUND(I267*H267,2)</f>
        <v>0</v>
      </c>
      <c r="K267" s="168" t="s">
        <v>144</v>
      </c>
      <c r="L267" s="40"/>
      <c r="M267" s="173" t="s">
        <v>3</v>
      </c>
      <c r="N267" s="174" t="s">
        <v>45</v>
      </c>
      <c r="O267" s="73"/>
      <c r="P267" s="175">
        <f>O267*H267</f>
        <v>0</v>
      </c>
      <c r="Q267" s="175">
        <v>0</v>
      </c>
      <c r="R267" s="175">
        <f>Q267*H267</f>
        <v>0</v>
      </c>
      <c r="S267" s="175">
        <v>0</v>
      </c>
      <c r="T267" s="17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77" t="s">
        <v>302</v>
      </c>
      <c r="AT267" s="177" t="s">
        <v>141</v>
      </c>
      <c r="AU267" s="177" t="s">
        <v>84</v>
      </c>
      <c r="AY267" s="20" t="s">
        <v>138</v>
      </c>
      <c r="BE267" s="178">
        <f>IF(N267="základní",J267,0)</f>
        <v>0</v>
      </c>
      <c r="BF267" s="178">
        <f>IF(N267="snížená",J267,0)</f>
        <v>0</v>
      </c>
      <c r="BG267" s="178">
        <f>IF(N267="zákl. přenesená",J267,0)</f>
        <v>0</v>
      </c>
      <c r="BH267" s="178">
        <f>IF(N267="sníž. přenesená",J267,0)</f>
        <v>0</v>
      </c>
      <c r="BI267" s="178">
        <f>IF(N267="nulová",J267,0)</f>
        <v>0</v>
      </c>
      <c r="BJ267" s="20" t="s">
        <v>82</v>
      </c>
      <c r="BK267" s="178">
        <f>ROUND(I267*H267,2)</f>
        <v>0</v>
      </c>
      <c r="BL267" s="20" t="s">
        <v>302</v>
      </c>
      <c r="BM267" s="177" t="s">
        <v>3031</v>
      </c>
    </row>
    <row r="268" s="2" customFormat="1" ht="16.5" customHeight="1">
      <c r="A268" s="39"/>
      <c r="B268" s="165"/>
      <c r="C268" s="223" t="s">
        <v>1246</v>
      </c>
      <c r="D268" s="223" t="s">
        <v>932</v>
      </c>
      <c r="E268" s="224" t="s">
        <v>3032</v>
      </c>
      <c r="F268" s="225" t="s">
        <v>3033</v>
      </c>
      <c r="G268" s="226" t="s">
        <v>211</v>
      </c>
      <c r="H268" s="227">
        <v>1</v>
      </c>
      <c r="I268" s="228"/>
      <c r="J268" s="229">
        <f>ROUND(I268*H268,2)</f>
        <v>0</v>
      </c>
      <c r="K268" s="225" t="s">
        <v>144</v>
      </c>
      <c r="L268" s="230"/>
      <c r="M268" s="231" t="s">
        <v>3</v>
      </c>
      <c r="N268" s="232" t="s">
        <v>45</v>
      </c>
      <c r="O268" s="73"/>
      <c r="P268" s="175">
        <f>O268*H268</f>
        <v>0</v>
      </c>
      <c r="Q268" s="175">
        <v>0.0195</v>
      </c>
      <c r="R268" s="175">
        <f>Q268*H268</f>
        <v>0.0195</v>
      </c>
      <c r="S268" s="175">
        <v>0</v>
      </c>
      <c r="T268" s="17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77" t="s">
        <v>429</v>
      </c>
      <c r="AT268" s="177" t="s">
        <v>932</v>
      </c>
      <c r="AU268" s="177" t="s">
        <v>84</v>
      </c>
      <c r="AY268" s="20" t="s">
        <v>138</v>
      </c>
      <c r="BE268" s="178">
        <f>IF(N268="základní",J268,0)</f>
        <v>0</v>
      </c>
      <c r="BF268" s="178">
        <f>IF(N268="snížená",J268,0)</f>
        <v>0</v>
      </c>
      <c r="BG268" s="178">
        <f>IF(N268="zákl. přenesená",J268,0)</f>
        <v>0</v>
      </c>
      <c r="BH268" s="178">
        <f>IF(N268="sníž. přenesená",J268,0)</f>
        <v>0</v>
      </c>
      <c r="BI268" s="178">
        <f>IF(N268="nulová",J268,0)</f>
        <v>0</v>
      </c>
      <c r="BJ268" s="20" t="s">
        <v>82</v>
      </c>
      <c r="BK268" s="178">
        <f>ROUND(I268*H268,2)</f>
        <v>0</v>
      </c>
      <c r="BL268" s="20" t="s">
        <v>302</v>
      </c>
      <c r="BM268" s="177" t="s">
        <v>3034</v>
      </c>
    </row>
    <row r="269" s="2" customFormat="1">
      <c r="A269" s="39"/>
      <c r="B269" s="40"/>
      <c r="C269" s="39"/>
      <c r="D269" s="179" t="s">
        <v>147</v>
      </c>
      <c r="E269" s="39"/>
      <c r="F269" s="180" t="s">
        <v>3035</v>
      </c>
      <c r="G269" s="39"/>
      <c r="H269" s="39"/>
      <c r="I269" s="181"/>
      <c r="J269" s="39"/>
      <c r="K269" s="39"/>
      <c r="L269" s="40"/>
      <c r="M269" s="182"/>
      <c r="N269" s="183"/>
      <c r="O269" s="73"/>
      <c r="P269" s="73"/>
      <c r="Q269" s="73"/>
      <c r="R269" s="73"/>
      <c r="S269" s="73"/>
      <c r="T269" s="74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20" t="s">
        <v>147</v>
      </c>
      <c r="AU269" s="20" t="s">
        <v>84</v>
      </c>
    </row>
    <row r="270" s="2" customFormat="1" ht="21.75" customHeight="1">
      <c r="A270" s="39"/>
      <c r="B270" s="165"/>
      <c r="C270" s="166" t="s">
        <v>1252</v>
      </c>
      <c r="D270" s="166" t="s">
        <v>141</v>
      </c>
      <c r="E270" s="167" t="s">
        <v>3036</v>
      </c>
      <c r="F270" s="168" t="s">
        <v>3037</v>
      </c>
      <c r="G270" s="169" t="s">
        <v>211</v>
      </c>
      <c r="H270" s="170">
        <v>1</v>
      </c>
      <c r="I270" s="171"/>
      <c r="J270" s="172">
        <f>ROUND(I270*H270,2)</f>
        <v>0</v>
      </c>
      <c r="K270" s="168" t="s">
        <v>3</v>
      </c>
      <c r="L270" s="40"/>
      <c r="M270" s="173" t="s">
        <v>3</v>
      </c>
      <c r="N270" s="174" t="s">
        <v>45</v>
      </c>
      <c r="O270" s="73"/>
      <c r="P270" s="175">
        <f>O270*H270</f>
        <v>0</v>
      </c>
      <c r="Q270" s="175">
        <v>0</v>
      </c>
      <c r="R270" s="175">
        <f>Q270*H270</f>
        <v>0</v>
      </c>
      <c r="S270" s="175">
        <v>0</v>
      </c>
      <c r="T270" s="17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77" t="s">
        <v>302</v>
      </c>
      <c r="AT270" s="177" t="s">
        <v>141</v>
      </c>
      <c r="AU270" s="177" t="s">
        <v>84</v>
      </c>
      <c r="AY270" s="20" t="s">
        <v>138</v>
      </c>
      <c r="BE270" s="178">
        <f>IF(N270="základní",J270,0)</f>
        <v>0</v>
      </c>
      <c r="BF270" s="178">
        <f>IF(N270="snížená",J270,0)</f>
        <v>0</v>
      </c>
      <c r="BG270" s="178">
        <f>IF(N270="zákl. přenesená",J270,0)</f>
        <v>0</v>
      </c>
      <c r="BH270" s="178">
        <f>IF(N270="sníž. přenesená",J270,0)</f>
        <v>0</v>
      </c>
      <c r="BI270" s="178">
        <f>IF(N270="nulová",J270,0)</f>
        <v>0</v>
      </c>
      <c r="BJ270" s="20" t="s">
        <v>82</v>
      </c>
      <c r="BK270" s="178">
        <f>ROUND(I270*H270,2)</f>
        <v>0</v>
      </c>
      <c r="BL270" s="20" t="s">
        <v>302</v>
      </c>
      <c r="BM270" s="177" t="s">
        <v>3038</v>
      </c>
    </row>
    <row r="271" s="2" customFormat="1" ht="21.75" customHeight="1">
      <c r="A271" s="39"/>
      <c r="B271" s="165"/>
      <c r="C271" s="166" t="s">
        <v>1258</v>
      </c>
      <c r="D271" s="166" t="s">
        <v>141</v>
      </c>
      <c r="E271" s="167" t="s">
        <v>3039</v>
      </c>
      <c r="F271" s="168" t="s">
        <v>3040</v>
      </c>
      <c r="G271" s="169" t="s">
        <v>211</v>
      </c>
      <c r="H271" s="170">
        <v>1</v>
      </c>
      <c r="I271" s="171"/>
      <c r="J271" s="172">
        <f>ROUND(I271*H271,2)</f>
        <v>0</v>
      </c>
      <c r="K271" s="168" t="s">
        <v>3</v>
      </c>
      <c r="L271" s="40"/>
      <c r="M271" s="173" t="s">
        <v>3</v>
      </c>
      <c r="N271" s="174" t="s">
        <v>45</v>
      </c>
      <c r="O271" s="73"/>
      <c r="P271" s="175">
        <f>O271*H271</f>
        <v>0</v>
      </c>
      <c r="Q271" s="175">
        <v>0</v>
      </c>
      <c r="R271" s="175">
        <f>Q271*H271</f>
        <v>0</v>
      </c>
      <c r="S271" s="175">
        <v>0</v>
      </c>
      <c r="T271" s="17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77" t="s">
        <v>302</v>
      </c>
      <c r="AT271" s="177" t="s">
        <v>141</v>
      </c>
      <c r="AU271" s="177" t="s">
        <v>84</v>
      </c>
      <c r="AY271" s="20" t="s">
        <v>138</v>
      </c>
      <c r="BE271" s="178">
        <f>IF(N271="základní",J271,0)</f>
        <v>0</v>
      </c>
      <c r="BF271" s="178">
        <f>IF(N271="snížená",J271,0)</f>
        <v>0</v>
      </c>
      <c r="BG271" s="178">
        <f>IF(N271="zákl. přenesená",J271,0)</f>
        <v>0</v>
      </c>
      <c r="BH271" s="178">
        <f>IF(N271="sníž. přenesená",J271,0)</f>
        <v>0</v>
      </c>
      <c r="BI271" s="178">
        <f>IF(N271="nulová",J271,0)</f>
        <v>0</v>
      </c>
      <c r="BJ271" s="20" t="s">
        <v>82</v>
      </c>
      <c r="BK271" s="178">
        <f>ROUND(I271*H271,2)</f>
        <v>0</v>
      </c>
      <c r="BL271" s="20" t="s">
        <v>302</v>
      </c>
      <c r="BM271" s="177" t="s">
        <v>3041</v>
      </c>
    </row>
    <row r="272" s="2" customFormat="1">
      <c r="A272" s="39"/>
      <c r="B272" s="165"/>
      <c r="C272" s="166" t="s">
        <v>1263</v>
      </c>
      <c r="D272" s="166" t="s">
        <v>141</v>
      </c>
      <c r="E272" s="167" t="s">
        <v>1886</v>
      </c>
      <c r="F272" s="168" t="s">
        <v>1887</v>
      </c>
      <c r="G272" s="169" t="s">
        <v>231</v>
      </c>
      <c r="H272" s="170">
        <v>0.075999999999999998</v>
      </c>
      <c r="I272" s="171"/>
      <c r="J272" s="172">
        <f>ROUND(I272*H272,2)</f>
        <v>0</v>
      </c>
      <c r="K272" s="168" t="s">
        <v>144</v>
      </c>
      <c r="L272" s="40"/>
      <c r="M272" s="233" t="s">
        <v>3</v>
      </c>
      <c r="N272" s="234" t="s">
        <v>45</v>
      </c>
      <c r="O272" s="186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77" t="s">
        <v>302</v>
      </c>
      <c r="AT272" s="177" t="s">
        <v>141</v>
      </c>
      <c r="AU272" s="177" t="s">
        <v>84</v>
      </c>
      <c r="AY272" s="20" t="s">
        <v>138</v>
      </c>
      <c r="BE272" s="178">
        <f>IF(N272="základní",J272,0)</f>
        <v>0</v>
      </c>
      <c r="BF272" s="178">
        <f>IF(N272="snížená",J272,0)</f>
        <v>0</v>
      </c>
      <c r="BG272" s="178">
        <f>IF(N272="zákl. přenesená",J272,0)</f>
        <v>0</v>
      </c>
      <c r="BH272" s="178">
        <f>IF(N272="sníž. přenesená",J272,0)</f>
        <v>0</v>
      </c>
      <c r="BI272" s="178">
        <f>IF(N272="nulová",J272,0)</f>
        <v>0</v>
      </c>
      <c r="BJ272" s="20" t="s">
        <v>82</v>
      </c>
      <c r="BK272" s="178">
        <f>ROUND(I272*H272,2)</f>
        <v>0</v>
      </c>
      <c r="BL272" s="20" t="s">
        <v>302</v>
      </c>
      <c r="BM272" s="177" t="s">
        <v>3042</v>
      </c>
    </row>
    <row r="273" s="2" customFormat="1" ht="6.96" customHeight="1">
      <c r="A273" s="39"/>
      <c r="B273" s="56"/>
      <c r="C273" s="57"/>
      <c r="D273" s="57"/>
      <c r="E273" s="57"/>
      <c r="F273" s="57"/>
      <c r="G273" s="57"/>
      <c r="H273" s="57"/>
      <c r="I273" s="57"/>
      <c r="J273" s="57"/>
      <c r="K273" s="57"/>
      <c r="L273" s="40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autoFilter ref="C86:K27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111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Stavební úpravy domu č.p. 76 - hájovna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112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3043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19.9.2022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27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28</v>
      </c>
      <c r="F15" s="39"/>
      <c r="G15" s="39"/>
      <c r="H15" s="39"/>
      <c r="I15" s="33" t="s">
        <v>29</v>
      </c>
      <c r="J15" s="28" t="s">
        <v>30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34</v>
      </c>
      <c r="F21" s="39"/>
      <c r="G21" s="39"/>
      <c r="H21" s="39"/>
      <c r="I21" s="33" t="s">
        <v>29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36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18"/>
      <c r="B27" s="119"/>
      <c r="C27" s="118"/>
      <c r="D27" s="118"/>
      <c r="E27" s="37" t="s">
        <v>39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ROUND((SUM(BE85:BE150)),  2)</f>
        <v>0</v>
      </c>
      <c r="G33" s="39"/>
      <c r="H33" s="39"/>
      <c r="I33" s="124">
        <v>0.20999999999999999</v>
      </c>
      <c r="J33" s="123">
        <f>ROUND(((SUM(BE85:BE150))*I33),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ROUND((SUM(BF85:BF150)),  2)</f>
        <v>0</v>
      </c>
      <c r="G34" s="39"/>
      <c r="H34" s="39"/>
      <c r="I34" s="124">
        <v>0.14999999999999999</v>
      </c>
      <c r="J34" s="123">
        <f>ROUND(((SUM(BF85:BF150))*I34),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ROUND((SUM(BG85:BG150)),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ROUND((SUM(BH85:BH150)),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ROUND((SUM(BI85:BI150)),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Stavební úpravy domu č.p. 76 - hájovna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07-3 - Elektroinstalace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č.p. 76, Vyžlovka</v>
      </c>
      <c r="G52" s="39"/>
      <c r="H52" s="39"/>
      <c r="I52" s="33" t="s">
        <v>23</v>
      </c>
      <c r="J52" s="65" t="str">
        <f>IF(J12="","",J12)</f>
        <v>19.9.2022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ČZU v Praze, ŠLP v Kostelci n. Č. l.</v>
      </c>
      <c r="G54" s="39"/>
      <c r="H54" s="39"/>
      <c r="I54" s="33" t="s">
        <v>33</v>
      </c>
      <c r="J54" s="37" t="str">
        <f>E21</f>
        <v>Ing. arch. Tomáš Kužel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36</v>
      </c>
      <c r="J55" s="37" t="str">
        <f>E24</f>
        <v xml:space="preserve">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115</v>
      </c>
      <c r="D57" s="125"/>
      <c r="E57" s="125"/>
      <c r="F57" s="125"/>
      <c r="G57" s="125"/>
      <c r="H57" s="125"/>
      <c r="I57" s="125"/>
      <c r="J57" s="132" t="s">
        <v>116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4"/>
      <c r="C60" s="9"/>
      <c r="D60" s="135" t="s">
        <v>3044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3045</v>
      </c>
      <c r="E61" s="136"/>
      <c r="F61" s="136"/>
      <c r="G61" s="136"/>
      <c r="H61" s="136"/>
      <c r="I61" s="136"/>
      <c r="J61" s="137">
        <f>J103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4"/>
      <c r="C62" s="9"/>
      <c r="D62" s="135" t="s">
        <v>3046</v>
      </c>
      <c r="E62" s="136"/>
      <c r="F62" s="136"/>
      <c r="G62" s="136"/>
      <c r="H62" s="136"/>
      <c r="I62" s="136"/>
      <c r="J62" s="137">
        <f>J123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4"/>
      <c r="C63" s="9"/>
      <c r="D63" s="135" t="s">
        <v>3047</v>
      </c>
      <c r="E63" s="136"/>
      <c r="F63" s="136"/>
      <c r="G63" s="136"/>
      <c r="H63" s="136"/>
      <c r="I63" s="136"/>
      <c r="J63" s="137">
        <f>J128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4"/>
      <c r="C64" s="9"/>
      <c r="D64" s="135" t="s">
        <v>3048</v>
      </c>
      <c r="E64" s="136"/>
      <c r="F64" s="136"/>
      <c r="G64" s="136"/>
      <c r="H64" s="136"/>
      <c r="I64" s="136"/>
      <c r="J64" s="137">
        <f>J143</f>
        <v>0</v>
      </c>
      <c r="K64" s="9"/>
      <c r="L64" s="13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4"/>
      <c r="C65" s="9"/>
      <c r="D65" s="135" t="s">
        <v>3049</v>
      </c>
      <c r="E65" s="136"/>
      <c r="F65" s="136"/>
      <c r="G65" s="136"/>
      <c r="H65" s="136"/>
      <c r="I65" s="136"/>
      <c r="J65" s="137">
        <f>J147</f>
        <v>0</v>
      </c>
      <c r="K65" s="9"/>
      <c r="L65" s="13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123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16" t="str">
        <f>E7</f>
        <v>Stavební úpravy domu č.p. 76 - hájovna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112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07-3 - Elektroinstalace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č.p. 76, Vyžlovka</v>
      </c>
      <c r="G79" s="39"/>
      <c r="H79" s="39"/>
      <c r="I79" s="33" t="s">
        <v>23</v>
      </c>
      <c r="J79" s="65" t="str">
        <f>IF(J12="","",J12)</f>
        <v>19.9.2022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39"/>
      <c r="E81" s="39"/>
      <c r="F81" s="28" t="str">
        <f>E15</f>
        <v>ČZU v Praze, ŠLP v Kostelci n. Č. l.</v>
      </c>
      <c r="G81" s="39"/>
      <c r="H81" s="39"/>
      <c r="I81" s="33" t="s">
        <v>33</v>
      </c>
      <c r="J81" s="37" t="str">
        <f>E21</f>
        <v>Ing. arch. Tomáš Kužel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39"/>
      <c r="E82" s="39"/>
      <c r="F82" s="28" t="str">
        <f>IF(E18="","",E18)</f>
        <v>Vyplň údaj</v>
      </c>
      <c r="G82" s="39"/>
      <c r="H82" s="39"/>
      <c r="I82" s="33" t="s">
        <v>36</v>
      </c>
      <c r="J82" s="37" t="str">
        <f>E24</f>
        <v xml:space="preserve">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124</v>
      </c>
      <c r="D84" s="145" t="s">
        <v>59</v>
      </c>
      <c r="E84" s="145" t="s">
        <v>55</v>
      </c>
      <c r="F84" s="145" t="s">
        <v>56</v>
      </c>
      <c r="G84" s="145" t="s">
        <v>125</v>
      </c>
      <c r="H84" s="145" t="s">
        <v>126</v>
      </c>
      <c r="I84" s="145" t="s">
        <v>127</v>
      </c>
      <c r="J84" s="145" t="s">
        <v>116</v>
      </c>
      <c r="K84" s="146" t="s">
        <v>128</v>
      </c>
      <c r="L84" s="147"/>
      <c r="M84" s="81" t="s">
        <v>3</v>
      </c>
      <c r="N84" s="82" t="s">
        <v>44</v>
      </c>
      <c r="O84" s="82" t="s">
        <v>129</v>
      </c>
      <c r="P84" s="82" t="s">
        <v>130</v>
      </c>
      <c r="Q84" s="82" t="s">
        <v>131</v>
      </c>
      <c r="R84" s="82" t="s">
        <v>132</v>
      </c>
      <c r="S84" s="82" t="s">
        <v>133</v>
      </c>
      <c r="T84" s="83" t="s">
        <v>134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135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P86+P103+P123+P128+P143+P147</f>
        <v>0</v>
      </c>
      <c r="Q85" s="85"/>
      <c r="R85" s="149">
        <f>R86+R103+R123+R128+R143+R147</f>
        <v>0</v>
      </c>
      <c r="S85" s="85"/>
      <c r="T85" s="150">
        <f>T86+T103+T123+T128+T143+T147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73</v>
      </c>
      <c r="AU85" s="20" t="s">
        <v>117</v>
      </c>
      <c r="BK85" s="151">
        <f>BK86+BK103+BK123+BK128+BK143+BK147</f>
        <v>0</v>
      </c>
    </row>
    <row r="86" s="12" customFormat="1" ht="25.92" customHeight="1">
      <c r="A86" s="12"/>
      <c r="B86" s="152"/>
      <c r="C86" s="12"/>
      <c r="D86" s="153" t="s">
        <v>73</v>
      </c>
      <c r="E86" s="154" t="s">
        <v>3050</v>
      </c>
      <c r="F86" s="154" t="s">
        <v>3051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SUM(P87:P102)</f>
        <v>0</v>
      </c>
      <c r="Q86" s="158"/>
      <c r="R86" s="159">
        <f>SUM(R87:R102)</f>
        <v>0</v>
      </c>
      <c r="S86" s="158"/>
      <c r="T86" s="160">
        <f>SUM(T87:T102)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84</v>
      </c>
      <c r="AT86" s="161" t="s">
        <v>73</v>
      </c>
      <c r="AU86" s="161" t="s">
        <v>74</v>
      </c>
      <c r="AY86" s="153" t="s">
        <v>138</v>
      </c>
      <c r="BK86" s="162">
        <f>SUM(BK87:BK102)</f>
        <v>0</v>
      </c>
    </row>
    <row r="87" s="2" customFormat="1">
      <c r="A87" s="39"/>
      <c r="B87" s="165"/>
      <c r="C87" s="166" t="s">
        <v>82</v>
      </c>
      <c r="D87" s="166" t="s">
        <v>141</v>
      </c>
      <c r="E87" s="167" t="s">
        <v>3052</v>
      </c>
      <c r="F87" s="168" t="s">
        <v>3053</v>
      </c>
      <c r="G87" s="169" t="s">
        <v>3054</v>
      </c>
      <c r="H87" s="170">
        <v>1</v>
      </c>
      <c r="I87" s="171"/>
      <c r="J87" s="172">
        <f>ROUND(I87*H87,2)</f>
        <v>0</v>
      </c>
      <c r="K87" s="168" t="s">
        <v>3</v>
      </c>
      <c r="L87" s="40"/>
      <c r="M87" s="173" t="s">
        <v>3</v>
      </c>
      <c r="N87" s="174" t="s">
        <v>45</v>
      </c>
      <c r="O87" s="73"/>
      <c r="P87" s="175">
        <f>O87*H87</f>
        <v>0</v>
      </c>
      <c r="Q87" s="175">
        <v>0</v>
      </c>
      <c r="R87" s="175">
        <f>Q87*H87</f>
        <v>0</v>
      </c>
      <c r="S87" s="175">
        <v>0</v>
      </c>
      <c r="T87" s="17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7" t="s">
        <v>302</v>
      </c>
      <c r="AT87" s="177" t="s">
        <v>141</v>
      </c>
      <c r="AU87" s="177" t="s">
        <v>82</v>
      </c>
      <c r="AY87" s="20" t="s">
        <v>138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20" t="s">
        <v>82</v>
      </c>
      <c r="BK87" s="178">
        <f>ROUND(I87*H87,2)</f>
        <v>0</v>
      </c>
      <c r="BL87" s="20" t="s">
        <v>302</v>
      </c>
      <c r="BM87" s="177" t="s">
        <v>3055</v>
      </c>
    </row>
    <row r="88" s="2" customFormat="1" ht="16.5" customHeight="1">
      <c r="A88" s="39"/>
      <c r="B88" s="165"/>
      <c r="C88" s="166" t="s">
        <v>84</v>
      </c>
      <c r="D88" s="166" t="s">
        <v>141</v>
      </c>
      <c r="E88" s="167" t="s">
        <v>3056</v>
      </c>
      <c r="F88" s="168" t="s">
        <v>3057</v>
      </c>
      <c r="G88" s="169" t="s">
        <v>3054</v>
      </c>
      <c r="H88" s="170">
        <v>1</v>
      </c>
      <c r="I88" s="171"/>
      <c r="J88" s="172">
        <f>ROUND(I88*H88,2)</f>
        <v>0</v>
      </c>
      <c r="K88" s="168" t="s">
        <v>3</v>
      </c>
      <c r="L88" s="40"/>
      <c r="M88" s="173" t="s">
        <v>3</v>
      </c>
      <c r="N88" s="174" t="s">
        <v>45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</v>
      </c>
      <c r="T88" s="17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302</v>
      </c>
      <c r="AT88" s="177" t="s">
        <v>141</v>
      </c>
      <c r="AU88" s="177" t="s">
        <v>82</v>
      </c>
      <c r="AY88" s="20" t="s">
        <v>138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82</v>
      </c>
      <c r="BK88" s="178">
        <f>ROUND(I88*H88,2)</f>
        <v>0</v>
      </c>
      <c r="BL88" s="20" t="s">
        <v>302</v>
      </c>
      <c r="BM88" s="177" t="s">
        <v>3058</v>
      </c>
    </row>
    <row r="89" s="2" customFormat="1" ht="16.5" customHeight="1">
      <c r="A89" s="39"/>
      <c r="B89" s="165"/>
      <c r="C89" s="166" t="s">
        <v>156</v>
      </c>
      <c r="D89" s="166" t="s">
        <v>141</v>
      </c>
      <c r="E89" s="167" t="s">
        <v>3059</v>
      </c>
      <c r="F89" s="168" t="s">
        <v>3060</v>
      </c>
      <c r="G89" s="169" t="s">
        <v>3054</v>
      </c>
      <c r="H89" s="170">
        <v>1</v>
      </c>
      <c r="I89" s="171"/>
      <c r="J89" s="172">
        <f>ROUND(I89*H89,2)</f>
        <v>0</v>
      </c>
      <c r="K89" s="168" t="s">
        <v>3</v>
      </c>
      <c r="L89" s="40"/>
      <c r="M89" s="173" t="s">
        <v>3</v>
      </c>
      <c r="N89" s="174" t="s">
        <v>45</v>
      </c>
      <c r="O89" s="73"/>
      <c r="P89" s="175">
        <f>O89*H89</f>
        <v>0</v>
      </c>
      <c r="Q89" s="175">
        <v>0</v>
      </c>
      <c r="R89" s="175">
        <f>Q89*H89</f>
        <v>0</v>
      </c>
      <c r="S89" s="175">
        <v>0</v>
      </c>
      <c r="T89" s="17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7" t="s">
        <v>302</v>
      </c>
      <c r="AT89" s="177" t="s">
        <v>141</v>
      </c>
      <c r="AU89" s="177" t="s">
        <v>82</v>
      </c>
      <c r="AY89" s="20" t="s">
        <v>138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20" t="s">
        <v>82</v>
      </c>
      <c r="BK89" s="178">
        <f>ROUND(I89*H89,2)</f>
        <v>0</v>
      </c>
      <c r="BL89" s="20" t="s">
        <v>302</v>
      </c>
      <c r="BM89" s="177" t="s">
        <v>3061</v>
      </c>
    </row>
    <row r="90" s="2" customFormat="1" ht="16.5" customHeight="1">
      <c r="A90" s="39"/>
      <c r="B90" s="165"/>
      <c r="C90" s="166" t="s">
        <v>162</v>
      </c>
      <c r="D90" s="166" t="s">
        <v>141</v>
      </c>
      <c r="E90" s="167" t="s">
        <v>3062</v>
      </c>
      <c r="F90" s="168" t="s">
        <v>3063</v>
      </c>
      <c r="G90" s="169" t="s">
        <v>3054</v>
      </c>
      <c r="H90" s="170">
        <v>6</v>
      </c>
      <c r="I90" s="171"/>
      <c r="J90" s="172">
        <f>ROUND(I90*H90,2)</f>
        <v>0</v>
      </c>
      <c r="K90" s="168" t="s">
        <v>3</v>
      </c>
      <c r="L90" s="40"/>
      <c r="M90" s="173" t="s">
        <v>3</v>
      </c>
      <c r="N90" s="174" t="s">
        <v>45</v>
      </c>
      <c r="O90" s="73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302</v>
      </c>
      <c r="AT90" s="177" t="s">
        <v>141</v>
      </c>
      <c r="AU90" s="177" t="s">
        <v>82</v>
      </c>
      <c r="AY90" s="20" t="s">
        <v>138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82</v>
      </c>
      <c r="BK90" s="178">
        <f>ROUND(I90*H90,2)</f>
        <v>0</v>
      </c>
      <c r="BL90" s="20" t="s">
        <v>302</v>
      </c>
      <c r="BM90" s="177" t="s">
        <v>3064</v>
      </c>
    </row>
    <row r="91" s="2" customFormat="1" ht="16.5" customHeight="1">
      <c r="A91" s="39"/>
      <c r="B91" s="165"/>
      <c r="C91" s="166" t="s">
        <v>137</v>
      </c>
      <c r="D91" s="166" t="s">
        <v>141</v>
      </c>
      <c r="E91" s="167" t="s">
        <v>3065</v>
      </c>
      <c r="F91" s="168" t="s">
        <v>3066</v>
      </c>
      <c r="G91" s="169" t="s">
        <v>3054</v>
      </c>
      <c r="H91" s="170">
        <v>2</v>
      </c>
      <c r="I91" s="171"/>
      <c r="J91" s="172">
        <f>ROUND(I91*H91,2)</f>
        <v>0</v>
      </c>
      <c r="K91" s="168" t="s">
        <v>3</v>
      </c>
      <c r="L91" s="40"/>
      <c r="M91" s="173" t="s">
        <v>3</v>
      </c>
      <c r="N91" s="174" t="s">
        <v>45</v>
      </c>
      <c r="O91" s="73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302</v>
      </c>
      <c r="AT91" s="177" t="s">
        <v>141</v>
      </c>
      <c r="AU91" s="177" t="s">
        <v>82</v>
      </c>
      <c r="AY91" s="20" t="s">
        <v>138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82</v>
      </c>
      <c r="BK91" s="178">
        <f>ROUND(I91*H91,2)</f>
        <v>0</v>
      </c>
      <c r="BL91" s="20" t="s">
        <v>302</v>
      </c>
      <c r="BM91" s="177" t="s">
        <v>3067</v>
      </c>
    </row>
    <row r="92" s="2" customFormat="1" ht="16.5" customHeight="1">
      <c r="A92" s="39"/>
      <c r="B92" s="165"/>
      <c r="C92" s="166" t="s">
        <v>222</v>
      </c>
      <c r="D92" s="166" t="s">
        <v>141</v>
      </c>
      <c r="E92" s="167" t="s">
        <v>3068</v>
      </c>
      <c r="F92" s="168" t="s">
        <v>3069</v>
      </c>
      <c r="G92" s="169" t="s">
        <v>3054</v>
      </c>
      <c r="H92" s="170">
        <v>2</v>
      </c>
      <c r="I92" s="171"/>
      <c r="J92" s="172">
        <f>ROUND(I92*H92,2)</f>
        <v>0</v>
      </c>
      <c r="K92" s="168" t="s">
        <v>3</v>
      </c>
      <c r="L92" s="40"/>
      <c r="M92" s="173" t="s">
        <v>3</v>
      </c>
      <c r="N92" s="174" t="s">
        <v>45</v>
      </c>
      <c r="O92" s="73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7" t="s">
        <v>302</v>
      </c>
      <c r="AT92" s="177" t="s">
        <v>141</v>
      </c>
      <c r="AU92" s="177" t="s">
        <v>82</v>
      </c>
      <c r="AY92" s="20" t="s">
        <v>138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20" t="s">
        <v>82</v>
      </c>
      <c r="BK92" s="178">
        <f>ROUND(I92*H92,2)</f>
        <v>0</v>
      </c>
      <c r="BL92" s="20" t="s">
        <v>302</v>
      </c>
      <c r="BM92" s="177" t="s">
        <v>3070</v>
      </c>
    </row>
    <row r="93" s="2" customFormat="1" ht="16.5" customHeight="1">
      <c r="A93" s="39"/>
      <c r="B93" s="165"/>
      <c r="C93" s="166" t="s">
        <v>228</v>
      </c>
      <c r="D93" s="166" t="s">
        <v>141</v>
      </c>
      <c r="E93" s="167" t="s">
        <v>3071</v>
      </c>
      <c r="F93" s="168" t="s">
        <v>3072</v>
      </c>
      <c r="G93" s="169" t="s">
        <v>3054</v>
      </c>
      <c r="H93" s="170">
        <v>1</v>
      </c>
      <c r="I93" s="171"/>
      <c r="J93" s="172">
        <f>ROUND(I93*H93,2)</f>
        <v>0</v>
      </c>
      <c r="K93" s="168" t="s">
        <v>3</v>
      </c>
      <c r="L93" s="40"/>
      <c r="M93" s="173" t="s">
        <v>3</v>
      </c>
      <c r="N93" s="174" t="s">
        <v>45</v>
      </c>
      <c r="O93" s="73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302</v>
      </c>
      <c r="AT93" s="177" t="s">
        <v>141</v>
      </c>
      <c r="AU93" s="177" t="s">
        <v>82</v>
      </c>
      <c r="AY93" s="20" t="s">
        <v>138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82</v>
      </c>
      <c r="BK93" s="178">
        <f>ROUND(I93*H93,2)</f>
        <v>0</v>
      </c>
      <c r="BL93" s="20" t="s">
        <v>302</v>
      </c>
      <c r="BM93" s="177" t="s">
        <v>3073</v>
      </c>
    </row>
    <row r="94" s="2" customFormat="1" ht="16.5" customHeight="1">
      <c r="A94" s="39"/>
      <c r="B94" s="165"/>
      <c r="C94" s="166" t="s">
        <v>236</v>
      </c>
      <c r="D94" s="166" t="s">
        <v>141</v>
      </c>
      <c r="E94" s="167" t="s">
        <v>3074</v>
      </c>
      <c r="F94" s="168" t="s">
        <v>3075</v>
      </c>
      <c r="G94" s="169" t="s">
        <v>3054</v>
      </c>
      <c r="H94" s="170">
        <v>2</v>
      </c>
      <c r="I94" s="171"/>
      <c r="J94" s="172">
        <f>ROUND(I94*H94,2)</f>
        <v>0</v>
      </c>
      <c r="K94" s="168" t="s">
        <v>3</v>
      </c>
      <c r="L94" s="40"/>
      <c r="M94" s="173" t="s">
        <v>3</v>
      </c>
      <c r="N94" s="174" t="s">
        <v>45</v>
      </c>
      <c r="O94" s="73"/>
      <c r="P94" s="175">
        <f>O94*H94</f>
        <v>0</v>
      </c>
      <c r="Q94" s="175">
        <v>0</v>
      </c>
      <c r="R94" s="175">
        <f>Q94*H94</f>
        <v>0</v>
      </c>
      <c r="S94" s="175">
        <v>0</v>
      </c>
      <c r="T94" s="17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302</v>
      </c>
      <c r="AT94" s="177" t="s">
        <v>141</v>
      </c>
      <c r="AU94" s="177" t="s">
        <v>82</v>
      </c>
      <c r="AY94" s="20" t="s">
        <v>138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82</v>
      </c>
      <c r="BK94" s="178">
        <f>ROUND(I94*H94,2)</f>
        <v>0</v>
      </c>
      <c r="BL94" s="20" t="s">
        <v>302</v>
      </c>
      <c r="BM94" s="177" t="s">
        <v>3076</v>
      </c>
    </row>
    <row r="95" s="2" customFormat="1" ht="16.5" customHeight="1">
      <c r="A95" s="39"/>
      <c r="B95" s="165"/>
      <c r="C95" s="166" t="s">
        <v>241</v>
      </c>
      <c r="D95" s="166" t="s">
        <v>141</v>
      </c>
      <c r="E95" s="167" t="s">
        <v>3077</v>
      </c>
      <c r="F95" s="168" t="s">
        <v>3078</v>
      </c>
      <c r="G95" s="169" t="s">
        <v>3054</v>
      </c>
      <c r="H95" s="170">
        <v>2</v>
      </c>
      <c r="I95" s="171"/>
      <c r="J95" s="172">
        <f>ROUND(I95*H95,2)</f>
        <v>0</v>
      </c>
      <c r="K95" s="168" t="s">
        <v>3</v>
      </c>
      <c r="L95" s="40"/>
      <c r="M95" s="173" t="s">
        <v>3</v>
      </c>
      <c r="N95" s="174" t="s">
        <v>45</v>
      </c>
      <c r="O95" s="73"/>
      <c r="P95" s="175">
        <f>O95*H95</f>
        <v>0</v>
      </c>
      <c r="Q95" s="175">
        <v>0</v>
      </c>
      <c r="R95" s="175">
        <f>Q95*H95</f>
        <v>0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302</v>
      </c>
      <c r="AT95" s="177" t="s">
        <v>141</v>
      </c>
      <c r="AU95" s="177" t="s">
        <v>82</v>
      </c>
      <c r="AY95" s="20" t="s">
        <v>138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82</v>
      </c>
      <c r="BK95" s="178">
        <f>ROUND(I95*H95,2)</f>
        <v>0</v>
      </c>
      <c r="BL95" s="20" t="s">
        <v>302</v>
      </c>
      <c r="BM95" s="177" t="s">
        <v>3079</v>
      </c>
    </row>
    <row r="96" s="2" customFormat="1" ht="16.5" customHeight="1">
      <c r="A96" s="39"/>
      <c r="B96" s="165"/>
      <c r="C96" s="166" t="s">
        <v>255</v>
      </c>
      <c r="D96" s="166" t="s">
        <v>141</v>
      </c>
      <c r="E96" s="167" t="s">
        <v>3080</v>
      </c>
      <c r="F96" s="168" t="s">
        <v>3081</v>
      </c>
      <c r="G96" s="169" t="s">
        <v>3054</v>
      </c>
      <c r="H96" s="170">
        <v>1</v>
      </c>
      <c r="I96" s="171"/>
      <c r="J96" s="172">
        <f>ROUND(I96*H96,2)</f>
        <v>0</v>
      </c>
      <c r="K96" s="168" t="s">
        <v>3</v>
      </c>
      <c r="L96" s="40"/>
      <c r="M96" s="173" t="s">
        <v>3</v>
      </c>
      <c r="N96" s="174" t="s">
        <v>45</v>
      </c>
      <c r="O96" s="73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302</v>
      </c>
      <c r="AT96" s="177" t="s">
        <v>141</v>
      </c>
      <c r="AU96" s="177" t="s">
        <v>82</v>
      </c>
      <c r="AY96" s="20" t="s">
        <v>138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82</v>
      </c>
      <c r="BK96" s="178">
        <f>ROUND(I96*H96,2)</f>
        <v>0</v>
      </c>
      <c r="BL96" s="20" t="s">
        <v>302</v>
      </c>
      <c r="BM96" s="177" t="s">
        <v>3082</v>
      </c>
    </row>
    <row r="97" s="2" customFormat="1" ht="16.5" customHeight="1">
      <c r="A97" s="39"/>
      <c r="B97" s="165"/>
      <c r="C97" s="166" t="s">
        <v>265</v>
      </c>
      <c r="D97" s="166" t="s">
        <v>141</v>
      </c>
      <c r="E97" s="167" t="s">
        <v>3083</v>
      </c>
      <c r="F97" s="168" t="s">
        <v>3084</v>
      </c>
      <c r="G97" s="169" t="s">
        <v>3054</v>
      </c>
      <c r="H97" s="170">
        <v>3</v>
      </c>
      <c r="I97" s="171"/>
      <c r="J97" s="172">
        <f>ROUND(I97*H97,2)</f>
        <v>0</v>
      </c>
      <c r="K97" s="168" t="s">
        <v>3</v>
      </c>
      <c r="L97" s="40"/>
      <c r="M97" s="173" t="s">
        <v>3</v>
      </c>
      <c r="N97" s="174" t="s">
        <v>45</v>
      </c>
      <c r="O97" s="73"/>
      <c r="P97" s="175">
        <f>O97*H97</f>
        <v>0</v>
      </c>
      <c r="Q97" s="175">
        <v>0</v>
      </c>
      <c r="R97" s="175">
        <f>Q97*H97</f>
        <v>0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302</v>
      </c>
      <c r="AT97" s="177" t="s">
        <v>141</v>
      </c>
      <c r="AU97" s="177" t="s">
        <v>82</v>
      </c>
      <c r="AY97" s="20" t="s">
        <v>138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82</v>
      </c>
      <c r="BK97" s="178">
        <f>ROUND(I97*H97,2)</f>
        <v>0</v>
      </c>
      <c r="BL97" s="20" t="s">
        <v>302</v>
      </c>
      <c r="BM97" s="177" t="s">
        <v>3085</v>
      </c>
    </row>
    <row r="98" s="2" customFormat="1" ht="16.5" customHeight="1">
      <c r="A98" s="39"/>
      <c r="B98" s="165"/>
      <c r="C98" s="166" t="s">
        <v>273</v>
      </c>
      <c r="D98" s="166" t="s">
        <v>141</v>
      </c>
      <c r="E98" s="167" t="s">
        <v>3086</v>
      </c>
      <c r="F98" s="168" t="s">
        <v>3087</v>
      </c>
      <c r="G98" s="169" t="s">
        <v>3054</v>
      </c>
      <c r="H98" s="170">
        <v>4</v>
      </c>
      <c r="I98" s="171"/>
      <c r="J98" s="172">
        <f>ROUND(I98*H98,2)</f>
        <v>0</v>
      </c>
      <c r="K98" s="168" t="s">
        <v>3</v>
      </c>
      <c r="L98" s="40"/>
      <c r="M98" s="173" t="s">
        <v>3</v>
      </c>
      <c r="N98" s="174" t="s">
        <v>45</v>
      </c>
      <c r="O98" s="73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77" t="s">
        <v>302</v>
      </c>
      <c r="AT98" s="177" t="s">
        <v>141</v>
      </c>
      <c r="AU98" s="177" t="s">
        <v>82</v>
      </c>
      <c r="AY98" s="20" t="s">
        <v>138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20" t="s">
        <v>82</v>
      </c>
      <c r="BK98" s="178">
        <f>ROUND(I98*H98,2)</f>
        <v>0</v>
      </c>
      <c r="BL98" s="20" t="s">
        <v>302</v>
      </c>
      <c r="BM98" s="177" t="s">
        <v>3088</v>
      </c>
    </row>
    <row r="99" s="2" customFormat="1" ht="16.5" customHeight="1">
      <c r="A99" s="39"/>
      <c r="B99" s="165"/>
      <c r="C99" s="166" t="s">
        <v>278</v>
      </c>
      <c r="D99" s="166" t="s">
        <v>141</v>
      </c>
      <c r="E99" s="167" t="s">
        <v>3089</v>
      </c>
      <c r="F99" s="168" t="s">
        <v>3090</v>
      </c>
      <c r="G99" s="169" t="s">
        <v>3054</v>
      </c>
      <c r="H99" s="170">
        <v>1</v>
      </c>
      <c r="I99" s="171"/>
      <c r="J99" s="172">
        <f>ROUND(I99*H99,2)</f>
        <v>0</v>
      </c>
      <c r="K99" s="168" t="s">
        <v>3</v>
      </c>
      <c r="L99" s="40"/>
      <c r="M99" s="173" t="s">
        <v>3</v>
      </c>
      <c r="N99" s="174" t="s">
        <v>45</v>
      </c>
      <c r="O99" s="73"/>
      <c r="P99" s="175">
        <f>O99*H99</f>
        <v>0</v>
      </c>
      <c r="Q99" s="175">
        <v>0</v>
      </c>
      <c r="R99" s="175">
        <f>Q99*H99</f>
        <v>0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302</v>
      </c>
      <c r="AT99" s="177" t="s">
        <v>141</v>
      </c>
      <c r="AU99" s="177" t="s">
        <v>82</v>
      </c>
      <c r="AY99" s="20" t="s">
        <v>138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82</v>
      </c>
      <c r="BK99" s="178">
        <f>ROUND(I99*H99,2)</f>
        <v>0</v>
      </c>
      <c r="BL99" s="20" t="s">
        <v>302</v>
      </c>
      <c r="BM99" s="177" t="s">
        <v>3091</v>
      </c>
    </row>
    <row r="100" s="2" customFormat="1" ht="16.5" customHeight="1">
      <c r="A100" s="39"/>
      <c r="B100" s="165"/>
      <c r="C100" s="166" t="s">
        <v>285</v>
      </c>
      <c r="D100" s="166" t="s">
        <v>141</v>
      </c>
      <c r="E100" s="167" t="s">
        <v>3092</v>
      </c>
      <c r="F100" s="168" t="s">
        <v>3093</v>
      </c>
      <c r="G100" s="169" t="s">
        <v>3054</v>
      </c>
      <c r="H100" s="170">
        <v>5</v>
      </c>
      <c r="I100" s="171"/>
      <c r="J100" s="172">
        <f>ROUND(I100*H100,2)</f>
        <v>0</v>
      </c>
      <c r="K100" s="168" t="s">
        <v>3</v>
      </c>
      <c r="L100" s="40"/>
      <c r="M100" s="173" t="s">
        <v>3</v>
      </c>
      <c r="N100" s="174" t="s">
        <v>45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302</v>
      </c>
      <c r="AT100" s="177" t="s">
        <v>141</v>
      </c>
      <c r="AU100" s="177" t="s">
        <v>82</v>
      </c>
      <c r="AY100" s="20" t="s">
        <v>138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82</v>
      </c>
      <c r="BK100" s="178">
        <f>ROUND(I100*H100,2)</f>
        <v>0</v>
      </c>
      <c r="BL100" s="20" t="s">
        <v>302</v>
      </c>
      <c r="BM100" s="177" t="s">
        <v>3094</v>
      </c>
    </row>
    <row r="101" s="2" customFormat="1" ht="16.5" customHeight="1">
      <c r="A101" s="39"/>
      <c r="B101" s="165"/>
      <c r="C101" s="166" t="s">
        <v>9</v>
      </c>
      <c r="D101" s="166" t="s">
        <v>141</v>
      </c>
      <c r="E101" s="167" t="s">
        <v>3095</v>
      </c>
      <c r="F101" s="168" t="s">
        <v>3096</v>
      </c>
      <c r="G101" s="169" t="s">
        <v>3054</v>
      </c>
      <c r="H101" s="170">
        <v>4</v>
      </c>
      <c r="I101" s="171"/>
      <c r="J101" s="172">
        <f>ROUND(I101*H101,2)</f>
        <v>0</v>
      </c>
      <c r="K101" s="168" t="s">
        <v>3</v>
      </c>
      <c r="L101" s="40"/>
      <c r="M101" s="173" t="s">
        <v>3</v>
      </c>
      <c r="N101" s="174" t="s">
        <v>45</v>
      </c>
      <c r="O101" s="73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302</v>
      </c>
      <c r="AT101" s="177" t="s">
        <v>141</v>
      </c>
      <c r="AU101" s="177" t="s">
        <v>82</v>
      </c>
      <c r="AY101" s="20" t="s">
        <v>138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82</v>
      </c>
      <c r="BK101" s="178">
        <f>ROUND(I101*H101,2)</f>
        <v>0</v>
      </c>
      <c r="BL101" s="20" t="s">
        <v>302</v>
      </c>
      <c r="BM101" s="177" t="s">
        <v>3097</v>
      </c>
    </row>
    <row r="102" s="2" customFormat="1" ht="16.5" customHeight="1">
      <c r="A102" s="39"/>
      <c r="B102" s="165"/>
      <c r="C102" s="166" t="s">
        <v>302</v>
      </c>
      <c r="D102" s="166" t="s">
        <v>141</v>
      </c>
      <c r="E102" s="167" t="s">
        <v>3098</v>
      </c>
      <c r="F102" s="168" t="s">
        <v>3099</v>
      </c>
      <c r="G102" s="169" t="s">
        <v>3054</v>
      </c>
      <c r="H102" s="170">
        <v>1</v>
      </c>
      <c r="I102" s="171"/>
      <c r="J102" s="172">
        <f>ROUND(I102*H102,2)</f>
        <v>0</v>
      </c>
      <c r="K102" s="168" t="s">
        <v>3</v>
      </c>
      <c r="L102" s="40"/>
      <c r="M102" s="173" t="s">
        <v>3</v>
      </c>
      <c r="N102" s="174" t="s">
        <v>45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302</v>
      </c>
      <c r="AT102" s="177" t="s">
        <v>141</v>
      </c>
      <c r="AU102" s="177" t="s">
        <v>82</v>
      </c>
      <c r="AY102" s="20" t="s">
        <v>138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82</v>
      </c>
      <c r="BK102" s="178">
        <f>ROUND(I102*H102,2)</f>
        <v>0</v>
      </c>
      <c r="BL102" s="20" t="s">
        <v>302</v>
      </c>
      <c r="BM102" s="177" t="s">
        <v>3100</v>
      </c>
    </row>
    <row r="103" s="12" customFormat="1" ht="25.92" customHeight="1">
      <c r="A103" s="12"/>
      <c r="B103" s="152"/>
      <c r="C103" s="12"/>
      <c r="D103" s="153" t="s">
        <v>73</v>
      </c>
      <c r="E103" s="154" t="s">
        <v>3101</v>
      </c>
      <c r="F103" s="154" t="s">
        <v>3102</v>
      </c>
      <c r="G103" s="12"/>
      <c r="H103" s="12"/>
      <c r="I103" s="155"/>
      <c r="J103" s="156">
        <f>BK103</f>
        <v>0</v>
      </c>
      <c r="K103" s="12"/>
      <c r="L103" s="152"/>
      <c r="M103" s="157"/>
      <c r="N103" s="158"/>
      <c r="O103" s="158"/>
      <c r="P103" s="159">
        <f>SUM(P104:P122)</f>
        <v>0</v>
      </c>
      <c r="Q103" s="158"/>
      <c r="R103" s="159">
        <f>SUM(R104:R122)</f>
        <v>0</v>
      </c>
      <c r="S103" s="158"/>
      <c r="T103" s="160">
        <f>SUM(T104:T122)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3" t="s">
        <v>84</v>
      </c>
      <c r="AT103" s="161" t="s">
        <v>73</v>
      </c>
      <c r="AU103" s="161" t="s">
        <v>74</v>
      </c>
      <c r="AY103" s="153" t="s">
        <v>138</v>
      </c>
      <c r="BK103" s="162">
        <f>SUM(BK104:BK122)</f>
        <v>0</v>
      </c>
    </row>
    <row r="104" s="2" customFormat="1" ht="16.5" customHeight="1">
      <c r="A104" s="39"/>
      <c r="B104" s="165"/>
      <c r="C104" s="166" t="s">
        <v>310</v>
      </c>
      <c r="D104" s="166" t="s">
        <v>141</v>
      </c>
      <c r="E104" s="167" t="s">
        <v>3103</v>
      </c>
      <c r="F104" s="168" t="s">
        <v>3104</v>
      </c>
      <c r="G104" s="169" t="s">
        <v>3054</v>
      </c>
      <c r="H104" s="170">
        <v>7</v>
      </c>
      <c r="I104" s="171"/>
      <c r="J104" s="172">
        <f>ROUND(I104*H104,2)</f>
        <v>0</v>
      </c>
      <c r="K104" s="168" t="s">
        <v>3</v>
      </c>
      <c r="L104" s="40"/>
      <c r="M104" s="173" t="s">
        <v>3</v>
      </c>
      <c r="N104" s="174" t="s">
        <v>45</v>
      </c>
      <c r="O104" s="73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302</v>
      </c>
      <c r="AT104" s="177" t="s">
        <v>141</v>
      </c>
      <c r="AU104" s="177" t="s">
        <v>82</v>
      </c>
      <c r="AY104" s="20" t="s">
        <v>138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82</v>
      </c>
      <c r="BK104" s="178">
        <f>ROUND(I104*H104,2)</f>
        <v>0</v>
      </c>
      <c r="BL104" s="20" t="s">
        <v>302</v>
      </c>
      <c r="BM104" s="177" t="s">
        <v>3105</v>
      </c>
    </row>
    <row r="105" s="2" customFormat="1" ht="16.5" customHeight="1">
      <c r="A105" s="39"/>
      <c r="B105" s="165"/>
      <c r="C105" s="166" t="s">
        <v>326</v>
      </c>
      <c r="D105" s="166" t="s">
        <v>141</v>
      </c>
      <c r="E105" s="167" t="s">
        <v>3106</v>
      </c>
      <c r="F105" s="168" t="s">
        <v>3107</v>
      </c>
      <c r="G105" s="169" t="s">
        <v>3054</v>
      </c>
      <c r="H105" s="170">
        <v>3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45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302</v>
      </c>
      <c r="AT105" s="177" t="s">
        <v>141</v>
      </c>
      <c r="AU105" s="177" t="s">
        <v>82</v>
      </c>
      <c r="AY105" s="20" t="s">
        <v>138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82</v>
      </c>
      <c r="BK105" s="178">
        <f>ROUND(I105*H105,2)</f>
        <v>0</v>
      </c>
      <c r="BL105" s="20" t="s">
        <v>302</v>
      </c>
      <c r="BM105" s="177" t="s">
        <v>3108</v>
      </c>
    </row>
    <row r="106" s="2" customFormat="1" ht="16.5" customHeight="1">
      <c r="A106" s="39"/>
      <c r="B106" s="165"/>
      <c r="C106" s="166" t="s">
        <v>332</v>
      </c>
      <c r="D106" s="166" t="s">
        <v>141</v>
      </c>
      <c r="E106" s="167" t="s">
        <v>3109</v>
      </c>
      <c r="F106" s="168" t="s">
        <v>3110</v>
      </c>
      <c r="G106" s="169" t="s">
        <v>3054</v>
      </c>
      <c r="H106" s="170">
        <v>5</v>
      </c>
      <c r="I106" s="171"/>
      <c r="J106" s="172">
        <f>ROUND(I106*H106,2)</f>
        <v>0</v>
      </c>
      <c r="K106" s="168" t="s">
        <v>3</v>
      </c>
      <c r="L106" s="40"/>
      <c r="M106" s="173" t="s">
        <v>3</v>
      </c>
      <c r="N106" s="174" t="s">
        <v>45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302</v>
      </c>
      <c r="AT106" s="177" t="s">
        <v>141</v>
      </c>
      <c r="AU106" s="177" t="s">
        <v>82</v>
      </c>
      <c r="AY106" s="20" t="s">
        <v>138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82</v>
      </c>
      <c r="BK106" s="178">
        <f>ROUND(I106*H106,2)</f>
        <v>0</v>
      </c>
      <c r="BL106" s="20" t="s">
        <v>302</v>
      </c>
      <c r="BM106" s="177" t="s">
        <v>3111</v>
      </c>
    </row>
    <row r="107" s="2" customFormat="1" ht="16.5" customHeight="1">
      <c r="A107" s="39"/>
      <c r="B107" s="165"/>
      <c r="C107" s="166" t="s">
        <v>344</v>
      </c>
      <c r="D107" s="166" t="s">
        <v>141</v>
      </c>
      <c r="E107" s="167" t="s">
        <v>3112</v>
      </c>
      <c r="F107" s="168" t="s">
        <v>3113</v>
      </c>
      <c r="G107" s="169" t="s">
        <v>3054</v>
      </c>
      <c r="H107" s="170">
        <v>2</v>
      </c>
      <c r="I107" s="171"/>
      <c r="J107" s="172">
        <f>ROUND(I107*H107,2)</f>
        <v>0</v>
      </c>
      <c r="K107" s="168" t="s">
        <v>3</v>
      </c>
      <c r="L107" s="40"/>
      <c r="M107" s="173" t="s">
        <v>3</v>
      </c>
      <c r="N107" s="174" t="s">
        <v>45</v>
      </c>
      <c r="O107" s="73"/>
      <c r="P107" s="175">
        <f>O107*H107</f>
        <v>0</v>
      </c>
      <c r="Q107" s="175">
        <v>0</v>
      </c>
      <c r="R107" s="175">
        <f>Q107*H107</f>
        <v>0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302</v>
      </c>
      <c r="AT107" s="177" t="s">
        <v>141</v>
      </c>
      <c r="AU107" s="177" t="s">
        <v>82</v>
      </c>
      <c r="AY107" s="20" t="s">
        <v>138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82</v>
      </c>
      <c r="BK107" s="178">
        <f>ROUND(I107*H107,2)</f>
        <v>0</v>
      </c>
      <c r="BL107" s="20" t="s">
        <v>302</v>
      </c>
      <c r="BM107" s="177" t="s">
        <v>3114</v>
      </c>
    </row>
    <row r="108" s="2" customFormat="1" ht="16.5" customHeight="1">
      <c r="A108" s="39"/>
      <c r="B108" s="165"/>
      <c r="C108" s="166" t="s">
        <v>8</v>
      </c>
      <c r="D108" s="166" t="s">
        <v>141</v>
      </c>
      <c r="E108" s="167" t="s">
        <v>3115</v>
      </c>
      <c r="F108" s="168" t="s">
        <v>3116</v>
      </c>
      <c r="G108" s="169" t="s">
        <v>3054</v>
      </c>
      <c r="H108" s="170">
        <v>15</v>
      </c>
      <c r="I108" s="171"/>
      <c r="J108" s="172">
        <f>ROUND(I108*H108,2)</f>
        <v>0</v>
      </c>
      <c r="K108" s="168" t="s">
        <v>3</v>
      </c>
      <c r="L108" s="40"/>
      <c r="M108" s="173" t="s">
        <v>3</v>
      </c>
      <c r="N108" s="174" t="s">
        <v>45</v>
      </c>
      <c r="O108" s="73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302</v>
      </c>
      <c r="AT108" s="177" t="s">
        <v>141</v>
      </c>
      <c r="AU108" s="177" t="s">
        <v>82</v>
      </c>
      <c r="AY108" s="20" t="s">
        <v>138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82</v>
      </c>
      <c r="BK108" s="178">
        <f>ROUND(I108*H108,2)</f>
        <v>0</v>
      </c>
      <c r="BL108" s="20" t="s">
        <v>302</v>
      </c>
      <c r="BM108" s="177" t="s">
        <v>3117</v>
      </c>
    </row>
    <row r="109" s="2" customFormat="1" ht="16.5" customHeight="1">
      <c r="A109" s="39"/>
      <c r="B109" s="165"/>
      <c r="C109" s="166" t="s">
        <v>354</v>
      </c>
      <c r="D109" s="166" t="s">
        <v>141</v>
      </c>
      <c r="E109" s="167" t="s">
        <v>3118</v>
      </c>
      <c r="F109" s="168" t="s">
        <v>3119</v>
      </c>
      <c r="G109" s="169" t="s">
        <v>3054</v>
      </c>
      <c r="H109" s="170">
        <v>5</v>
      </c>
      <c r="I109" s="171"/>
      <c r="J109" s="172">
        <f>ROUND(I109*H109,2)</f>
        <v>0</v>
      </c>
      <c r="K109" s="168" t="s">
        <v>3</v>
      </c>
      <c r="L109" s="40"/>
      <c r="M109" s="173" t="s">
        <v>3</v>
      </c>
      <c r="N109" s="174" t="s">
        <v>45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302</v>
      </c>
      <c r="AT109" s="177" t="s">
        <v>141</v>
      </c>
      <c r="AU109" s="177" t="s">
        <v>82</v>
      </c>
      <c r="AY109" s="20" t="s">
        <v>138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82</v>
      </c>
      <c r="BK109" s="178">
        <f>ROUND(I109*H109,2)</f>
        <v>0</v>
      </c>
      <c r="BL109" s="20" t="s">
        <v>302</v>
      </c>
      <c r="BM109" s="177" t="s">
        <v>3120</v>
      </c>
    </row>
    <row r="110" s="2" customFormat="1" ht="16.5" customHeight="1">
      <c r="A110" s="39"/>
      <c r="B110" s="165"/>
      <c r="C110" s="166" t="s">
        <v>360</v>
      </c>
      <c r="D110" s="166" t="s">
        <v>141</v>
      </c>
      <c r="E110" s="167" t="s">
        <v>3121</v>
      </c>
      <c r="F110" s="168" t="s">
        <v>3122</v>
      </c>
      <c r="G110" s="169" t="s">
        <v>3054</v>
      </c>
      <c r="H110" s="170">
        <v>3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45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302</v>
      </c>
      <c r="AT110" s="177" t="s">
        <v>141</v>
      </c>
      <c r="AU110" s="177" t="s">
        <v>82</v>
      </c>
      <c r="AY110" s="20" t="s">
        <v>138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82</v>
      </c>
      <c r="BK110" s="178">
        <f>ROUND(I110*H110,2)</f>
        <v>0</v>
      </c>
      <c r="BL110" s="20" t="s">
        <v>302</v>
      </c>
      <c r="BM110" s="177" t="s">
        <v>3123</v>
      </c>
    </row>
    <row r="111" s="2" customFormat="1" ht="16.5" customHeight="1">
      <c r="A111" s="39"/>
      <c r="B111" s="165"/>
      <c r="C111" s="166" t="s">
        <v>366</v>
      </c>
      <c r="D111" s="166" t="s">
        <v>141</v>
      </c>
      <c r="E111" s="167" t="s">
        <v>3124</v>
      </c>
      <c r="F111" s="168" t="s">
        <v>3125</v>
      </c>
      <c r="G111" s="169" t="s">
        <v>3054</v>
      </c>
      <c r="H111" s="170">
        <v>3</v>
      </c>
      <c r="I111" s="171"/>
      <c r="J111" s="172">
        <f>ROUND(I111*H111,2)</f>
        <v>0</v>
      </c>
      <c r="K111" s="168" t="s">
        <v>3</v>
      </c>
      <c r="L111" s="40"/>
      <c r="M111" s="173" t="s">
        <v>3</v>
      </c>
      <c r="N111" s="174" t="s">
        <v>45</v>
      </c>
      <c r="O111" s="73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302</v>
      </c>
      <c r="AT111" s="177" t="s">
        <v>141</v>
      </c>
      <c r="AU111" s="177" t="s">
        <v>82</v>
      </c>
      <c r="AY111" s="20" t="s">
        <v>138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82</v>
      </c>
      <c r="BK111" s="178">
        <f>ROUND(I111*H111,2)</f>
        <v>0</v>
      </c>
      <c r="BL111" s="20" t="s">
        <v>302</v>
      </c>
      <c r="BM111" s="177" t="s">
        <v>3126</v>
      </c>
    </row>
    <row r="112" s="2" customFormat="1" ht="16.5" customHeight="1">
      <c r="A112" s="39"/>
      <c r="B112" s="165"/>
      <c r="C112" s="166" t="s">
        <v>373</v>
      </c>
      <c r="D112" s="166" t="s">
        <v>141</v>
      </c>
      <c r="E112" s="167" t="s">
        <v>3127</v>
      </c>
      <c r="F112" s="168" t="s">
        <v>3128</v>
      </c>
      <c r="G112" s="169" t="s">
        <v>3054</v>
      </c>
      <c r="H112" s="170">
        <v>5</v>
      </c>
      <c r="I112" s="171"/>
      <c r="J112" s="172">
        <f>ROUND(I112*H112,2)</f>
        <v>0</v>
      </c>
      <c r="K112" s="168" t="s">
        <v>3</v>
      </c>
      <c r="L112" s="40"/>
      <c r="M112" s="173" t="s">
        <v>3</v>
      </c>
      <c r="N112" s="174" t="s">
        <v>45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302</v>
      </c>
      <c r="AT112" s="177" t="s">
        <v>141</v>
      </c>
      <c r="AU112" s="177" t="s">
        <v>82</v>
      </c>
      <c r="AY112" s="20" t="s">
        <v>138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82</v>
      </c>
      <c r="BK112" s="178">
        <f>ROUND(I112*H112,2)</f>
        <v>0</v>
      </c>
      <c r="BL112" s="20" t="s">
        <v>302</v>
      </c>
      <c r="BM112" s="177" t="s">
        <v>3129</v>
      </c>
    </row>
    <row r="113" s="2" customFormat="1" ht="16.5" customHeight="1">
      <c r="A113" s="39"/>
      <c r="B113" s="165"/>
      <c r="C113" s="166" t="s">
        <v>379</v>
      </c>
      <c r="D113" s="166" t="s">
        <v>141</v>
      </c>
      <c r="E113" s="167" t="s">
        <v>3130</v>
      </c>
      <c r="F113" s="168" t="s">
        <v>3131</v>
      </c>
      <c r="G113" s="169" t="s">
        <v>3054</v>
      </c>
      <c r="H113" s="170">
        <v>25</v>
      </c>
      <c r="I113" s="171"/>
      <c r="J113" s="172">
        <f>ROUND(I113*H113,2)</f>
        <v>0</v>
      </c>
      <c r="K113" s="168" t="s">
        <v>3</v>
      </c>
      <c r="L113" s="40"/>
      <c r="M113" s="173" t="s">
        <v>3</v>
      </c>
      <c r="N113" s="174" t="s">
        <v>45</v>
      </c>
      <c r="O113" s="73"/>
      <c r="P113" s="175">
        <f>O113*H113</f>
        <v>0</v>
      </c>
      <c r="Q113" s="175">
        <v>0</v>
      </c>
      <c r="R113" s="175">
        <f>Q113*H113</f>
        <v>0</v>
      </c>
      <c r="S113" s="175">
        <v>0</v>
      </c>
      <c r="T113" s="17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302</v>
      </c>
      <c r="AT113" s="177" t="s">
        <v>141</v>
      </c>
      <c r="AU113" s="177" t="s">
        <v>82</v>
      </c>
      <c r="AY113" s="20" t="s">
        <v>138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82</v>
      </c>
      <c r="BK113" s="178">
        <f>ROUND(I113*H113,2)</f>
        <v>0</v>
      </c>
      <c r="BL113" s="20" t="s">
        <v>302</v>
      </c>
      <c r="BM113" s="177" t="s">
        <v>3132</v>
      </c>
    </row>
    <row r="114" s="2" customFormat="1" ht="16.5" customHeight="1">
      <c r="A114" s="39"/>
      <c r="B114" s="165"/>
      <c r="C114" s="166" t="s">
        <v>395</v>
      </c>
      <c r="D114" s="166" t="s">
        <v>141</v>
      </c>
      <c r="E114" s="167" t="s">
        <v>3133</v>
      </c>
      <c r="F114" s="168" t="s">
        <v>3134</v>
      </c>
      <c r="G114" s="169" t="s">
        <v>3054</v>
      </c>
      <c r="H114" s="170">
        <v>1</v>
      </c>
      <c r="I114" s="171"/>
      <c r="J114" s="172">
        <f>ROUND(I114*H114,2)</f>
        <v>0</v>
      </c>
      <c r="K114" s="168" t="s">
        <v>3</v>
      </c>
      <c r="L114" s="40"/>
      <c r="M114" s="173" t="s">
        <v>3</v>
      </c>
      <c r="N114" s="174" t="s">
        <v>45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302</v>
      </c>
      <c r="AT114" s="177" t="s">
        <v>141</v>
      </c>
      <c r="AU114" s="177" t="s">
        <v>82</v>
      </c>
      <c r="AY114" s="20" t="s">
        <v>138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82</v>
      </c>
      <c r="BK114" s="178">
        <f>ROUND(I114*H114,2)</f>
        <v>0</v>
      </c>
      <c r="BL114" s="20" t="s">
        <v>302</v>
      </c>
      <c r="BM114" s="177" t="s">
        <v>3135</v>
      </c>
    </row>
    <row r="115" s="2" customFormat="1" ht="16.5" customHeight="1">
      <c r="A115" s="39"/>
      <c r="B115" s="165"/>
      <c r="C115" s="166" t="s">
        <v>402</v>
      </c>
      <c r="D115" s="166" t="s">
        <v>141</v>
      </c>
      <c r="E115" s="167" t="s">
        <v>3136</v>
      </c>
      <c r="F115" s="168" t="s">
        <v>3137</v>
      </c>
      <c r="G115" s="169" t="s">
        <v>3054</v>
      </c>
      <c r="H115" s="170">
        <v>2</v>
      </c>
      <c r="I115" s="171"/>
      <c r="J115" s="172">
        <f>ROUND(I115*H115,2)</f>
        <v>0</v>
      </c>
      <c r="K115" s="168" t="s">
        <v>3</v>
      </c>
      <c r="L115" s="40"/>
      <c r="M115" s="173" t="s">
        <v>3</v>
      </c>
      <c r="N115" s="174" t="s">
        <v>45</v>
      </c>
      <c r="O115" s="73"/>
      <c r="P115" s="175">
        <f>O115*H115</f>
        <v>0</v>
      </c>
      <c r="Q115" s="175">
        <v>0</v>
      </c>
      <c r="R115" s="175">
        <f>Q115*H115</f>
        <v>0</v>
      </c>
      <c r="S115" s="175">
        <v>0</v>
      </c>
      <c r="T115" s="17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302</v>
      </c>
      <c r="AT115" s="177" t="s">
        <v>141</v>
      </c>
      <c r="AU115" s="177" t="s">
        <v>82</v>
      </c>
      <c r="AY115" s="20" t="s">
        <v>138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82</v>
      </c>
      <c r="BK115" s="178">
        <f>ROUND(I115*H115,2)</f>
        <v>0</v>
      </c>
      <c r="BL115" s="20" t="s">
        <v>302</v>
      </c>
      <c r="BM115" s="177" t="s">
        <v>3138</v>
      </c>
    </row>
    <row r="116" s="2" customFormat="1" ht="16.5" customHeight="1">
      <c r="A116" s="39"/>
      <c r="B116" s="165"/>
      <c r="C116" s="166" t="s">
        <v>408</v>
      </c>
      <c r="D116" s="166" t="s">
        <v>141</v>
      </c>
      <c r="E116" s="167" t="s">
        <v>3139</v>
      </c>
      <c r="F116" s="168" t="s">
        <v>3140</v>
      </c>
      <c r="G116" s="169" t="s">
        <v>3054</v>
      </c>
      <c r="H116" s="170">
        <v>2</v>
      </c>
      <c r="I116" s="171"/>
      <c r="J116" s="172">
        <f>ROUND(I116*H116,2)</f>
        <v>0</v>
      </c>
      <c r="K116" s="168" t="s">
        <v>3</v>
      </c>
      <c r="L116" s="40"/>
      <c r="M116" s="173" t="s">
        <v>3</v>
      </c>
      <c r="N116" s="174" t="s">
        <v>45</v>
      </c>
      <c r="O116" s="73"/>
      <c r="P116" s="175">
        <f>O116*H116</f>
        <v>0</v>
      </c>
      <c r="Q116" s="175">
        <v>0</v>
      </c>
      <c r="R116" s="175">
        <f>Q116*H116</f>
        <v>0</v>
      </c>
      <c r="S116" s="175">
        <v>0</v>
      </c>
      <c r="T116" s="17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7" t="s">
        <v>302</v>
      </c>
      <c r="AT116" s="177" t="s">
        <v>141</v>
      </c>
      <c r="AU116" s="177" t="s">
        <v>82</v>
      </c>
      <c r="AY116" s="20" t="s">
        <v>138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0" t="s">
        <v>82</v>
      </c>
      <c r="BK116" s="178">
        <f>ROUND(I116*H116,2)</f>
        <v>0</v>
      </c>
      <c r="BL116" s="20" t="s">
        <v>302</v>
      </c>
      <c r="BM116" s="177" t="s">
        <v>3141</v>
      </c>
    </row>
    <row r="117" s="2" customFormat="1" ht="16.5" customHeight="1">
      <c r="A117" s="39"/>
      <c r="B117" s="165"/>
      <c r="C117" s="166" t="s">
        <v>416</v>
      </c>
      <c r="D117" s="166" t="s">
        <v>141</v>
      </c>
      <c r="E117" s="167" t="s">
        <v>3142</v>
      </c>
      <c r="F117" s="168" t="s">
        <v>3143</v>
      </c>
      <c r="G117" s="169" t="s">
        <v>3054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45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302</v>
      </c>
      <c r="AT117" s="177" t="s">
        <v>141</v>
      </c>
      <c r="AU117" s="177" t="s">
        <v>82</v>
      </c>
      <c r="AY117" s="20" t="s">
        <v>138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82</v>
      </c>
      <c r="BK117" s="178">
        <f>ROUND(I117*H117,2)</f>
        <v>0</v>
      </c>
      <c r="BL117" s="20" t="s">
        <v>302</v>
      </c>
      <c r="BM117" s="177" t="s">
        <v>3144</v>
      </c>
    </row>
    <row r="118" s="2" customFormat="1" ht="16.5" customHeight="1">
      <c r="A118" s="39"/>
      <c r="B118" s="165"/>
      <c r="C118" s="166" t="s">
        <v>424</v>
      </c>
      <c r="D118" s="166" t="s">
        <v>141</v>
      </c>
      <c r="E118" s="167" t="s">
        <v>3145</v>
      </c>
      <c r="F118" s="168" t="s">
        <v>3146</v>
      </c>
      <c r="G118" s="169" t="s">
        <v>3054</v>
      </c>
      <c r="H118" s="170">
        <v>12</v>
      </c>
      <c r="I118" s="171"/>
      <c r="J118" s="172">
        <f>ROUND(I118*H118,2)</f>
        <v>0</v>
      </c>
      <c r="K118" s="168" t="s">
        <v>3</v>
      </c>
      <c r="L118" s="40"/>
      <c r="M118" s="173" t="s">
        <v>3</v>
      </c>
      <c r="N118" s="174" t="s">
        <v>45</v>
      </c>
      <c r="O118" s="73"/>
      <c r="P118" s="175">
        <f>O118*H118</f>
        <v>0</v>
      </c>
      <c r="Q118" s="175">
        <v>0</v>
      </c>
      <c r="R118" s="175">
        <f>Q118*H118</f>
        <v>0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302</v>
      </c>
      <c r="AT118" s="177" t="s">
        <v>141</v>
      </c>
      <c r="AU118" s="177" t="s">
        <v>82</v>
      </c>
      <c r="AY118" s="20" t="s">
        <v>138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82</v>
      </c>
      <c r="BK118" s="178">
        <f>ROUND(I118*H118,2)</f>
        <v>0</v>
      </c>
      <c r="BL118" s="20" t="s">
        <v>302</v>
      </c>
      <c r="BM118" s="177" t="s">
        <v>3147</v>
      </c>
    </row>
    <row r="119" s="2" customFormat="1" ht="16.5" customHeight="1">
      <c r="A119" s="39"/>
      <c r="B119" s="165"/>
      <c r="C119" s="166" t="s">
        <v>429</v>
      </c>
      <c r="D119" s="166" t="s">
        <v>141</v>
      </c>
      <c r="E119" s="167" t="s">
        <v>3148</v>
      </c>
      <c r="F119" s="168" t="s">
        <v>3149</v>
      </c>
      <c r="G119" s="169" t="s">
        <v>3054</v>
      </c>
      <c r="H119" s="170">
        <v>1</v>
      </c>
      <c r="I119" s="171"/>
      <c r="J119" s="172">
        <f>ROUND(I119*H119,2)</f>
        <v>0</v>
      </c>
      <c r="K119" s="168" t="s">
        <v>3</v>
      </c>
      <c r="L119" s="40"/>
      <c r="M119" s="173" t="s">
        <v>3</v>
      </c>
      <c r="N119" s="174" t="s">
        <v>45</v>
      </c>
      <c r="O119" s="73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302</v>
      </c>
      <c r="AT119" s="177" t="s">
        <v>141</v>
      </c>
      <c r="AU119" s="177" t="s">
        <v>82</v>
      </c>
      <c r="AY119" s="20" t="s">
        <v>138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82</v>
      </c>
      <c r="BK119" s="178">
        <f>ROUND(I119*H119,2)</f>
        <v>0</v>
      </c>
      <c r="BL119" s="20" t="s">
        <v>302</v>
      </c>
      <c r="BM119" s="177" t="s">
        <v>3150</v>
      </c>
    </row>
    <row r="120" s="2" customFormat="1" ht="16.5" customHeight="1">
      <c r="A120" s="39"/>
      <c r="B120" s="165"/>
      <c r="C120" s="166" t="s">
        <v>435</v>
      </c>
      <c r="D120" s="166" t="s">
        <v>141</v>
      </c>
      <c r="E120" s="167" t="s">
        <v>3151</v>
      </c>
      <c r="F120" s="168" t="s">
        <v>3152</v>
      </c>
      <c r="G120" s="169" t="s">
        <v>3054</v>
      </c>
      <c r="H120" s="170">
        <v>22</v>
      </c>
      <c r="I120" s="171"/>
      <c r="J120" s="172">
        <f>ROUND(I120*H120,2)</f>
        <v>0</v>
      </c>
      <c r="K120" s="168" t="s">
        <v>3</v>
      </c>
      <c r="L120" s="40"/>
      <c r="M120" s="173" t="s">
        <v>3</v>
      </c>
      <c r="N120" s="174" t="s">
        <v>45</v>
      </c>
      <c r="O120" s="73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302</v>
      </c>
      <c r="AT120" s="177" t="s">
        <v>141</v>
      </c>
      <c r="AU120" s="177" t="s">
        <v>82</v>
      </c>
      <c r="AY120" s="20" t="s">
        <v>138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82</v>
      </c>
      <c r="BK120" s="178">
        <f>ROUND(I120*H120,2)</f>
        <v>0</v>
      </c>
      <c r="BL120" s="20" t="s">
        <v>302</v>
      </c>
      <c r="BM120" s="177" t="s">
        <v>3153</v>
      </c>
    </row>
    <row r="121" s="2" customFormat="1" ht="16.5" customHeight="1">
      <c r="A121" s="39"/>
      <c r="B121" s="165"/>
      <c r="C121" s="166" t="s">
        <v>442</v>
      </c>
      <c r="D121" s="166" t="s">
        <v>141</v>
      </c>
      <c r="E121" s="167" t="s">
        <v>3154</v>
      </c>
      <c r="F121" s="168" t="s">
        <v>3155</v>
      </c>
      <c r="G121" s="169" t="s">
        <v>3054</v>
      </c>
      <c r="H121" s="170">
        <v>6</v>
      </c>
      <c r="I121" s="171"/>
      <c r="J121" s="172">
        <f>ROUND(I121*H121,2)</f>
        <v>0</v>
      </c>
      <c r="K121" s="168" t="s">
        <v>3</v>
      </c>
      <c r="L121" s="40"/>
      <c r="M121" s="173" t="s">
        <v>3</v>
      </c>
      <c r="N121" s="174" t="s">
        <v>45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302</v>
      </c>
      <c r="AT121" s="177" t="s">
        <v>141</v>
      </c>
      <c r="AU121" s="177" t="s">
        <v>82</v>
      </c>
      <c r="AY121" s="20" t="s">
        <v>138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82</v>
      </c>
      <c r="BK121" s="178">
        <f>ROUND(I121*H121,2)</f>
        <v>0</v>
      </c>
      <c r="BL121" s="20" t="s">
        <v>302</v>
      </c>
      <c r="BM121" s="177" t="s">
        <v>3156</v>
      </c>
    </row>
    <row r="122" s="2" customFormat="1" ht="16.5" customHeight="1">
      <c r="A122" s="39"/>
      <c r="B122" s="165"/>
      <c r="C122" s="166" t="s">
        <v>450</v>
      </c>
      <c r="D122" s="166" t="s">
        <v>141</v>
      </c>
      <c r="E122" s="167" t="s">
        <v>3157</v>
      </c>
      <c r="F122" s="168" t="s">
        <v>3158</v>
      </c>
      <c r="G122" s="169" t="s">
        <v>369</v>
      </c>
      <c r="H122" s="170">
        <v>4</v>
      </c>
      <c r="I122" s="171"/>
      <c r="J122" s="172">
        <f>ROUND(I122*H122,2)</f>
        <v>0</v>
      </c>
      <c r="K122" s="168" t="s">
        <v>3</v>
      </c>
      <c r="L122" s="40"/>
      <c r="M122" s="173" t="s">
        <v>3</v>
      </c>
      <c r="N122" s="174" t="s">
        <v>45</v>
      </c>
      <c r="O122" s="73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302</v>
      </c>
      <c r="AT122" s="177" t="s">
        <v>141</v>
      </c>
      <c r="AU122" s="177" t="s">
        <v>82</v>
      </c>
      <c r="AY122" s="20" t="s">
        <v>138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82</v>
      </c>
      <c r="BK122" s="178">
        <f>ROUND(I122*H122,2)</f>
        <v>0</v>
      </c>
      <c r="BL122" s="20" t="s">
        <v>302</v>
      </c>
      <c r="BM122" s="177" t="s">
        <v>3159</v>
      </c>
    </row>
    <row r="123" s="12" customFormat="1" ht="25.92" customHeight="1">
      <c r="A123" s="12"/>
      <c r="B123" s="152"/>
      <c r="C123" s="12"/>
      <c r="D123" s="153" t="s">
        <v>73</v>
      </c>
      <c r="E123" s="154" t="s">
        <v>3160</v>
      </c>
      <c r="F123" s="154" t="s">
        <v>3161</v>
      </c>
      <c r="G123" s="12"/>
      <c r="H123" s="12"/>
      <c r="I123" s="155"/>
      <c r="J123" s="156">
        <f>BK123</f>
        <v>0</v>
      </c>
      <c r="K123" s="12"/>
      <c r="L123" s="152"/>
      <c r="M123" s="157"/>
      <c r="N123" s="158"/>
      <c r="O123" s="158"/>
      <c r="P123" s="159">
        <f>SUM(P124:P127)</f>
        <v>0</v>
      </c>
      <c r="Q123" s="158"/>
      <c r="R123" s="159">
        <f>SUM(R124:R127)</f>
        <v>0</v>
      </c>
      <c r="S123" s="158"/>
      <c r="T123" s="16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3" t="s">
        <v>84</v>
      </c>
      <c r="AT123" s="161" t="s">
        <v>73</v>
      </c>
      <c r="AU123" s="161" t="s">
        <v>74</v>
      </c>
      <c r="AY123" s="153" t="s">
        <v>138</v>
      </c>
      <c r="BK123" s="162">
        <f>SUM(BK124:BK127)</f>
        <v>0</v>
      </c>
    </row>
    <row r="124" s="2" customFormat="1" ht="16.5" customHeight="1">
      <c r="A124" s="39"/>
      <c r="B124" s="165"/>
      <c r="C124" s="166" t="s">
        <v>456</v>
      </c>
      <c r="D124" s="166" t="s">
        <v>141</v>
      </c>
      <c r="E124" s="167" t="s">
        <v>3162</v>
      </c>
      <c r="F124" s="168" t="s">
        <v>3163</v>
      </c>
      <c r="G124" s="169" t="s">
        <v>3054</v>
      </c>
      <c r="H124" s="170">
        <v>78</v>
      </c>
      <c r="I124" s="171"/>
      <c r="J124" s="172">
        <f>ROUND(I124*H124,2)</f>
        <v>0</v>
      </c>
      <c r="K124" s="168" t="s">
        <v>3</v>
      </c>
      <c r="L124" s="40"/>
      <c r="M124" s="173" t="s">
        <v>3</v>
      </c>
      <c r="N124" s="174" t="s">
        <v>45</v>
      </c>
      <c r="O124" s="73"/>
      <c r="P124" s="175">
        <f>O124*H124</f>
        <v>0</v>
      </c>
      <c r="Q124" s="175">
        <v>0</v>
      </c>
      <c r="R124" s="175">
        <f>Q124*H124</f>
        <v>0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302</v>
      </c>
      <c r="AT124" s="177" t="s">
        <v>141</v>
      </c>
      <c r="AU124" s="177" t="s">
        <v>82</v>
      </c>
      <c r="AY124" s="20" t="s">
        <v>138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82</v>
      </c>
      <c r="BK124" s="178">
        <f>ROUND(I124*H124,2)</f>
        <v>0</v>
      </c>
      <c r="BL124" s="20" t="s">
        <v>302</v>
      </c>
      <c r="BM124" s="177" t="s">
        <v>3164</v>
      </c>
    </row>
    <row r="125" s="2" customFormat="1" ht="16.5" customHeight="1">
      <c r="A125" s="39"/>
      <c r="B125" s="165"/>
      <c r="C125" s="166" t="s">
        <v>462</v>
      </c>
      <c r="D125" s="166" t="s">
        <v>141</v>
      </c>
      <c r="E125" s="167" t="s">
        <v>3165</v>
      </c>
      <c r="F125" s="168" t="s">
        <v>3166</v>
      </c>
      <c r="G125" s="169" t="s">
        <v>3054</v>
      </c>
      <c r="H125" s="170">
        <v>2</v>
      </c>
      <c r="I125" s="171"/>
      <c r="J125" s="172">
        <f>ROUND(I125*H125,2)</f>
        <v>0</v>
      </c>
      <c r="K125" s="168" t="s">
        <v>3</v>
      </c>
      <c r="L125" s="40"/>
      <c r="M125" s="173" t="s">
        <v>3</v>
      </c>
      <c r="N125" s="174" t="s">
        <v>45</v>
      </c>
      <c r="O125" s="73"/>
      <c r="P125" s="175">
        <f>O125*H125</f>
        <v>0</v>
      </c>
      <c r="Q125" s="175">
        <v>0</v>
      </c>
      <c r="R125" s="175">
        <f>Q125*H125</f>
        <v>0</v>
      </c>
      <c r="S125" s="175">
        <v>0</v>
      </c>
      <c r="T125" s="17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7" t="s">
        <v>302</v>
      </c>
      <c r="AT125" s="177" t="s">
        <v>141</v>
      </c>
      <c r="AU125" s="177" t="s">
        <v>82</v>
      </c>
      <c r="AY125" s="20" t="s">
        <v>138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20" t="s">
        <v>82</v>
      </c>
      <c r="BK125" s="178">
        <f>ROUND(I125*H125,2)</f>
        <v>0</v>
      </c>
      <c r="BL125" s="20" t="s">
        <v>302</v>
      </c>
      <c r="BM125" s="177" t="s">
        <v>3167</v>
      </c>
    </row>
    <row r="126" s="2" customFormat="1" ht="16.5" customHeight="1">
      <c r="A126" s="39"/>
      <c r="B126" s="165"/>
      <c r="C126" s="166" t="s">
        <v>468</v>
      </c>
      <c r="D126" s="166" t="s">
        <v>141</v>
      </c>
      <c r="E126" s="167" t="s">
        <v>3168</v>
      </c>
      <c r="F126" s="168" t="s">
        <v>3169</v>
      </c>
      <c r="G126" s="169" t="s">
        <v>3054</v>
      </c>
      <c r="H126" s="170">
        <v>3</v>
      </c>
      <c r="I126" s="171"/>
      <c r="J126" s="172">
        <f>ROUND(I126*H126,2)</f>
        <v>0</v>
      </c>
      <c r="K126" s="168" t="s">
        <v>3</v>
      </c>
      <c r="L126" s="40"/>
      <c r="M126" s="173" t="s">
        <v>3</v>
      </c>
      <c r="N126" s="174" t="s">
        <v>45</v>
      </c>
      <c r="O126" s="73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302</v>
      </c>
      <c r="AT126" s="177" t="s">
        <v>141</v>
      </c>
      <c r="AU126" s="177" t="s">
        <v>82</v>
      </c>
      <c r="AY126" s="20" t="s">
        <v>138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82</v>
      </c>
      <c r="BK126" s="178">
        <f>ROUND(I126*H126,2)</f>
        <v>0</v>
      </c>
      <c r="BL126" s="20" t="s">
        <v>302</v>
      </c>
      <c r="BM126" s="177" t="s">
        <v>3170</v>
      </c>
    </row>
    <row r="127" s="2" customFormat="1" ht="16.5" customHeight="1">
      <c r="A127" s="39"/>
      <c r="B127" s="165"/>
      <c r="C127" s="166" t="s">
        <v>474</v>
      </c>
      <c r="D127" s="166" t="s">
        <v>141</v>
      </c>
      <c r="E127" s="167" t="s">
        <v>3171</v>
      </c>
      <c r="F127" s="168" t="s">
        <v>3172</v>
      </c>
      <c r="G127" s="169" t="s">
        <v>3054</v>
      </c>
      <c r="H127" s="170">
        <v>1</v>
      </c>
      <c r="I127" s="171"/>
      <c r="J127" s="172">
        <f>ROUND(I127*H127,2)</f>
        <v>0</v>
      </c>
      <c r="K127" s="168" t="s">
        <v>3</v>
      </c>
      <c r="L127" s="40"/>
      <c r="M127" s="173" t="s">
        <v>3</v>
      </c>
      <c r="N127" s="174" t="s">
        <v>45</v>
      </c>
      <c r="O127" s="73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7" t="s">
        <v>302</v>
      </c>
      <c r="AT127" s="177" t="s">
        <v>141</v>
      </c>
      <c r="AU127" s="177" t="s">
        <v>82</v>
      </c>
      <c r="AY127" s="20" t="s">
        <v>138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20" t="s">
        <v>82</v>
      </c>
      <c r="BK127" s="178">
        <f>ROUND(I127*H127,2)</f>
        <v>0</v>
      </c>
      <c r="BL127" s="20" t="s">
        <v>302</v>
      </c>
      <c r="BM127" s="177" t="s">
        <v>3173</v>
      </c>
    </row>
    <row r="128" s="12" customFormat="1" ht="25.92" customHeight="1">
      <c r="A128" s="12"/>
      <c r="B128" s="152"/>
      <c r="C128" s="12"/>
      <c r="D128" s="153" t="s">
        <v>73</v>
      </c>
      <c r="E128" s="154" t="s">
        <v>3174</v>
      </c>
      <c r="F128" s="154" t="s">
        <v>3175</v>
      </c>
      <c r="G128" s="12"/>
      <c r="H128" s="12"/>
      <c r="I128" s="155"/>
      <c r="J128" s="156">
        <f>BK128</f>
        <v>0</v>
      </c>
      <c r="K128" s="12"/>
      <c r="L128" s="152"/>
      <c r="M128" s="157"/>
      <c r="N128" s="158"/>
      <c r="O128" s="158"/>
      <c r="P128" s="159">
        <f>SUM(P129:P142)</f>
        <v>0</v>
      </c>
      <c r="Q128" s="158"/>
      <c r="R128" s="159">
        <f>SUM(R129:R142)</f>
        <v>0</v>
      </c>
      <c r="S128" s="158"/>
      <c r="T128" s="160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3" t="s">
        <v>84</v>
      </c>
      <c r="AT128" s="161" t="s">
        <v>73</v>
      </c>
      <c r="AU128" s="161" t="s">
        <v>74</v>
      </c>
      <c r="AY128" s="153" t="s">
        <v>138</v>
      </c>
      <c r="BK128" s="162">
        <f>SUM(BK129:BK142)</f>
        <v>0</v>
      </c>
    </row>
    <row r="129" s="2" customFormat="1" ht="16.5" customHeight="1">
      <c r="A129" s="39"/>
      <c r="B129" s="165"/>
      <c r="C129" s="166" t="s">
        <v>480</v>
      </c>
      <c r="D129" s="166" t="s">
        <v>141</v>
      </c>
      <c r="E129" s="167" t="s">
        <v>3176</v>
      </c>
      <c r="F129" s="168" t="s">
        <v>3177</v>
      </c>
      <c r="G129" s="169" t="s">
        <v>369</v>
      </c>
      <c r="H129" s="170">
        <v>20</v>
      </c>
      <c r="I129" s="171"/>
      <c r="J129" s="172">
        <f>ROUND(I129*H129,2)</f>
        <v>0</v>
      </c>
      <c r="K129" s="168" t="s">
        <v>3</v>
      </c>
      <c r="L129" s="40"/>
      <c r="M129" s="173" t="s">
        <v>3</v>
      </c>
      <c r="N129" s="174" t="s">
        <v>45</v>
      </c>
      <c r="O129" s="73"/>
      <c r="P129" s="175">
        <f>O129*H129</f>
        <v>0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77" t="s">
        <v>302</v>
      </c>
      <c r="AT129" s="177" t="s">
        <v>141</v>
      </c>
      <c r="AU129" s="177" t="s">
        <v>82</v>
      </c>
      <c r="AY129" s="20" t="s">
        <v>138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20" t="s">
        <v>82</v>
      </c>
      <c r="BK129" s="178">
        <f>ROUND(I129*H129,2)</f>
        <v>0</v>
      </c>
      <c r="BL129" s="20" t="s">
        <v>302</v>
      </c>
      <c r="BM129" s="177" t="s">
        <v>3178</v>
      </c>
    </row>
    <row r="130" s="2" customFormat="1" ht="16.5" customHeight="1">
      <c r="A130" s="39"/>
      <c r="B130" s="165"/>
      <c r="C130" s="166" t="s">
        <v>488</v>
      </c>
      <c r="D130" s="166" t="s">
        <v>141</v>
      </c>
      <c r="E130" s="167" t="s">
        <v>3179</v>
      </c>
      <c r="F130" s="168" t="s">
        <v>3180</v>
      </c>
      <c r="G130" s="169" t="s">
        <v>369</v>
      </c>
      <c r="H130" s="170">
        <v>105</v>
      </c>
      <c r="I130" s="171"/>
      <c r="J130" s="172">
        <f>ROUND(I130*H130,2)</f>
        <v>0</v>
      </c>
      <c r="K130" s="168" t="s">
        <v>3</v>
      </c>
      <c r="L130" s="40"/>
      <c r="M130" s="173" t="s">
        <v>3</v>
      </c>
      <c r="N130" s="174" t="s">
        <v>45</v>
      </c>
      <c r="O130" s="73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302</v>
      </c>
      <c r="AT130" s="177" t="s">
        <v>141</v>
      </c>
      <c r="AU130" s="177" t="s">
        <v>82</v>
      </c>
      <c r="AY130" s="20" t="s">
        <v>138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82</v>
      </c>
      <c r="BK130" s="178">
        <f>ROUND(I130*H130,2)</f>
        <v>0</v>
      </c>
      <c r="BL130" s="20" t="s">
        <v>302</v>
      </c>
      <c r="BM130" s="177" t="s">
        <v>3181</v>
      </c>
    </row>
    <row r="131" s="2" customFormat="1" ht="16.5" customHeight="1">
      <c r="A131" s="39"/>
      <c r="B131" s="165"/>
      <c r="C131" s="166" t="s">
        <v>497</v>
      </c>
      <c r="D131" s="166" t="s">
        <v>141</v>
      </c>
      <c r="E131" s="167" t="s">
        <v>3182</v>
      </c>
      <c r="F131" s="168" t="s">
        <v>3183</v>
      </c>
      <c r="G131" s="169" t="s">
        <v>369</v>
      </c>
      <c r="H131" s="170">
        <v>30</v>
      </c>
      <c r="I131" s="171"/>
      <c r="J131" s="172">
        <f>ROUND(I131*H131,2)</f>
        <v>0</v>
      </c>
      <c r="K131" s="168" t="s">
        <v>3</v>
      </c>
      <c r="L131" s="40"/>
      <c r="M131" s="173" t="s">
        <v>3</v>
      </c>
      <c r="N131" s="174" t="s">
        <v>45</v>
      </c>
      <c r="O131" s="73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7" t="s">
        <v>302</v>
      </c>
      <c r="AT131" s="177" t="s">
        <v>141</v>
      </c>
      <c r="AU131" s="177" t="s">
        <v>82</v>
      </c>
      <c r="AY131" s="20" t="s">
        <v>138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20" t="s">
        <v>82</v>
      </c>
      <c r="BK131" s="178">
        <f>ROUND(I131*H131,2)</f>
        <v>0</v>
      </c>
      <c r="BL131" s="20" t="s">
        <v>302</v>
      </c>
      <c r="BM131" s="177" t="s">
        <v>3184</v>
      </c>
    </row>
    <row r="132" s="2" customFormat="1" ht="16.5" customHeight="1">
      <c r="A132" s="39"/>
      <c r="B132" s="165"/>
      <c r="C132" s="166" t="s">
        <v>505</v>
      </c>
      <c r="D132" s="166" t="s">
        <v>141</v>
      </c>
      <c r="E132" s="167" t="s">
        <v>3185</v>
      </c>
      <c r="F132" s="168" t="s">
        <v>3186</v>
      </c>
      <c r="G132" s="169" t="s">
        <v>369</v>
      </c>
      <c r="H132" s="170">
        <v>260</v>
      </c>
      <c r="I132" s="171"/>
      <c r="J132" s="172">
        <f>ROUND(I132*H132,2)</f>
        <v>0</v>
      </c>
      <c r="K132" s="168" t="s">
        <v>3</v>
      </c>
      <c r="L132" s="40"/>
      <c r="M132" s="173" t="s">
        <v>3</v>
      </c>
      <c r="N132" s="174" t="s">
        <v>45</v>
      </c>
      <c r="O132" s="73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302</v>
      </c>
      <c r="AT132" s="177" t="s">
        <v>141</v>
      </c>
      <c r="AU132" s="177" t="s">
        <v>82</v>
      </c>
      <c r="AY132" s="20" t="s">
        <v>138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82</v>
      </c>
      <c r="BK132" s="178">
        <f>ROUND(I132*H132,2)</f>
        <v>0</v>
      </c>
      <c r="BL132" s="20" t="s">
        <v>302</v>
      </c>
      <c r="BM132" s="177" t="s">
        <v>3187</v>
      </c>
    </row>
    <row r="133" s="2" customFormat="1" ht="16.5" customHeight="1">
      <c r="A133" s="39"/>
      <c r="B133" s="165"/>
      <c r="C133" s="166" t="s">
        <v>509</v>
      </c>
      <c r="D133" s="166" t="s">
        <v>141</v>
      </c>
      <c r="E133" s="167" t="s">
        <v>3188</v>
      </c>
      <c r="F133" s="168" t="s">
        <v>3189</v>
      </c>
      <c r="G133" s="169" t="s">
        <v>369</v>
      </c>
      <c r="H133" s="170">
        <v>10</v>
      </c>
      <c r="I133" s="171"/>
      <c r="J133" s="172">
        <f>ROUND(I133*H133,2)</f>
        <v>0</v>
      </c>
      <c r="K133" s="168" t="s">
        <v>3</v>
      </c>
      <c r="L133" s="40"/>
      <c r="M133" s="173" t="s">
        <v>3</v>
      </c>
      <c r="N133" s="174" t="s">
        <v>45</v>
      </c>
      <c r="O133" s="73"/>
      <c r="P133" s="175">
        <f>O133*H133</f>
        <v>0</v>
      </c>
      <c r="Q133" s="175">
        <v>0</v>
      </c>
      <c r="R133" s="175">
        <f>Q133*H133</f>
        <v>0</v>
      </c>
      <c r="S133" s="175">
        <v>0</v>
      </c>
      <c r="T133" s="17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77" t="s">
        <v>302</v>
      </c>
      <c r="AT133" s="177" t="s">
        <v>141</v>
      </c>
      <c r="AU133" s="177" t="s">
        <v>82</v>
      </c>
      <c r="AY133" s="20" t="s">
        <v>138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20" t="s">
        <v>82</v>
      </c>
      <c r="BK133" s="178">
        <f>ROUND(I133*H133,2)</f>
        <v>0</v>
      </c>
      <c r="BL133" s="20" t="s">
        <v>302</v>
      </c>
      <c r="BM133" s="177" t="s">
        <v>3190</v>
      </c>
    </row>
    <row r="134" s="2" customFormat="1" ht="16.5" customHeight="1">
      <c r="A134" s="39"/>
      <c r="B134" s="165"/>
      <c r="C134" s="166" t="s">
        <v>513</v>
      </c>
      <c r="D134" s="166" t="s">
        <v>141</v>
      </c>
      <c r="E134" s="167" t="s">
        <v>3191</v>
      </c>
      <c r="F134" s="168" t="s">
        <v>3192</v>
      </c>
      <c r="G134" s="169" t="s">
        <v>369</v>
      </c>
      <c r="H134" s="170">
        <v>475</v>
      </c>
      <c r="I134" s="171"/>
      <c r="J134" s="172">
        <f>ROUND(I134*H134,2)</f>
        <v>0</v>
      </c>
      <c r="K134" s="168" t="s">
        <v>3</v>
      </c>
      <c r="L134" s="40"/>
      <c r="M134" s="173" t="s">
        <v>3</v>
      </c>
      <c r="N134" s="174" t="s">
        <v>45</v>
      </c>
      <c r="O134" s="73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302</v>
      </c>
      <c r="AT134" s="177" t="s">
        <v>141</v>
      </c>
      <c r="AU134" s="177" t="s">
        <v>82</v>
      </c>
      <c r="AY134" s="20" t="s">
        <v>138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82</v>
      </c>
      <c r="BK134" s="178">
        <f>ROUND(I134*H134,2)</f>
        <v>0</v>
      </c>
      <c r="BL134" s="20" t="s">
        <v>302</v>
      </c>
      <c r="BM134" s="177" t="s">
        <v>3193</v>
      </c>
    </row>
    <row r="135" s="2" customFormat="1" ht="16.5" customHeight="1">
      <c r="A135" s="39"/>
      <c r="B135" s="165"/>
      <c r="C135" s="166" t="s">
        <v>519</v>
      </c>
      <c r="D135" s="166" t="s">
        <v>141</v>
      </c>
      <c r="E135" s="167" t="s">
        <v>3194</v>
      </c>
      <c r="F135" s="168" t="s">
        <v>3195</v>
      </c>
      <c r="G135" s="169" t="s">
        <v>369</v>
      </c>
      <c r="H135" s="170">
        <v>90</v>
      </c>
      <c r="I135" s="171"/>
      <c r="J135" s="172">
        <f>ROUND(I135*H135,2)</f>
        <v>0</v>
      </c>
      <c r="K135" s="168" t="s">
        <v>3</v>
      </c>
      <c r="L135" s="40"/>
      <c r="M135" s="173" t="s">
        <v>3</v>
      </c>
      <c r="N135" s="174" t="s">
        <v>45</v>
      </c>
      <c r="O135" s="73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302</v>
      </c>
      <c r="AT135" s="177" t="s">
        <v>141</v>
      </c>
      <c r="AU135" s="177" t="s">
        <v>82</v>
      </c>
      <c r="AY135" s="20" t="s">
        <v>138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82</v>
      </c>
      <c r="BK135" s="178">
        <f>ROUND(I135*H135,2)</f>
        <v>0</v>
      </c>
      <c r="BL135" s="20" t="s">
        <v>302</v>
      </c>
      <c r="BM135" s="177" t="s">
        <v>3196</v>
      </c>
    </row>
    <row r="136" s="2" customFormat="1" ht="16.5" customHeight="1">
      <c r="A136" s="39"/>
      <c r="B136" s="165"/>
      <c r="C136" s="166" t="s">
        <v>525</v>
      </c>
      <c r="D136" s="166" t="s">
        <v>141</v>
      </c>
      <c r="E136" s="167" t="s">
        <v>3197</v>
      </c>
      <c r="F136" s="168" t="s">
        <v>3198</v>
      </c>
      <c r="G136" s="169" t="s">
        <v>369</v>
      </c>
      <c r="H136" s="170">
        <v>160</v>
      </c>
      <c r="I136" s="171"/>
      <c r="J136" s="172">
        <f>ROUND(I136*H136,2)</f>
        <v>0</v>
      </c>
      <c r="K136" s="168" t="s">
        <v>3</v>
      </c>
      <c r="L136" s="40"/>
      <c r="M136" s="173" t="s">
        <v>3</v>
      </c>
      <c r="N136" s="174" t="s">
        <v>45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302</v>
      </c>
      <c r="AT136" s="177" t="s">
        <v>141</v>
      </c>
      <c r="AU136" s="177" t="s">
        <v>82</v>
      </c>
      <c r="AY136" s="20" t="s">
        <v>138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82</v>
      </c>
      <c r="BK136" s="178">
        <f>ROUND(I136*H136,2)</f>
        <v>0</v>
      </c>
      <c r="BL136" s="20" t="s">
        <v>302</v>
      </c>
      <c r="BM136" s="177" t="s">
        <v>3199</v>
      </c>
    </row>
    <row r="137" s="2" customFormat="1" ht="16.5" customHeight="1">
      <c r="A137" s="39"/>
      <c r="B137" s="165"/>
      <c r="C137" s="166" t="s">
        <v>532</v>
      </c>
      <c r="D137" s="166" t="s">
        <v>141</v>
      </c>
      <c r="E137" s="167" t="s">
        <v>3200</v>
      </c>
      <c r="F137" s="168" t="s">
        <v>3201</v>
      </c>
      <c r="G137" s="169" t="s">
        <v>369</v>
      </c>
      <c r="H137" s="170">
        <v>70</v>
      </c>
      <c r="I137" s="171"/>
      <c r="J137" s="172">
        <f>ROUND(I137*H137,2)</f>
        <v>0</v>
      </c>
      <c r="K137" s="168" t="s">
        <v>3</v>
      </c>
      <c r="L137" s="40"/>
      <c r="M137" s="173" t="s">
        <v>3</v>
      </c>
      <c r="N137" s="174" t="s">
        <v>45</v>
      </c>
      <c r="O137" s="73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77" t="s">
        <v>302</v>
      </c>
      <c r="AT137" s="177" t="s">
        <v>141</v>
      </c>
      <c r="AU137" s="177" t="s">
        <v>82</v>
      </c>
      <c r="AY137" s="20" t="s">
        <v>138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20" t="s">
        <v>82</v>
      </c>
      <c r="BK137" s="178">
        <f>ROUND(I137*H137,2)</f>
        <v>0</v>
      </c>
      <c r="BL137" s="20" t="s">
        <v>302</v>
      </c>
      <c r="BM137" s="177" t="s">
        <v>3202</v>
      </c>
    </row>
    <row r="138" s="2" customFormat="1" ht="16.5" customHeight="1">
      <c r="A138" s="39"/>
      <c r="B138" s="165"/>
      <c r="C138" s="166" t="s">
        <v>540</v>
      </c>
      <c r="D138" s="166" t="s">
        <v>141</v>
      </c>
      <c r="E138" s="167" t="s">
        <v>3203</v>
      </c>
      <c r="F138" s="168" t="s">
        <v>3204</v>
      </c>
      <c r="G138" s="169" t="s">
        <v>369</v>
      </c>
      <c r="H138" s="170">
        <v>10</v>
      </c>
      <c r="I138" s="171"/>
      <c r="J138" s="172">
        <f>ROUND(I138*H138,2)</f>
        <v>0</v>
      </c>
      <c r="K138" s="168" t="s">
        <v>3</v>
      </c>
      <c r="L138" s="40"/>
      <c r="M138" s="173" t="s">
        <v>3</v>
      </c>
      <c r="N138" s="174" t="s">
        <v>45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302</v>
      </c>
      <c r="AT138" s="177" t="s">
        <v>141</v>
      </c>
      <c r="AU138" s="177" t="s">
        <v>82</v>
      </c>
      <c r="AY138" s="20" t="s">
        <v>138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82</v>
      </c>
      <c r="BK138" s="178">
        <f>ROUND(I138*H138,2)</f>
        <v>0</v>
      </c>
      <c r="BL138" s="20" t="s">
        <v>302</v>
      </c>
      <c r="BM138" s="177" t="s">
        <v>3205</v>
      </c>
    </row>
    <row r="139" s="2" customFormat="1" ht="16.5" customHeight="1">
      <c r="A139" s="39"/>
      <c r="B139" s="165"/>
      <c r="C139" s="166" t="s">
        <v>546</v>
      </c>
      <c r="D139" s="166" t="s">
        <v>141</v>
      </c>
      <c r="E139" s="167" t="s">
        <v>3206</v>
      </c>
      <c r="F139" s="168" t="s">
        <v>3207</v>
      </c>
      <c r="G139" s="169" t="s">
        <v>369</v>
      </c>
      <c r="H139" s="170">
        <v>20</v>
      </c>
      <c r="I139" s="171"/>
      <c r="J139" s="172">
        <f>ROUND(I139*H139,2)</f>
        <v>0</v>
      </c>
      <c r="K139" s="168" t="s">
        <v>3</v>
      </c>
      <c r="L139" s="40"/>
      <c r="M139" s="173" t="s">
        <v>3</v>
      </c>
      <c r="N139" s="174" t="s">
        <v>45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77" t="s">
        <v>302</v>
      </c>
      <c r="AT139" s="177" t="s">
        <v>141</v>
      </c>
      <c r="AU139" s="177" t="s">
        <v>82</v>
      </c>
      <c r="AY139" s="20" t="s">
        <v>138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20" t="s">
        <v>82</v>
      </c>
      <c r="BK139" s="178">
        <f>ROUND(I139*H139,2)</f>
        <v>0</v>
      </c>
      <c r="BL139" s="20" t="s">
        <v>302</v>
      </c>
      <c r="BM139" s="177" t="s">
        <v>3208</v>
      </c>
    </row>
    <row r="140" s="2" customFormat="1" ht="16.5" customHeight="1">
      <c r="A140" s="39"/>
      <c r="B140" s="165"/>
      <c r="C140" s="166" t="s">
        <v>552</v>
      </c>
      <c r="D140" s="166" t="s">
        <v>141</v>
      </c>
      <c r="E140" s="167" t="s">
        <v>3209</v>
      </c>
      <c r="F140" s="168" t="s">
        <v>3210</v>
      </c>
      <c r="G140" s="169" t="s">
        <v>369</v>
      </c>
      <c r="H140" s="170">
        <v>65</v>
      </c>
      <c r="I140" s="171"/>
      <c r="J140" s="172">
        <f>ROUND(I140*H140,2)</f>
        <v>0</v>
      </c>
      <c r="K140" s="168" t="s">
        <v>3</v>
      </c>
      <c r="L140" s="40"/>
      <c r="M140" s="173" t="s">
        <v>3</v>
      </c>
      <c r="N140" s="174" t="s">
        <v>45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302</v>
      </c>
      <c r="AT140" s="177" t="s">
        <v>141</v>
      </c>
      <c r="AU140" s="177" t="s">
        <v>82</v>
      </c>
      <c r="AY140" s="20" t="s">
        <v>138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82</v>
      </c>
      <c r="BK140" s="178">
        <f>ROUND(I140*H140,2)</f>
        <v>0</v>
      </c>
      <c r="BL140" s="20" t="s">
        <v>302</v>
      </c>
      <c r="BM140" s="177" t="s">
        <v>3211</v>
      </c>
    </row>
    <row r="141" s="2" customFormat="1" ht="16.5" customHeight="1">
      <c r="A141" s="39"/>
      <c r="B141" s="165"/>
      <c r="C141" s="166" t="s">
        <v>559</v>
      </c>
      <c r="D141" s="166" t="s">
        <v>141</v>
      </c>
      <c r="E141" s="167" t="s">
        <v>3212</v>
      </c>
      <c r="F141" s="168" t="s">
        <v>3213</v>
      </c>
      <c r="G141" s="169" t="s">
        <v>369</v>
      </c>
      <c r="H141" s="170">
        <v>55</v>
      </c>
      <c r="I141" s="171"/>
      <c r="J141" s="172">
        <f>ROUND(I141*H141,2)</f>
        <v>0</v>
      </c>
      <c r="K141" s="168" t="s">
        <v>3</v>
      </c>
      <c r="L141" s="40"/>
      <c r="M141" s="173" t="s">
        <v>3</v>
      </c>
      <c r="N141" s="174" t="s">
        <v>45</v>
      </c>
      <c r="O141" s="73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7" t="s">
        <v>302</v>
      </c>
      <c r="AT141" s="177" t="s">
        <v>141</v>
      </c>
      <c r="AU141" s="177" t="s">
        <v>82</v>
      </c>
      <c r="AY141" s="20" t="s">
        <v>138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20" t="s">
        <v>82</v>
      </c>
      <c r="BK141" s="178">
        <f>ROUND(I141*H141,2)</f>
        <v>0</v>
      </c>
      <c r="BL141" s="20" t="s">
        <v>302</v>
      </c>
      <c r="BM141" s="177" t="s">
        <v>3214</v>
      </c>
    </row>
    <row r="142" s="2" customFormat="1" ht="16.5" customHeight="1">
      <c r="A142" s="39"/>
      <c r="B142" s="165"/>
      <c r="C142" s="166" t="s">
        <v>566</v>
      </c>
      <c r="D142" s="166" t="s">
        <v>141</v>
      </c>
      <c r="E142" s="167" t="s">
        <v>3215</v>
      </c>
      <c r="F142" s="168" t="s">
        <v>3216</v>
      </c>
      <c r="G142" s="169" t="s">
        <v>369</v>
      </c>
      <c r="H142" s="170">
        <v>140</v>
      </c>
      <c r="I142" s="171"/>
      <c r="J142" s="172">
        <f>ROUND(I142*H142,2)</f>
        <v>0</v>
      </c>
      <c r="K142" s="168" t="s">
        <v>3</v>
      </c>
      <c r="L142" s="40"/>
      <c r="M142" s="173" t="s">
        <v>3</v>
      </c>
      <c r="N142" s="174" t="s">
        <v>45</v>
      </c>
      <c r="O142" s="73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302</v>
      </c>
      <c r="AT142" s="177" t="s">
        <v>141</v>
      </c>
      <c r="AU142" s="177" t="s">
        <v>82</v>
      </c>
      <c r="AY142" s="20" t="s">
        <v>138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82</v>
      </c>
      <c r="BK142" s="178">
        <f>ROUND(I142*H142,2)</f>
        <v>0</v>
      </c>
      <c r="BL142" s="20" t="s">
        <v>302</v>
      </c>
      <c r="BM142" s="177" t="s">
        <v>3217</v>
      </c>
    </row>
    <row r="143" s="12" customFormat="1" ht="25.92" customHeight="1">
      <c r="A143" s="12"/>
      <c r="B143" s="152"/>
      <c r="C143" s="12"/>
      <c r="D143" s="153" t="s">
        <v>73</v>
      </c>
      <c r="E143" s="154" t="s">
        <v>3218</v>
      </c>
      <c r="F143" s="154" t="s">
        <v>3219</v>
      </c>
      <c r="G143" s="12"/>
      <c r="H143" s="12"/>
      <c r="I143" s="155"/>
      <c r="J143" s="156">
        <f>BK143</f>
        <v>0</v>
      </c>
      <c r="K143" s="12"/>
      <c r="L143" s="152"/>
      <c r="M143" s="157"/>
      <c r="N143" s="158"/>
      <c r="O143" s="158"/>
      <c r="P143" s="159">
        <f>SUM(P144:P146)</f>
        <v>0</v>
      </c>
      <c r="Q143" s="158"/>
      <c r="R143" s="159">
        <f>SUM(R144:R146)</f>
        <v>0</v>
      </c>
      <c r="S143" s="158"/>
      <c r="T143" s="160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3" t="s">
        <v>84</v>
      </c>
      <c r="AT143" s="161" t="s">
        <v>73</v>
      </c>
      <c r="AU143" s="161" t="s">
        <v>74</v>
      </c>
      <c r="AY143" s="153" t="s">
        <v>138</v>
      </c>
      <c r="BK143" s="162">
        <f>SUM(BK144:BK146)</f>
        <v>0</v>
      </c>
    </row>
    <row r="144" s="2" customFormat="1" ht="16.5" customHeight="1">
      <c r="A144" s="39"/>
      <c r="B144" s="165"/>
      <c r="C144" s="166" t="s">
        <v>571</v>
      </c>
      <c r="D144" s="166" t="s">
        <v>141</v>
      </c>
      <c r="E144" s="167" t="s">
        <v>3220</v>
      </c>
      <c r="F144" s="168" t="s">
        <v>3221</v>
      </c>
      <c r="G144" s="169" t="s">
        <v>3054</v>
      </c>
      <c r="H144" s="170">
        <v>2</v>
      </c>
      <c r="I144" s="171"/>
      <c r="J144" s="172">
        <f>ROUND(I144*H144,2)</f>
        <v>0</v>
      </c>
      <c r="K144" s="168" t="s">
        <v>3</v>
      </c>
      <c r="L144" s="40"/>
      <c r="M144" s="173" t="s">
        <v>3</v>
      </c>
      <c r="N144" s="174" t="s">
        <v>45</v>
      </c>
      <c r="O144" s="73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302</v>
      </c>
      <c r="AT144" s="177" t="s">
        <v>141</v>
      </c>
      <c r="AU144" s="177" t="s">
        <v>82</v>
      </c>
      <c r="AY144" s="20" t="s">
        <v>138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82</v>
      </c>
      <c r="BK144" s="178">
        <f>ROUND(I144*H144,2)</f>
        <v>0</v>
      </c>
      <c r="BL144" s="20" t="s">
        <v>302</v>
      </c>
      <c r="BM144" s="177" t="s">
        <v>3222</v>
      </c>
    </row>
    <row r="145" s="2" customFormat="1" ht="16.5" customHeight="1">
      <c r="A145" s="39"/>
      <c r="B145" s="165"/>
      <c r="C145" s="166" t="s">
        <v>576</v>
      </c>
      <c r="D145" s="166" t="s">
        <v>141</v>
      </c>
      <c r="E145" s="167" t="s">
        <v>3223</v>
      </c>
      <c r="F145" s="168" t="s">
        <v>3224</v>
      </c>
      <c r="G145" s="169" t="s">
        <v>369</v>
      </c>
      <c r="H145" s="170">
        <v>40</v>
      </c>
      <c r="I145" s="171"/>
      <c r="J145" s="172">
        <f>ROUND(I145*H145,2)</f>
        <v>0</v>
      </c>
      <c r="K145" s="168" t="s">
        <v>3</v>
      </c>
      <c r="L145" s="40"/>
      <c r="M145" s="173" t="s">
        <v>3</v>
      </c>
      <c r="N145" s="174" t="s">
        <v>45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302</v>
      </c>
      <c r="AT145" s="177" t="s">
        <v>141</v>
      </c>
      <c r="AU145" s="177" t="s">
        <v>82</v>
      </c>
      <c r="AY145" s="20" t="s">
        <v>138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82</v>
      </c>
      <c r="BK145" s="178">
        <f>ROUND(I145*H145,2)</f>
        <v>0</v>
      </c>
      <c r="BL145" s="20" t="s">
        <v>302</v>
      </c>
      <c r="BM145" s="177" t="s">
        <v>3225</v>
      </c>
    </row>
    <row r="146" s="2" customFormat="1" ht="16.5" customHeight="1">
      <c r="A146" s="39"/>
      <c r="B146" s="165"/>
      <c r="C146" s="166" t="s">
        <v>581</v>
      </c>
      <c r="D146" s="166" t="s">
        <v>141</v>
      </c>
      <c r="E146" s="167" t="s">
        <v>3226</v>
      </c>
      <c r="F146" s="168" t="s">
        <v>3227</v>
      </c>
      <c r="G146" s="169" t="s">
        <v>3054</v>
      </c>
      <c r="H146" s="170">
        <v>2</v>
      </c>
      <c r="I146" s="171"/>
      <c r="J146" s="172">
        <f>ROUND(I146*H146,2)</f>
        <v>0</v>
      </c>
      <c r="K146" s="168" t="s">
        <v>3</v>
      </c>
      <c r="L146" s="40"/>
      <c r="M146" s="173" t="s">
        <v>3</v>
      </c>
      <c r="N146" s="174" t="s">
        <v>45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302</v>
      </c>
      <c r="AT146" s="177" t="s">
        <v>141</v>
      </c>
      <c r="AU146" s="177" t="s">
        <v>82</v>
      </c>
      <c r="AY146" s="20" t="s">
        <v>138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82</v>
      </c>
      <c r="BK146" s="178">
        <f>ROUND(I146*H146,2)</f>
        <v>0</v>
      </c>
      <c r="BL146" s="20" t="s">
        <v>302</v>
      </c>
      <c r="BM146" s="177" t="s">
        <v>3228</v>
      </c>
    </row>
    <row r="147" s="12" customFormat="1" ht="25.92" customHeight="1">
      <c r="A147" s="12"/>
      <c r="B147" s="152"/>
      <c r="C147" s="12"/>
      <c r="D147" s="153" t="s">
        <v>73</v>
      </c>
      <c r="E147" s="154" t="s">
        <v>3229</v>
      </c>
      <c r="F147" s="154" t="s">
        <v>3230</v>
      </c>
      <c r="G147" s="12"/>
      <c r="H147" s="12"/>
      <c r="I147" s="155"/>
      <c r="J147" s="156">
        <f>BK147</f>
        <v>0</v>
      </c>
      <c r="K147" s="12"/>
      <c r="L147" s="152"/>
      <c r="M147" s="157"/>
      <c r="N147" s="158"/>
      <c r="O147" s="158"/>
      <c r="P147" s="159">
        <f>SUM(P148:P150)</f>
        <v>0</v>
      </c>
      <c r="Q147" s="158"/>
      <c r="R147" s="159">
        <f>SUM(R148:R150)</f>
        <v>0</v>
      </c>
      <c r="S147" s="158"/>
      <c r="T147" s="16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84</v>
      </c>
      <c r="AT147" s="161" t="s">
        <v>73</v>
      </c>
      <c r="AU147" s="161" t="s">
        <v>74</v>
      </c>
      <c r="AY147" s="153" t="s">
        <v>138</v>
      </c>
      <c r="BK147" s="162">
        <f>SUM(BK148:BK150)</f>
        <v>0</v>
      </c>
    </row>
    <row r="148" s="2" customFormat="1">
      <c r="A148" s="39"/>
      <c r="B148" s="165"/>
      <c r="C148" s="166" t="s">
        <v>585</v>
      </c>
      <c r="D148" s="166" t="s">
        <v>141</v>
      </c>
      <c r="E148" s="167" t="s">
        <v>3231</v>
      </c>
      <c r="F148" s="168" t="s">
        <v>3232</v>
      </c>
      <c r="G148" s="169" t="s">
        <v>211</v>
      </c>
      <c r="H148" s="170">
        <v>1</v>
      </c>
      <c r="I148" s="171"/>
      <c r="J148" s="172">
        <f>ROUND(I148*H148,2)</f>
        <v>0</v>
      </c>
      <c r="K148" s="168" t="s">
        <v>144</v>
      </c>
      <c r="L148" s="40"/>
      <c r="M148" s="173" t="s">
        <v>3</v>
      </c>
      <c r="N148" s="174" t="s">
        <v>45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7" t="s">
        <v>620</v>
      </c>
      <c r="AT148" s="177" t="s">
        <v>141</v>
      </c>
      <c r="AU148" s="177" t="s">
        <v>82</v>
      </c>
      <c r="AY148" s="20" t="s">
        <v>138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20" t="s">
        <v>82</v>
      </c>
      <c r="BK148" s="178">
        <f>ROUND(I148*H148,2)</f>
        <v>0</v>
      </c>
      <c r="BL148" s="20" t="s">
        <v>620</v>
      </c>
      <c r="BM148" s="177" t="s">
        <v>3233</v>
      </c>
    </row>
    <row r="149" s="2" customFormat="1" ht="16.5" customHeight="1">
      <c r="A149" s="39"/>
      <c r="B149" s="165"/>
      <c r="C149" s="166" t="s">
        <v>590</v>
      </c>
      <c r="D149" s="166" t="s">
        <v>141</v>
      </c>
      <c r="E149" s="167" t="s">
        <v>3234</v>
      </c>
      <c r="F149" s="168" t="s">
        <v>3235</v>
      </c>
      <c r="G149" s="169" t="s">
        <v>211</v>
      </c>
      <c r="H149" s="170">
        <v>1</v>
      </c>
      <c r="I149" s="171"/>
      <c r="J149" s="172">
        <f>ROUND(I149*H149,2)</f>
        <v>0</v>
      </c>
      <c r="K149" s="168" t="s">
        <v>3</v>
      </c>
      <c r="L149" s="40"/>
      <c r="M149" s="173" t="s">
        <v>3</v>
      </c>
      <c r="N149" s="174" t="s">
        <v>45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302</v>
      </c>
      <c r="AT149" s="177" t="s">
        <v>141</v>
      </c>
      <c r="AU149" s="177" t="s">
        <v>82</v>
      </c>
      <c r="AY149" s="20" t="s">
        <v>138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82</v>
      </c>
      <c r="BK149" s="178">
        <f>ROUND(I149*H149,2)</f>
        <v>0</v>
      </c>
      <c r="BL149" s="20" t="s">
        <v>302</v>
      </c>
      <c r="BM149" s="177" t="s">
        <v>3236</v>
      </c>
    </row>
    <row r="150" s="2" customFormat="1" ht="21.75" customHeight="1">
      <c r="A150" s="39"/>
      <c r="B150" s="165"/>
      <c r="C150" s="166" t="s">
        <v>596</v>
      </c>
      <c r="D150" s="166" t="s">
        <v>141</v>
      </c>
      <c r="E150" s="167" t="s">
        <v>3237</v>
      </c>
      <c r="F150" s="168" t="s">
        <v>3238</v>
      </c>
      <c r="G150" s="169" t="s">
        <v>211</v>
      </c>
      <c r="H150" s="170">
        <v>1</v>
      </c>
      <c r="I150" s="171"/>
      <c r="J150" s="172">
        <f>ROUND(I150*H150,2)</f>
        <v>0</v>
      </c>
      <c r="K150" s="168" t="s">
        <v>3</v>
      </c>
      <c r="L150" s="40"/>
      <c r="M150" s="233" t="s">
        <v>3</v>
      </c>
      <c r="N150" s="234" t="s">
        <v>45</v>
      </c>
      <c r="O150" s="186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77" t="s">
        <v>302</v>
      </c>
      <c r="AT150" s="177" t="s">
        <v>141</v>
      </c>
      <c r="AU150" s="177" t="s">
        <v>82</v>
      </c>
      <c r="AY150" s="20" t="s">
        <v>138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20" t="s">
        <v>82</v>
      </c>
      <c r="BK150" s="178">
        <f>ROUND(I150*H150,2)</f>
        <v>0</v>
      </c>
      <c r="BL150" s="20" t="s">
        <v>302</v>
      </c>
      <c r="BM150" s="177" t="s">
        <v>3239</v>
      </c>
    </row>
    <row r="151" s="2" customFormat="1" ht="6.96" customHeight="1">
      <c r="A151" s="39"/>
      <c r="B151" s="56"/>
      <c r="C151" s="57"/>
      <c r="D151" s="57"/>
      <c r="E151" s="57"/>
      <c r="F151" s="57"/>
      <c r="G151" s="57"/>
      <c r="H151" s="57"/>
      <c r="I151" s="57"/>
      <c r="J151" s="57"/>
      <c r="K151" s="57"/>
      <c r="L151" s="40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autoFilter ref="C84:K15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1"/>
      <c r="C3" s="22"/>
      <c r="D3" s="22"/>
      <c r="E3" s="22"/>
      <c r="F3" s="22"/>
      <c r="G3" s="22"/>
      <c r="H3" s="23"/>
    </row>
    <row r="4" s="1" customFormat="1" ht="24.96" customHeight="1">
      <c r="B4" s="23"/>
      <c r="C4" s="24" t="s">
        <v>3240</v>
      </c>
      <c r="H4" s="23"/>
    </row>
    <row r="5" s="1" customFormat="1" ht="12" customHeight="1">
      <c r="B5" s="23"/>
      <c r="C5" s="27" t="s">
        <v>14</v>
      </c>
      <c r="D5" s="37" t="s">
        <v>15</v>
      </c>
      <c r="E5" s="1"/>
      <c r="F5" s="1"/>
      <c r="H5" s="23"/>
    </row>
    <row r="6" s="1" customFormat="1" ht="36.96" customHeight="1">
      <c r="B6" s="23"/>
      <c r="C6" s="30" t="s">
        <v>17</v>
      </c>
      <c r="D6" s="31" t="s">
        <v>18</v>
      </c>
      <c r="E6" s="1"/>
      <c r="F6" s="1"/>
      <c r="H6" s="23"/>
    </row>
    <row r="7" s="1" customFormat="1" ht="16.5" customHeight="1">
      <c r="B7" s="23"/>
      <c r="C7" s="33" t="s">
        <v>23</v>
      </c>
      <c r="D7" s="65" t="str">
        <f>'Rekapitulace stavby'!AN8</f>
        <v>19.9.2022</v>
      </c>
      <c r="H7" s="23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42"/>
      <c r="B9" s="143"/>
      <c r="C9" s="144" t="s">
        <v>55</v>
      </c>
      <c r="D9" s="145" t="s">
        <v>56</v>
      </c>
      <c r="E9" s="145" t="s">
        <v>125</v>
      </c>
      <c r="F9" s="146" t="s">
        <v>3241</v>
      </c>
      <c r="G9" s="142"/>
      <c r="H9" s="143"/>
    </row>
    <row r="10" s="2" customFormat="1" ht="26.4" customHeight="1">
      <c r="A10" s="39"/>
      <c r="B10" s="40"/>
      <c r="C10" s="237" t="s">
        <v>3242</v>
      </c>
      <c r="D10" s="237" t="s">
        <v>86</v>
      </c>
      <c r="E10" s="39"/>
      <c r="F10" s="39"/>
      <c r="G10" s="39"/>
      <c r="H10" s="40"/>
    </row>
    <row r="11" s="2" customFormat="1" ht="16.8" customHeight="1">
      <c r="A11" s="39"/>
      <c r="B11" s="40"/>
      <c r="C11" s="238" t="s">
        <v>166</v>
      </c>
      <c r="D11" s="239" t="s">
        <v>167</v>
      </c>
      <c r="E11" s="240" t="s">
        <v>168</v>
      </c>
      <c r="F11" s="241">
        <v>277.97800000000001</v>
      </c>
      <c r="G11" s="39"/>
      <c r="H11" s="40"/>
    </row>
    <row r="12" s="2" customFormat="1" ht="16.8" customHeight="1">
      <c r="A12" s="39"/>
      <c r="B12" s="40"/>
      <c r="C12" s="242" t="s">
        <v>3</v>
      </c>
      <c r="D12" s="242" t="s">
        <v>551</v>
      </c>
      <c r="E12" s="20" t="s">
        <v>3</v>
      </c>
      <c r="F12" s="243">
        <v>277.97800000000001</v>
      </c>
      <c r="G12" s="39"/>
      <c r="H12" s="40"/>
    </row>
    <row r="13" s="2" customFormat="1" ht="16.8" customHeight="1">
      <c r="A13" s="39"/>
      <c r="B13" s="40"/>
      <c r="C13" s="242" t="s">
        <v>166</v>
      </c>
      <c r="D13" s="242" t="s">
        <v>248</v>
      </c>
      <c r="E13" s="20" t="s">
        <v>3</v>
      </c>
      <c r="F13" s="243">
        <v>277.97800000000001</v>
      </c>
      <c r="G13" s="39"/>
      <c r="H13" s="40"/>
    </row>
    <row r="14" s="2" customFormat="1" ht="16.8" customHeight="1">
      <c r="A14" s="39"/>
      <c r="B14" s="40"/>
      <c r="C14" s="244" t="s">
        <v>3243</v>
      </c>
      <c r="D14" s="39"/>
      <c r="E14" s="39"/>
      <c r="F14" s="39"/>
      <c r="G14" s="39"/>
      <c r="H14" s="40"/>
    </row>
    <row r="15" s="2" customFormat="1" ht="16.8" customHeight="1">
      <c r="A15" s="39"/>
      <c r="B15" s="40"/>
      <c r="C15" s="242" t="s">
        <v>547</v>
      </c>
      <c r="D15" s="242" t="s">
        <v>3244</v>
      </c>
      <c r="E15" s="20" t="s">
        <v>168</v>
      </c>
      <c r="F15" s="243">
        <v>277.97800000000001</v>
      </c>
      <c r="G15" s="39"/>
      <c r="H15" s="40"/>
    </row>
    <row r="16" s="2" customFormat="1" ht="16.8" customHeight="1">
      <c r="A16" s="39"/>
      <c r="B16" s="40"/>
      <c r="C16" s="242" t="s">
        <v>608</v>
      </c>
      <c r="D16" s="242" t="s">
        <v>3245</v>
      </c>
      <c r="E16" s="20" t="s">
        <v>168</v>
      </c>
      <c r="F16" s="243">
        <v>277.97800000000001</v>
      </c>
      <c r="G16" s="39"/>
      <c r="H16" s="40"/>
    </row>
    <row r="17" s="2" customFormat="1" ht="16.8" customHeight="1">
      <c r="A17" s="39"/>
      <c r="B17" s="40"/>
      <c r="C17" s="242" t="s">
        <v>612</v>
      </c>
      <c r="D17" s="242" t="s">
        <v>3246</v>
      </c>
      <c r="E17" s="20" t="s">
        <v>168</v>
      </c>
      <c r="F17" s="243">
        <v>277.97800000000001</v>
      </c>
      <c r="G17" s="39"/>
      <c r="H17" s="40"/>
    </row>
    <row r="18" s="2" customFormat="1" ht="16.8" customHeight="1">
      <c r="A18" s="39"/>
      <c r="B18" s="40"/>
      <c r="C18" s="238" t="s">
        <v>170</v>
      </c>
      <c r="D18" s="239" t="s">
        <v>171</v>
      </c>
      <c r="E18" s="240" t="s">
        <v>172</v>
      </c>
      <c r="F18" s="241">
        <v>24.532</v>
      </c>
      <c r="G18" s="39"/>
      <c r="H18" s="40"/>
    </row>
    <row r="19" s="2" customFormat="1" ht="16.8" customHeight="1">
      <c r="A19" s="39"/>
      <c r="B19" s="40"/>
      <c r="C19" s="242" t="s">
        <v>3</v>
      </c>
      <c r="D19" s="242" t="s">
        <v>200</v>
      </c>
      <c r="E19" s="20" t="s">
        <v>3</v>
      </c>
      <c r="F19" s="243">
        <v>0</v>
      </c>
      <c r="G19" s="39"/>
      <c r="H19" s="40"/>
    </row>
    <row r="20" s="2" customFormat="1" ht="16.8" customHeight="1">
      <c r="A20" s="39"/>
      <c r="B20" s="40"/>
      <c r="C20" s="242" t="s">
        <v>3</v>
      </c>
      <c r="D20" s="242" t="s">
        <v>201</v>
      </c>
      <c r="E20" s="20" t="s">
        <v>3</v>
      </c>
      <c r="F20" s="243">
        <v>0.72399999999999998</v>
      </c>
      <c r="G20" s="39"/>
      <c r="H20" s="40"/>
    </row>
    <row r="21" s="2" customFormat="1" ht="16.8" customHeight="1">
      <c r="A21" s="39"/>
      <c r="B21" s="40"/>
      <c r="C21" s="242" t="s">
        <v>3</v>
      </c>
      <c r="D21" s="242" t="s">
        <v>202</v>
      </c>
      <c r="E21" s="20" t="s">
        <v>3</v>
      </c>
      <c r="F21" s="243">
        <v>0</v>
      </c>
      <c r="G21" s="39"/>
      <c r="H21" s="40"/>
    </row>
    <row r="22" s="2" customFormat="1" ht="16.8" customHeight="1">
      <c r="A22" s="39"/>
      <c r="B22" s="40"/>
      <c r="C22" s="242" t="s">
        <v>3</v>
      </c>
      <c r="D22" s="242" t="s">
        <v>203</v>
      </c>
      <c r="E22" s="20" t="s">
        <v>3</v>
      </c>
      <c r="F22" s="243">
        <v>18.529</v>
      </c>
      <c r="G22" s="39"/>
      <c r="H22" s="40"/>
    </row>
    <row r="23" s="2" customFormat="1" ht="16.8" customHeight="1">
      <c r="A23" s="39"/>
      <c r="B23" s="40"/>
      <c r="C23" s="242" t="s">
        <v>3</v>
      </c>
      <c r="D23" s="242" t="s">
        <v>204</v>
      </c>
      <c r="E23" s="20" t="s">
        <v>3</v>
      </c>
      <c r="F23" s="243">
        <v>0</v>
      </c>
      <c r="G23" s="39"/>
      <c r="H23" s="40"/>
    </row>
    <row r="24" s="2" customFormat="1" ht="16.8" customHeight="1">
      <c r="A24" s="39"/>
      <c r="B24" s="40"/>
      <c r="C24" s="242" t="s">
        <v>3</v>
      </c>
      <c r="D24" s="242" t="s">
        <v>205</v>
      </c>
      <c r="E24" s="20" t="s">
        <v>3</v>
      </c>
      <c r="F24" s="243">
        <v>4.5339999999999998</v>
      </c>
      <c r="G24" s="39"/>
      <c r="H24" s="40"/>
    </row>
    <row r="25" s="2" customFormat="1" ht="16.8" customHeight="1">
      <c r="A25" s="39"/>
      <c r="B25" s="40"/>
      <c r="C25" s="242" t="s">
        <v>3</v>
      </c>
      <c r="D25" s="242" t="s">
        <v>206</v>
      </c>
      <c r="E25" s="20" t="s">
        <v>3</v>
      </c>
      <c r="F25" s="243">
        <v>0</v>
      </c>
      <c r="G25" s="39"/>
      <c r="H25" s="40"/>
    </row>
    <row r="26" s="2" customFormat="1" ht="16.8" customHeight="1">
      <c r="A26" s="39"/>
      <c r="B26" s="40"/>
      <c r="C26" s="242" t="s">
        <v>3</v>
      </c>
      <c r="D26" s="242" t="s">
        <v>207</v>
      </c>
      <c r="E26" s="20" t="s">
        <v>3</v>
      </c>
      <c r="F26" s="243">
        <v>0.745</v>
      </c>
      <c r="G26" s="39"/>
      <c r="H26" s="40"/>
    </row>
    <row r="27" s="2" customFormat="1" ht="16.8" customHeight="1">
      <c r="A27" s="39"/>
      <c r="B27" s="40"/>
      <c r="C27" s="242" t="s">
        <v>170</v>
      </c>
      <c r="D27" s="242" t="s">
        <v>208</v>
      </c>
      <c r="E27" s="20" t="s">
        <v>3</v>
      </c>
      <c r="F27" s="243">
        <v>24.532</v>
      </c>
      <c r="G27" s="39"/>
      <c r="H27" s="40"/>
    </row>
    <row r="28" s="2" customFormat="1" ht="16.8" customHeight="1">
      <c r="A28" s="39"/>
      <c r="B28" s="40"/>
      <c r="C28" s="244" t="s">
        <v>3243</v>
      </c>
      <c r="D28" s="39"/>
      <c r="E28" s="39"/>
      <c r="F28" s="39"/>
      <c r="G28" s="39"/>
      <c r="H28" s="40"/>
    </row>
    <row r="29" s="2" customFormat="1" ht="16.8" customHeight="1">
      <c r="A29" s="39"/>
      <c r="B29" s="40"/>
      <c r="C29" s="242" t="s">
        <v>196</v>
      </c>
      <c r="D29" s="242" t="s">
        <v>3247</v>
      </c>
      <c r="E29" s="20" t="s">
        <v>172</v>
      </c>
      <c r="F29" s="243">
        <v>24.532</v>
      </c>
      <c r="G29" s="39"/>
      <c r="H29" s="40"/>
    </row>
    <row r="30" s="2" customFormat="1" ht="16.8" customHeight="1">
      <c r="A30" s="39"/>
      <c r="B30" s="40"/>
      <c r="C30" s="242" t="s">
        <v>213</v>
      </c>
      <c r="D30" s="242" t="s">
        <v>3248</v>
      </c>
      <c r="E30" s="20" t="s">
        <v>172</v>
      </c>
      <c r="F30" s="243">
        <v>24.532</v>
      </c>
      <c r="G30" s="39"/>
      <c r="H30" s="40"/>
    </row>
    <row r="31" s="2" customFormat="1" ht="16.8" customHeight="1">
      <c r="A31" s="39"/>
      <c r="B31" s="40"/>
      <c r="C31" s="242" t="s">
        <v>216</v>
      </c>
      <c r="D31" s="242" t="s">
        <v>3249</v>
      </c>
      <c r="E31" s="20" t="s">
        <v>172</v>
      </c>
      <c r="F31" s="243">
        <v>24.532</v>
      </c>
      <c r="G31" s="39"/>
      <c r="H31" s="40"/>
    </row>
    <row r="32" s="2" customFormat="1" ht="16.8" customHeight="1">
      <c r="A32" s="39"/>
      <c r="B32" s="40"/>
      <c r="C32" s="242" t="s">
        <v>219</v>
      </c>
      <c r="D32" s="242" t="s">
        <v>3250</v>
      </c>
      <c r="E32" s="20" t="s">
        <v>172</v>
      </c>
      <c r="F32" s="243">
        <v>24.532</v>
      </c>
      <c r="G32" s="39"/>
      <c r="H32" s="40"/>
    </row>
    <row r="33" s="2" customFormat="1" ht="16.8" customHeight="1">
      <c r="A33" s="39"/>
      <c r="B33" s="40"/>
      <c r="C33" s="242" t="s">
        <v>223</v>
      </c>
      <c r="D33" s="242" t="s">
        <v>3251</v>
      </c>
      <c r="E33" s="20" t="s">
        <v>172</v>
      </c>
      <c r="F33" s="243">
        <v>318.916</v>
      </c>
      <c r="G33" s="39"/>
      <c r="H33" s="40"/>
    </row>
    <row r="34" s="2" customFormat="1" ht="16.8" customHeight="1">
      <c r="A34" s="39"/>
      <c r="B34" s="40"/>
      <c r="C34" s="242" t="s">
        <v>229</v>
      </c>
      <c r="D34" s="242" t="s">
        <v>3252</v>
      </c>
      <c r="E34" s="20" t="s">
        <v>231</v>
      </c>
      <c r="F34" s="243">
        <v>41.704000000000001</v>
      </c>
      <c r="G34" s="39"/>
      <c r="H34" s="40"/>
    </row>
    <row r="35" s="2" customFormat="1" ht="26.4" customHeight="1">
      <c r="A35" s="39"/>
      <c r="B35" s="40"/>
      <c r="C35" s="237" t="s">
        <v>3253</v>
      </c>
      <c r="D35" s="237" t="s">
        <v>90</v>
      </c>
      <c r="E35" s="39"/>
      <c r="F35" s="39"/>
      <c r="G35" s="39"/>
      <c r="H35" s="40"/>
    </row>
    <row r="36" s="2" customFormat="1" ht="16.8" customHeight="1">
      <c r="A36" s="39"/>
      <c r="B36" s="40"/>
      <c r="C36" s="238" t="s">
        <v>726</v>
      </c>
      <c r="D36" s="239" t="s">
        <v>727</v>
      </c>
      <c r="E36" s="240" t="s">
        <v>168</v>
      </c>
      <c r="F36" s="241">
        <v>50.427</v>
      </c>
      <c r="G36" s="39"/>
      <c r="H36" s="40"/>
    </row>
    <row r="37" s="2" customFormat="1" ht="16.8" customHeight="1">
      <c r="A37" s="39"/>
      <c r="B37" s="40"/>
      <c r="C37" s="242" t="s">
        <v>3</v>
      </c>
      <c r="D37" s="242" t="s">
        <v>913</v>
      </c>
      <c r="E37" s="20" t="s">
        <v>3</v>
      </c>
      <c r="F37" s="243">
        <v>0</v>
      </c>
      <c r="G37" s="39"/>
      <c r="H37" s="40"/>
    </row>
    <row r="38" s="2" customFormat="1" ht="16.8" customHeight="1">
      <c r="A38" s="39"/>
      <c r="B38" s="40"/>
      <c r="C38" s="242" t="s">
        <v>3</v>
      </c>
      <c r="D38" s="242" t="s">
        <v>1493</v>
      </c>
      <c r="E38" s="20" t="s">
        <v>3</v>
      </c>
      <c r="F38" s="243">
        <v>2.9820000000000002</v>
      </c>
      <c r="G38" s="39"/>
      <c r="H38" s="40"/>
    </row>
    <row r="39" s="2" customFormat="1" ht="16.8" customHeight="1">
      <c r="A39" s="39"/>
      <c r="B39" s="40"/>
      <c r="C39" s="242" t="s">
        <v>3</v>
      </c>
      <c r="D39" s="242" t="s">
        <v>816</v>
      </c>
      <c r="E39" s="20" t="s">
        <v>3</v>
      </c>
      <c r="F39" s="243">
        <v>0</v>
      </c>
      <c r="G39" s="39"/>
      <c r="H39" s="40"/>
    </row>
    <row r="40" s="2" customFormat="1" ht="16.8" customHeight="1">
      <c r="A40" s="39"/>
      <c r="B40" s="40"/>
      <c r="C40" s="242" t="s">
        <v>3</v>
      </c>
      <c r="D40" s="242" t="s">
        <v>1494</v>
      </c>
      <c r="E40" s="20" t="s">
        <v>3</v>
      </c>
      <c r="F40" s="243">
        <v>28.009</v>
      </c>
      <c r="G40" s="39"/>
      <c r="H40" s="40"/>
    </row>
    <row r="41" s="2" customFormat="1" ht="16.8" customHeight="1">
      <c r="A41" s="39"/>
      <c r="B41" s="40"/>
      <c r="C41" s="242" t="s">
        <v>3</v>
      </c>
      <c r="D41" s="242" t="s">
        <v>1495</v>
      </c>
      <c r="E41" s="20" t="s">
        <v>3</v>
      </c>
      <c r="F41" s="243">
        <v>0</v>
      </c>
      <c r="G41" s="39"/>
      <c r="H41" s="40"/>
    </row>
    <row r="42" s="2" customFormat="1" ht="16.8" customHeight="1">
      <c r="A42" s="39"/>
      <c r="B42" s="40"/>
      <c r="C42" s="242" t="s">
        <v>3</v>
      </c>
      <c r="D42" s="242" t="s">
        <v>1496</v>
      </c>
      <c r="E42" s="20" t="s">
        <v>3</v>
      </c>
      <c r="F42" s="243">
        <v>17.120000000000001</v>
      </c>
      <c r="G42" s="39"/>
      <c r="H42" s="40"/>
    </row>
    <row r="43" s="2" customFormat="1" ht="16.8" customHeight="1">
      <c r="A43" s="39"/>
      <c r="B43" s="40"/>
      <c r="C43" s="242" t="s">
        <v>3</v>
      </c>
      <c r="D43" s="242" t="s">
        <v>919</v>
      </c>
      <c r="E43" s="20" t="s">
        <v>3</v>
      </c>
      <c r="F43" s="243">
        <v>0</v>
      </c>
      <c r="G43" s="39"/>
      <c r="H43" s="40"/>
    </row>
    <row r="44" s="2" customFormat="1" ht="16.8" customHeight="1">
      <c r="A44" s="39"/>
      <c r="B44" s="40"/>
      <c r="C44" s="242" t="s">
        <v>3</v>
      </c>
      <c r="D44" s="242" t="s">
        <v>1497</v>
      </c>
      <c r="E44" s="20" t="s">
        <v>3</v>
      </c>
      <c r="F44" s="243">
        <v>2.3159999999999998</v>
      </c>
      <c r="G44" s="39"/>
      <c r="H44" s="40"/>
    </row>
    <row r="45" s="2" customFormat="1" ht="16.8" customHeight="1">
      <c r="A45" s="39"/>
      <c r="B45" s="40"/>
      <c r="C45" s="242" t="s">
        <v>726</v>
      </c>
      <c r="D45" s="242" t="s">
        <v>208</v>
      </c>
      <c r="E45" s="20" t="s">
        <v>3</v>
      </c>
      <c r="F45" s="243">
        <v>50.427</v>
      </c>
      <c r="G45" s="39"/>
      <c r="H45" s="40"/>
    </row>
    <row r="46" s="2" customFormat="1" ht="16.8" customHeight="1">
      <c r="A46" s="39"/>
      <c r="B46" s="40"/>
      <c r="C46" s="244" t="s">
        <v>3243</v>
      </c>
      <c r="D46" s="39"/>
      <c r="E46" s="39"/>
      <c r="F46" s="39"/>
      <c r="G46" s="39"/>
      <c r="H46" s="40"/>
    </row>
    <row r="47" s="2" customFormat="1" ht="16.8" customHeight="1">
      <c r="A47" s="39"/>
      <c r="B47" s="40"/>
      <c r="C47" s="242" t="s">
        <v>1490</v>
      </c>
      <c r="D47" s="242" t="s">
        <v>3254</v>
      </c>
      <c r="E47" s="20" t="s">
        <v>168</v>
      </c>
      <c r="F47" s="243">
        <v>50.427</v>
      </c>
      <c r="G47" s="39"/>
      <c r="H47" s="40"/>
    </row>
    <row r="48" s="2" customFormat="1" ht="16.8" customHeight="1">
      <c r="A48" s="39"/>
      <c r="B48" s="40"/>
      <c r="C48" s="242" t="s">
        <v>1499</v>
      </c>
      <c r="D48" s="242" t="s">
        <v>3255</v>
      </c>
      <c r="E48" s="20" t="s">
        <v>168</v>
      </c>
      <c r="F48" s="243">
        <v>20.170999999999999</v>
      </c>
      <c r="G48" s="39"/>
      <c r="H48" s="40"/>
    </row>
    <row r="49" s="2" customFormat="1" ht="16.8" customHeight="1">
      <c r="A49" s="39"/>
      <c r="B49" s="40"/>
      <c r="C49" s="238" t="s">
        <v>707</v>
      </c>
      <c r="D49" s="239" t="s">
        <v>708</v>
      </c>
      <c r="E49" s="240" t="s">
        <v>168</v>
      </c>
      <c r="F49" s="241">
        <v>4.4400000000000004</v>
      </c>
      <c r="G49" s="39"/>
      <c r="H49" s="40"/>
    </row>
    <row r="50" s="2" customFormat="1" ht="16.8" customHeight="1">
      <c r="A50" s="39"/>
      <c r="B50" s="40"/>
      <c r="C50" s="242" t="s">
        <v>3</v>
      </c>
      <c r="D50" s="242" t="s">
        <v>941</v>
      </c>
      <c r="E50" s="20" t="s">
        <v>3</v>
      </c>
      <c r="F50" s="243">
        <v>0</v>
      </c>
      <c r="G50" s="39"/>
      <c r="H50" s="40"/>
    </row>
    <row r="51" s="2" customFormat="1" ht="16.8" customHeight="1">
      <c r="A51" s="39"/>
      <c r="B51" s="40"/>
      <c r="C51" s="242" t="s">
        <v>3</v>
      </c>
      <c r="D51" s="242" t="s">
        <v>942</v>
      </c>
      <c r="E51" s="20" t="s">
        <v>3</v>
      </c>
      <c r="F51" s="243">
        <v>4.4400000000000004</v>
      </c>
      <c r="G51" s="39"/>
      <c r="H51" s="40"/>
    </row>
    <row r="52" s="2" customFormat="1" ht="16.8" customHeight="1">
      <c r="A52" s="39"/>
      <c r="B52" s="40"/>
      <c r="C52" s="242" t="s">
        <v>707</v>
      </c>
      <c r="D52" s="242" t="s">
        <v>248</v>
      </c>
      <c r="E52" s="20" t="s">
        <v>3</v>
      </c>
      <c r="F52" s="243">
        <v>4.4400000000000004</v>
      </c>
      <c r="G52" s="39"/>
      <c r="H52" s="40"/>
    </row>
    <row r="53" s="2" customFormat="1" ht="16.8" customHeight="1">
      <c r="A53" s="39"/>
      <c r="B53" s="40"/>
      <c r="C53" s="244" t="s">
        <v>3243</v>
      </c>
      <c r="D53" s="39"/>
      <c r="E53" s="39"/>
      <c r="F53" s="39"/>
      <c r="G53" s="39"/>
      <c r="H53" s="40"/>
    </row>
    <row r="54" s="2" customFormat="1" ht="16.8" customHeight="1">
      <c r="A54" s="39"/>
      <c r="B54" s="40"/>
      <c r="C54" s="242" t="s">
        <v>938</v>
      </c>
      <c r="D54" s="242" t="s">
        <v>3256</v>
      </c>
      <c r="E54" s="20" t="s">
        <v>168</v>
      </c>
      <c r="F54" s="243">
        <v>91.069999999999993</v>
      </c>
      <c r="G54" s="39"/>
      <c r="H54" s="40"/>
    </row>
    <row r="55" s="2" customFormat="1" ht="16.8" customHeight="1">
      <c r="A55" s="39"/>
      <c r="B55" s="40"/>
      <c r="C55" s="242" t="s">
        <v>763</v>
      </c>
      <c r="D55" s="242" t="s">
        <v>3257</v>
      </c>
      <c r="E55" s="20" t="s">
        <v>172</v>
      </c>
      <c r="F55" s="243">
        <v>8.8729999999999993</v>
      </c>
      <c r="G55" s="39"/>
      <c r="H55" s="40"/>
    </row>
    <row r="56" s="2" customFormat="1" ht="16.8" customHeight="1">
      <c r="A56" s="39"/>
      <c r="B56" s="40"/>
      <c r="C56" s="242" t="s">
        <v>771</v>
      </c>
      <c r="D56" s="242" t="s">
        <v>3258</v>
      </c>
      <c r="E56" s="20" t="s">
        <v>172</v>
      </c>
      <c r="F56" s="243">
        <v>9.8070000000000004</v>
      </c>
      <c r="G56" s="39"/>
      <c r="H56" s="40"/>
    </row>
    <row r="57" s="2" customFormat="1" ht="16.8" customHeight="1">
      <c r="A57" s="39"/>
      <c r="B57" s="40"/>
      <c r="C57" s="242" t="s">
        <v>783</v>
      </c>
      <c r="D57" s="242" t="s">
        <v>3259</v>
      </c>
      <c r="E57" s="20" t="s">
        <v>231</v>
      </c>
      <c r="F57" s="243">
        <v>0.58199999999999996</v>
      </c>
      <c r="G57" s="39"/>
      <c r="H57" s="40"/>
    </row>
    <row r="58" s="2" customFormat="1" ht="16.8" customHeight="1">
      <c r="A58" s="39"/>
      <c r="B58" s="40"/>
      <c r="C58" s="242" t="s">
        <v>955</v>
      </c>
      <c r="D58" s="242" t="s">
        <v>3260</v>
      </c>
      <c r="E58" s="20" t="s">
        <v>168</v>
      </c>
      <c r="F58" s="243">
        <v>253.87000000000001</v>
      </c>
      <c r="G58" s="39"/>
      <c r="H58" s="40"/>
    </row>
    <row r="59" s="2" customFormat="1" ht="16.8" customHeight="1">
      <c r="A59" s="39"/>
      <c r="B59" s="40"/>
      <c r="C59" s="242" t="s">
        <v>968</v>
      </c>
      <c r="D59" s="242" t="s">
        <v>3261</v>
      </c>
      <c r="E59" s="20" t="s">
        <v>168</v>
      </c>
      <c r="F59" s="243">
        <v>88.730000000000004</v>
      </c>
      <c r="G59" s="39"/>
      <c r="H59" s="40"/>
    </row>
    <row r="60" s="2" customFormat="1" ht="16.8" customHeight="1">
      <c r="A60" s="39"/>
      <c r="B60" s="40"/>
      <c r="C60" s="242" t="s">
        <v>1016</v>
      </c>
      <c r="D60" s="242" t="s">
        <v>3262</v>
      </c>
      <c r="E60" s="20" t="s">
        <v>168</v>
      </c>
      <c r="F60" s="243">
        <v>91.069999999999993</v>
      </c>
      <c r="G60" s="39"/>
      <c r="H60" s="40"/>
    </row>
    <row r="61" s="2" customFormat="1" ht="16.8" customHeight="1">
      <c r="A61" s="39"/>
      <c r="B61" s="40"/>
      <c r="C61" s="242" t="s">
        <v>1041</v>
      </c>
      <c r="D61" s="242" t="s">
        <v>3263</v>
      </c>
      <c r="E61" s="20" t="s">
        <v>168</v>
      </c>
      <c r="F61" s="243">
        <v>91.069999999999993</v>
      </c>
      <c r="G61" s="39"/>
      <c r="H61" s="40"/>
    </row>
    <row r="62" s="2" customFormat="1" ht="16.8" customHeight="1">
      <c r="A62" s="39"/>
      <c r="B62" s="40"/>
      <c r="C62" s="242" t="s">
        <v>1065</v>
      </c>
      <c r="D62" s="242" t="s">
        <v>3264</v>
      </c>
      <c r="E62" s="20" t="s">
        <v>168</v>
      </c>
      <c r="F62" s="243">
        <v>186.38999999999999</v>
      </c>
      <c r="G62" s="39"/>
      <c r="H62" s="40"/>
    </row>
    <row r="63" s="2" customFormat="1" ht="16.8" customHeight="1">
      <c r="A63" s="39"/>
      <c r="B63" s="40"/>
      <c r="C63" s="242" t="s">
        <v>1360</v>
      </c>
      <c r="D63" s="242" t="s">
        <v>3265</v>
      </c>
      <c r="E63" s="20" t="s">
        <v>168</v>
      </c>
      <c r="F63" s="243">
        <v>31.52</v>
      </c>
      <c r="G63" s="39"/>
      <c r="H63" s="40"/>
    </row>
    <row r="64" s="2" customFormat="1" ht="16.8" customHeight="1">
      <c r="A64" s="39"/>
      <c r="B64" s="40"/>
      <c r="C64" s="242" t="s">
        <v>988</v>
      </c>
      <c r="D64" s="242" t="s">
        <v>3266</v>
      </c>
      <c r="E64" s="20" t="s">
        <v>168</v>
      </c>
      <c r="F64" s="243">
        <v>253.56999999999999</v>
      </c>
      <c r="G64" s="39"/>
      <c r="H64" s="40"/>
    </row>
    <row r="65" s="2" customFormat="1" ht="16.8" customHeight="1">
      <c r="A65" s="39"/>
      <c r="B65" s="40"/>
      <c r="C65" s="242" t="s">
        <v>1026</v>
      </c>
      <c r="D65" s="242" t="s">
        <v>1027</v>
      </c>
      <c r="E65" s="20" t="s">
        <v>231</v>
      </c>
      <c r="F65" s="243">
        <v>0.037999999999999999</v>
      </c>
      <c r="G65" s="39"/>
      <c r="H65" s="40"/>
    </row>
    <row r="66" s="2" customFormat="1" ht="16.8" customHeight="1">
      <c r="A66" s="39"/>
      <c r="B66" s="40"/>
      <c r="C66" s="242" t="s">
        <v>1073</v>
      </c>
      <c r="D66" s="242" t="s">
        <v>1074</v>
      </c>
      <c r="E66" s="20" t="s">
        <v>168</v>
      </c>
      <c r="F66" s="243">
        <v>73.837999999999994</v>
      </c>
      <c r="G66" s="39"/>
      <c r="H66" s="40"/>
    </row>
    <row r="67" s="2" customFormat="1">
      <c r="A67" s="39"/>
      <c r="B67" s="40"/>
      <c r="C67" s="242" t="s">
        <v>1047</v>
      </c>
      <c r="D67" s="242" t="s">
        <v>1048</v>
      </c>
      <c r="E67" s="20" t="s">
        <v>168</v>
      </c>
      <c r="F67" s="243">
        <v>116.85299999999999</v>
      </c>
      <c r="G67" s="39"/>
      <c r="H67" s="40"/>
    </row>
    <row r="68" s="2" customFormat="1" ht="16.8" customHeight="1">
      <c r="A68" s="39"/>
      <c r="B68" s="40"/>
      <c r="C68" s="238" t="s">
        <v>710</v>
      </c>
      <c r="D68" s="239" t="s">
        <v>711</v>
      </c>
      <c r="E68" s="240" t="s">
        <v>168</v>
      </c>
      <c r="F68" s="241">
        <v>35.890000000000001</v>
      </c>
      <c r="G68" s="39"/>
      <c r="H68" s="40"/>
    </row>
    <row r="69" s="2" customFormat="1" ht="16.8" customHeight="1">
      <c r="A69" s="39"/>
      <c r="B69" s="40"/>
      <c r="C69" s="242" t="s">
        <v>3</v>
      </c>
      <c r="D69" s="242" t="s">
        <v>943</v>
      </c>
      <c r="E69" s="20" t="s">
        <v>3</v>
      </c>
      <c r="F69" s="243">
        <v>0</v>
      </c>
      <c r="G69" s="39"/>
      <c r="H69" s="40"/>
    </row>
    <row r="70" s="2" customFormat="1" ht="16.8" customHeight="1">
      <c r="A70" s="39"/>
      <c r="B70" s="40"/>
      <c r="C70" s="242" t="s">
        <v>3</v>
      </c>
      <c r="D70" s="242" t="s">
        <v>944</v>
      </c>
      <c r="E70" s="20" t="s">
        <v>3</v>
      </c>
      <c r="F70" s="243">
        <v>35.890000000000001</v>
      </c>
      <c r="G70" s="39"/>
      <c r="H70" s="40"/>
    </row>
    <row r="71" s="2" customFormat="1" ht="16.8" customHeight="1">
      <c r="A71" s="39"/>
      <c r="B71" s="40"/>
      <c r="C71" s="242" t="s">
        <v>710</v>
      </c>
      <c r="D71" s="242" t="s">
        <v>248</v>
      </c>
      <c r="E71" s="20" t="s">
        <v>3</v>
      </c>
      <c r="F71" s="243">
        <v>35.890000000000001</v>
      </c>
      <c r="G71" s="39"/>
      <c r="H71" s="40"/>
    </row>
    <row r="72" s="2" customFormat="1" ht="16.8" customHeight="1">
      <c r="A72" s="39"/>
      <c r="B72" s="40"/>
      <c r="C72" s="244" t="s">
        <v>3243</v>
      </c>
      <c r="D72" s="39"/>
      <c r="E72" s="39"/>
      <c r="F72" s="39"/>
      <c r="G72" s="39"/>
      <c r="H72" s="40"/>
    </row>
    <row r="73" s="2" customFormat="1" ht="16.8" customHeight="1">
      <c r="A73" s="39"/>
      <c r="B73" s="40"/>
      <c r="C73" s="242" t="s">
        <v>938</v>
      </c>
      <c r="D73" s="242" t="s">
        <v>3256</v>
      </c>
      <c r="E73" s="20" t="s">
        <v>168</v>
      </c>
      <c r="F73" s="243">
        <v>91.069999999999993</v>
      </c>
      <c r="G73" s="39"/>
      <c r="H73" s="40"/>
    </row>
    <row r="74" s="2" customFormat="1" ht="16.8" customHeight="1">
      <c r="A74" s="39"/>
      <c r="B74" s="40"/>
      <c r="C74" s="242" t="s">
        <v>763</v>
      </c>
      <c r="D74" s="242" t="s">
        <v>3257</v>
      </c>
      <c r="E74" s="20" t="s">
        <v>172</v>
      </c>
      <c r="F74" s="243">
        <v>8.8729999999999993</v>
      </c>
      <c r="G74" s="39"/>
      <c r="H74" s="40"/>
    </row>
    <row r="75" s="2" customFormat="1" ht="16.8" customHeight="1">
      <c r="A75" s="39"/>
      <c r="B75" s="40"/>
      <c r="C75" s="242" t="s">
        <v>771</v>
      </c>
      <c r="D75" s="242" t="s">
        <v>3258</v>
      </c>
      <c r="E75" s="20" t="s">
        <v>172</v>
      </c>
      <c r="F75" s="243">
        <v>9.8070000000000004</v>
      </c>
      <c r="G75" s="39"/>
      <c r="H75" s="40"/>
    </row>
    <row r="76" s="2" customFormat="1" ht="16.8" customHeight="1">
      <c r="A76" s="39"/>
      <c r="B76" s="40"/>
      <c r="C76" s="242" t="s">
        <v>783</v>
      </c>
      <c r="D76" s="242" t="s">
        <v>3259</v>
      </c>
      <c r="E76" s="20" t="s">
        <v>231</v>
      </c>
      <c r="F76" s="243">
        <v>0.58199999999999996</v>
      </c>
      <c r="G76" s="39"/>
      <c r="H76" s="40"/>
    </row>
    <row r="77" s="2" customFormat="1" ht="16.8" customHeight="1">
      <c r="A77" s="39"/>
      <c r="B77" s="40"/>
      <c r="C77" s="242" t="s">
        <v>955</v>
      </c>
      <c r="D77" s="242" t="s">
        <v>3260</v>
      </c>
      <c r="E77" s="20" t="s">
        <v>168</v>
      </c>
      <c r="F77" s="243">
        <v>253.87000000000001</v>
      </c>
      <c r="G77" s="39"/>
      <c r="H77" s="40"/>
    </row>
    <row r="78" s="2" customFormat="1" ht="16.8" customHeight="1">
      <c r="A78" s="39"/>
      <c r="B78" s="40"/>
      <c r="C78" s="242" t="s">
        <v>968</v>
      </c>
      <c r="D78" s="242" t="s">
        <v>3261</v>
      </c>
      <c r="E78" s="20" t="s">
        <v>168</v>
      </c>
      <c r="F78" s="243">
        <v>88.730000000000004</v>
      </c>
      <c r="G78" s="39"/>
      <c r="H78" s="40"/>
    </row>
    <row r="79" s="2" customFormat="1" ht="16.8" customHeight="1">
      <c r="A79" s="39"/>
      <c r="B79" s="40"/>
      <c r="C79" s="242" t="s">
        <v>1016</v>
      </c>
      <c r="D79" s="242" t="s">
        <v>3262</v>
      </c>
      <c r="E79" s="20" t="s">
        <v>168</v>
      </c>
      <c r="F79" s="243">
        <v>91.069999999999993</v>
      </c>
      <c r="G79" s="39"/>
      <c r="H79" s="40"/>
    </row>
    <row r="80" s="2" customFormat="1" ht="16.8" customHeight="1">
      <c r="A80" s="39"/>
      <c r="B80" s="40"/>
      <c r="C80" s="242" t="s">
        <v>1041</v>
      </c>
      <c r="D80" s="242" t="s">
        <v>3263</v>
      </c>
      <c r="E80" s="20" t="s">
        <v>168</v>
      </c>
      <c r="F80" s="243">
        <v>91.069999999999993</v>
      </c>
      <c r="G80" s="39"/>
      <c r="H80" s="40"/>
    </row>
    <row r="81" s="2" customFormat="1" ht="16.8" customHeight="1">
      <c r="A81" s="39"/>
      <c r="B81" s="40"/>
      <c r="C81" s="242" t="s">
        <v>1065</v>
      </c>
      <c r="D81" s="242" t="s">
        <v>3264</v>
      </c>
      <c r="E81" s="20" t="s">
        <v>168</v>
      </c>
      <c r="F81" s="243">
        <v>186.38999999999999</v>
      </c>
      <c r="G81" s="39"/>
      <c r="H81" s="40"/>
    </row>
    <row r="82" s="2" customFormat="1" ht="16.8" customHeight="1">
      <c r="A82" s="39"/>
      <c r="B82" s="40"/>
      <c r="C82" s="242" t="s">
        <v>1475</v>
      </c>
      <c r="D82" s="242" t="s">
        <v>3267</v>
      </c>
      <c r="E82" s="20" t="s">
        <v>168</v>
      </c>
      <c r="F82" s="243">
        <v>35.890000000000001</v>
      </c>
      <c r="G82" s="39"/>
      <c r="H82" s="40"/>
    </row>
    <row r="83" s="2" customFormat="1" ht="16.8" customHeight="1">
      <c r="A83" s="39"/>
      <c r="B83" s="40"/>
      <c r="C83" s="242" t="s">
        <v>988</v>
      </c>
      <c r="D83" s="242" t="s">
        <v>3266</v>
      </c>
      <c r="E83" s="20" t="s">
        <v>168</v>
      </c>
      <c r="F83" s="243">
        <v>253.56999999999999</v>
      </c>
      <c r="G83" s="39"/>
      <c r="H83" s="40"/>
    </row>
    <row r="84" s="2" customFormat="1" ht="16.8" customHeight="1">
      <c r="A84" s="39"/>
      <c r="B84" s="40"/>
      <c r="C84" s="242" t="s">
        <v>1026</v>
      </c>
      <c r="D84" s="242" t="s">
        <v>1027</v>
      </c>
      <c r="E84" s="20" t="s">
        <v>231</v>
      </c>
      <c r="F84" s="243">
        <v>0.037999999999999999</v>
      </c>
      <c r="G84" s="39"/>
      <c r="H84" s="40"/>
    </row>
    <row r="85" s="2" customFormat="1" ht="16.8" customHeight="1">
      <c r="A85" s="39"/>
      <c r="B85" s="40"/>
      <c r="C85" s="242" t="s">
        <v>1073</v>
      </c>
      <c r="D85" s="242" t="s">
        <v>1074</v>
      </c>
      <c r="E85" s="20" t="s">
        <v>168</v>
      </c>
      <c r="F85" s="243">
        <v>73.837999999999994</v>
      </c>
      <c r="G85" s="39"/>
      <c r="H85" s="40"/>
    </row>
    <row r="86" s="2" customFormat="1">
      <c r="A86" s="39"/>
      <c r="B86" s="40"/>
      <c r="C86" s="242" t="s">
        <v>1047</v>
      </c>
      <c r="D86" s="242" t="s">
        <v>1048</v>
      </c>
      <c r="E86" s="20" t="s">
        <v>168</v>
      </c>
      <c r="F86" s="243">
        <v>116.85299999999999</v>
      </c>
      <c r="G86" s="39"/>
      <c r="H86" s="40"/>
    </row>
    <row r="87" s="2" customFormat="1" ht="16.8" customHeight="1">
      <c r="A87" s="39"/>
      <c r="B87" s="40"/>
      <c r="C87" s="238" t="s">
        <v>746</v>
      </c>
      <c r="D87" s="239" t="s">
        <v>747</v>
      </c>
      <c r="E87" s="240" t="s">
        <v>168</v>
      </c>
      <c r="F87" s="241">
        <v>17.920000000000002</v>
      </c>
      <c r="G87" s="39"/>
      <c r="H87" s="40"/>
    </row>
    <row r="88" s="2" customFormat="1" ht="16.8" customHeight="1">
      <c r="A88" s="39"/>
      <c r="B88" s="40"/>
      <c r="C88" s="242" t="s">
        <v>3</v>
      </c>
      <c r="D88" s="242" t="s">
        <v>945</v>
      </c>
      <c r="E88" s="20" t="s">
        <v>3</v>
      </c>
      <c r="F88" s="243">
        <v>0</v>
      </c>
      <c r="G88" s="39"/>
      <c r="H88" s="40"/>
    </row>
    <row r="89" s="2" customFormat="1" ht="16.8" customHeight="1">
      <c r="A89" s="39"/>
      <c r="B89" s="40"/>
      <c r="C89" s="242" t="s">
        <v>3</v>
      </c>
      <c r="D89" s="242" t="s">
        <v>946</v>
      </c>
      <c r="E89" s="20" t="s">
        <v>3</v>
      </c>
      <c r="F89" s="243">
        <v>17.920000000000002</v>
      </c>
      <c r="G89" s="39"/>
      <c r="H89" s="40"/>
    </row>
    <row r="90" s="2" customFormat="1" ht="16.8" customHeight="1">
      <c r="A90" s="39"/>
      <c r="B90" s="40"/>
      <c r="C90" s="242" t="s">
        <v>746</v>
      </c>
      <c r="D90" s="242" t="s">
        <v>248</v>
      </c>
      <c r="E90" s="20" t="s">
        <v>3</v>
      </c>
      <c r="F90" s="243">
        <v>17.920000000000002</v>
      </c>
      <c r="G90" s="39"/>
      <c r="H90" s="40"/>
    </row>
    <row r="91" s="2" customFormat="1" ht="16.8" customHeight="1">
      <c r="A91" s="39"/>
      <c r="B91" s="40"/>
      <c r="C91" s="244" t="s">
        <v>3243</v>
      </c>
      <c r="D91" s="39"/>
      <c r="E91" s="39"/>
      <c r="F91" s="39"/>
      <c r="G91" s="39"/>
      <c r="H91" s="40"/>
    </row>
    <row r="92" s="2" customFormat="1" ht="16.8" customHeight="1">
      <c r="A92" s="39"/>
      <c r="B92" s="40"/>
      <c r="C92" s="242" t="s">
        <v>938</v>
      </c>
      <c r="D92" s="242" t="s">
        <v>3256</v>
      </c>
      <c r="E92" s="20" t="s">
        <v>168</v>
      </c>
      <c r="F92" s="243">
        <v>91.069999999999993</v>
      </c>
      <c r="G92" s="39"/>
      <c r="H92" s="40"/>
    </row>
    <row r="93" s="2" customFormat="1" ht="16.8" customHeight="1">
      <c r="A93" s="39"/>
      <c r="B93" s="40"/>
      <c r="C93" s="242" t="s">
        <v>763</v>
      </c>
      <c r="D93" s="242" t="s">
        <v>3257</v>
      </c>
      <c r="E93" s="20" t="s">
        <v>172</v>
      </c>
      <c r="F93" s="243">
        <v>8.8729999999999993</v>
      </c>
      <c r="G93" s="39"/>
      <c r="H93" s="40"/>
    </row>
    <row r="94" s="2" customFormat="1" ht="16.8" customHeight="1">
      <c r="A94" s="39"/>
      <c r="B94" s="40"/>
      <c r="C94" s="242" t="s">
        <v>771</v>
      </c>
      <c r="D94" s="242" t="s">
        <v>3258</v>
      </c>
      <c r="E94" s="20" t="s">
        <v>172</v>
      </c>
      <c r="F94" s="243">
        <v>9.8070000000000004</v>
      </c>
      <c r="G94" s="39"/>
      <c r="H94" s="40"/>
    </row>
    <row r="95" s="2" customFormat="1" ht="16.8" customHeight="1">
      <c r="A95" s="39"/>
      <c r="B95" s="40"/>
      <c r="C95" s="242" t="s">
        <v>783</v>
      </c>
      <c r="D95" s="242" t="s">
        <v>3259</v>
      </c>
      <c r="E95" s="20" t="s">
        <v>231</v>
      </c>
      <c r="F95" s="243">
        <v>0.58199999999999996</v>
      </c>
      <c r="G95" s="39"/>
      <c r="H95" s="40"/>
    </row>
    <row r="96" s="2" customFormat="1" ht="16.8" customHeight="1">
      <c r="A96" s="39"/>
      <c r="B96" s="40"/>
      <c r="C96" s="242" t="s">
        <v>955</v>
      </c>
      <c r="D96" s="242" t="s">
        <v>3260</v>
      </c>
      <c r="E96" s="20" t="s">
        <v>168</v>
      </c>
      <c r="F96" s="243">
        <v>253.87000000000001</v>
      </c>
      <c r="G96" s="39"/>
      <c r="H96" s="40"/>
    </row>
    <row r="97" s="2" customFormat="1" ht="16.8" customHeight="1">
      <c r="A97" s="39"/>
      <c r="B97" s="40"/>
      <c r="C97" s="242" t="s">
        <v>968</v>
      </c>
      <c r="D97" s="242" t="s">
        <v>3261</v>
      </c>
      <c r="E97" s="20" t="s">
        <v>168</v>
      </c>
      <c r="F97" s="243">
        <v>88.730000000000004</v>
      </c>
      <c r="G97" s="39"/>
      <c r="H97" s="40"/>
    </row>
    <row r="98" s="2" customFormat="1" ht="16.8" customHeight="1">
      <c r="A98" s="39"/>
      <c r="B98" s="40"/>
      <c r="C98" s="242" t="s">
        <v>1016</v>
      </c>
      <c r="D98" s="242" t="s">
        <v>3262</v>
      </c>
      <c r="E98" s="20" t="s">
        <v>168</v>
      </c>
      <c r="F98" s="243">
        <v>91.069999999999993</v>
      </c>
      <c r="G98" s="39"/>
      <c r="H98" s="40"/>
    </row>
    <row r="99" s="2" customFormat="1" ht="16.8" customHeight="1">
      <c r="A99" s="39"/>
      <c r="B99" s="40"/>
      <c r="C99" s="242" t="s">
        <v>1041</v>
      </c>
      <c r="D99" s="242" t="s">
        <v>3263</v>
      </c>
      <c r="E99" s="20" t="s">
        <v>168</v>
      </c>
      <c r="F99" s="243">
        <v>91.069999999999993</v>
      </c>
      <c r="G99" s="39"/>
      <c r="H99" s="40"/>
    </row>
    <row r="100" s="2" customFormat="1" ht="16.8" customHeight="1">
      <c r="A100" s="39"/>
      <c r="B100" s="40"/>
      <c r="C100" s="242" t="s">
        <v>1065</v>
      </c>
      <c r="D100" s="242" t="s">
        <v>3264</v>
      </c>
      <c r="E100" s="20" t="s">
        <v>168</v>
      </c>
      <c r="F100" s="243">
        <v>186.38999999999999</v>
      </c>
      <c r="G100" s="39"/>
      <c r="H100" s="40"/>
    </row>
    <row r="101" s="2" customFormat="1" ht="16.8" customHeight="1">
      <c r="A101" s="39"/>
      <c r="B101" s="40"/>
      <c r="C101" s="242" t="s">
        <v>1360</v>
      </c>
      <c r="D101" s="242" t="s">
        <v>3265</v>
      </c>
      <c r="E101" s="20" t="s">
        <v>168</v>
      </c>
      <c r="F101" s="243">
        <v>31.52</v>
      </c>
      <c r="G101" s="39"/>
      <c r="H101" s="40"/>
    </row>
    <row r="102" s="2" customFormat="1" ht="16.8" customHeight="1">
      <c r="A102" s="39"/>
      <c r="B102" s="40"/>
      <c r="C102" s="242" t="s">
        <v>988</v>
      </c>
      <c r="D102" s="242" t="s">
        <v>3266</v>
      </c>
      <c r="E102" s="20" t="s">
        <v>168</v>
      </c>
      <c r="F102" s="243">
        <v>253.56999999999999</v>
      </c>
      <c r="G102" s="39"/>
      <c r="H102" s="40"/>
    </row>
    <row r="103" s="2" customFormat="1" ht="16.8" customHeight="1">
      <c r="A103" s="39"/>
      <c r="B103" s="40"/>
      <c r="C103" s="242" t="s">
        <v>1026</v>
      </c>
      <c r="D103" s="242" t="s">
        <v>1027</v>
      </c>
      <c r="E103" s="20" t="s">
        <v>231</v>
      </c>
      <c r="F103" s="243">
        <v>0.037999999999999999</v>
      </c>
      <c r="G103" s="39"/>
      <c r="H103" s="40"/>
    </row>
    <row r="104" s="2" customFormat="1" ht="16.8" customHeight="1">
      <c r="A104" s="39"/>
      <c r="B104" s="40"/>
      <c r="C104" s="242" t="s">
        <v>1073</v>
      </c>
      <c r="D104" s="242" t="s">
        <v>1074</v>
      </c>
      <c r="E104" s="20" t="s">
        <v>168</v>
      </c>
      <c r="F104" s="243">
        <v>73.837999999999994</v>
      </c>
      <c r="G104" s="39"/>
      <c r="H104" s="40"/>
    </row>
    <row r="105" s="2" customFormat="1">
      <c r="A105" s="39"/>
      <c r="B105" s="40"/>
      <c r="C105" s="242" t="s">
        <v>1047</v>
      </c>
      <c r="D105" s="242" t="s">
        <v>1048</v>
      </c>
      <c r="E105" s="20" t="s">
        <v>168</v>
      </c>
      <c r="F105" s="243">
        <v>116.85299999999999</v>
      </c>
      <c r="G105" s="39"/>
      <c r="H105" s="40"/>
    </row>
    <row r="106" s="2" customFormat="1" ht="16.8" customHeight="1">
      <c r="A106" s="39"/>
      <c r="B106" s="40"/>
      <c r="C106" s="238" t="s">
        <v>713</v>
      </c>
      <c r="D106" s="239" t="s">
        <v>714</v>
      </c>
      <c r="E106" s="240" t="s">
        <v>168</v>
      </c>
      <c r="F106" s="241">
        <v>9.1600000000000001</v>
      </c>
      <c r="G106" s="39"/>
      <c r="H106" s="40"/>
    </row>
    <row r="107" s="2" customFormat="1" ht="16.8" customHeight="1">
      <c r="A107" s="39"/>
      <c r="B107" s="40"/>
      <c r="C107" s="242" t="s">
        <v>3</v>
      </c>
      <c r="D107" s="242" t="s">
        <v>947</v>
      </c>
      <c r="E107" s="20" t="s">
        <v>3</v>
      </c>
      <c r="F107" s="243">
        <v>0</v>
      </c>
      <c r="G107" s="39"/>
      <c r="H107" s="40"/>
    </row>
    <row r="108" s="2" customFormat="1" ht="16.8" customHeight="1">
      <c r="A108" s="39"/>
      <c r="B108" s="40"/>
      <c r="C108" s="242" t="s">
        <v>3</v>
      </c>
      <c r="D108" s="242" t="s">
        <v>948</v>
      </c>
      <c r="E108" s="20" t="s">
        <v>3</v>
      </c>
      <c r="F108" s="243">
        <v>9.1600000000000001</v>
      </c>
      <c r="G108" s="39"/>
      <c r="H108" s="40"/>
    </row>
    <row r="109" s="2" customFormat="1" ht="16.8" customHeight="1">
      <c r="A109" s="39"/>
      <c r="B109" s="40"/>
      <c r="C109" s="242" t="s">
        <v>713</v>
      </c>
      <c r="D109" s="242" t="s">
        <v>248</v>
      </c>
      <c r="E109" s="20" t="s">
        <v>3</v>
      </c>
      <c r="F109" s="243">
        <v>9.1600000000000001</v>
      </c>
      <c r="G109" s="39"/>
      <c r="H109" s="40"/>
    </row>
    <row r="110" s="2" customFormat="1" ht="16.8" customHeight="1">
      <c r="A110" s="39"/>
      <c r="B110" s="40"/>
      <c r="C110" s="244" t="s">
        <v>3243</v>
      </c>
      <c r="D110" s="39"/>
      <c r="E110" s="39"/>
      <c r="F110" s="39"/>
      <c r="G110" s="39"/>
      <c r="H110" s="40"/>
    </row>
    <row r="111" s="2" customFormat="1" ht="16.8" customHeight="1">
      <c r="A111" s="39"/>
      <c r="B111" s="40"/>
      <c r="C111" s="242" t="s">
        <v>938</v>
      </c>
      <c r="D111" s="242" t="s">
        <v>3256</v>
      </c>
      <c r="E111" s="20" t="s">
        <v>168</v>
      </c>
      <c r="F111" s="243">
        <v>91.069999999999993</v>
      </c>
      <c r="G111" s="39"/>
      <c r="H111" s="40"/>
    </row>
    <row r="112" s="2" customFormat="1" ht="16.8" customHeight="1">
      <c r="A112" s="39"/>
      <c r="B112" s="40"/>
      <c r="C112" s="242" t="s">
        <v>767</v>
      </c>
      <c r="D112" s="242" t="s">
        <v>3268</v>
      </c>
      <c r="E112" s="20" t="s">
        <v>172</v>
      </c>
      <c r="F112" s="243">
        <v>2.6150000000000002</v>
      </c>
      <c r="G112" s="39"/>
      <c r="H112" s="40"/>
    </row>
    <row r="113" s="2" customFormat="1" ht="16.8" customHeight="1">
      <c r="A113" s="39"/>
      <c r="B113" s="40"/>
      <c r="C113" s="242" t="s">
        <v>771</v>
      </c>
      <c r="D113" s="242" t="s">
        <v>3258</v>
      </c>
      <c r="E113" s="20" t="s">
        <v>172</v>
      </c>
      <c r="F113" s="243">
        <v>9.8070000000000004</v>
      </c>
      <c r="G113" s="39"/>
      <c r="H113" s="40"/>
    </row>
    <row r="114" s="2" customFormat="1" ht="16.8" customHeight="1">
      <c r="A114" s="39"/>
      <c r="B114" s="40"/>
      <c r="C114" s="242" t="s">
        <v>783</v>
      </c>
      <c r="D114" s="242" t="s">
        <v>3259</v>
      </c>
      <c r="E114" s="20" t="s">
        <v>231</v>
      </c>
      <c r="F114" s="243">
        <v>0.58199999999999996</v>
      </c>
      <c r="G114" s="39"/>
      <c r="H114" s="40"/>
    </row>
    <row r="115" s="2" customFormat="1" ht="16.8" customHeight="1">
      <c r="A115" s="39"/>
      <c r="B115" s="40"/>
      <c r="C115" s="242" t="s">
        <v>955</v>
      </c>
      <c r="D115" s="242" t="s">
        <v>3260</v>
      </c>
      <c r="E115" s="20" t="s">
        <v>168</v>
      </c>
      <c r="F115" s="243">
        <v>253.87000000000001</v>
      </c>
      <c r="G115" s="39"/>
      <c r="H115" s="40"/>
    </row>
    <row r="116" s="2" customFormat="1" ht="16.8" customHeight="1">
      <c r="A116" s="39"/>
      <c r="B116" s="40"/>
      <c r="C116" s="242" t="s">
        <v>1016</v>
      </c>
      <c r="D116" s="242" t="s">
        <v>3262</v>
      </c>
      <c r="E116" s="20" t="s">
        <v>168</v>
      </c>
      <c r="F116" s="243">
        <v>91.069999999999993</v>
      </c>
      <c r="G116" s="39"/>
      <c r="H116" s="40"/>
    </row>
    <row r="117" s="2" customFormat="1" ht="16.8" customHeight="1">
      <c r="A117" s="39"/>
      <c r="B117" s="40"/>
      <c r="C117" s="242" t="s">
        <v>1041</v>
      </c>
      <c r="D117" s="242" t="s">
        <v>3263</v>
      </c>
      <c r="E117" s="20" t="s">
        <v>168</v>
      </c>
      <c r="F117" s="243">
        <v>91.069999999999993</v>
      </c>
      <c r="G117" s="39"/>
      <c r="H117" s="40"/>
    </row>
    <row r="118" s="2" customFormat="1" ht="16.8" customHeight="1">
      <c r="A118" s="39"/>
      <c r="B118" s="40"/>
      <c r="C118" s="242" t="s">
        <v>1065</v>
      </c>
      <c r="D118" s="242" t="s">
        <v>3264</v>
      </c>
      <c r="E118" s="20" t="s">
        <v>168</v>
      </c>
      <c r="F118" s="243">
        <v>186.38999999999999</v>
      </c>
      <c r="G118" s="39"/>
      <c r="H118" s="40"/>
    </row>
    <row r="119" s="2" customFormat="1" ht="16.8" customHeight="1">
      <c r="A119" s="39"/>
      <c r="B119" s="40"/>
      <c r="C119" s="242" t="s">
        <v>1360</v>
      </c>
      <c r="D119" s="242" t="s">
        <v>3265</v>
      </c>
      <c r="E119" s="20" t="s">
        <v>168</v>
      </c>
      <c r="F119" s="243">
        <v>31.52</v>
      </c>
      <c r="G119" s="39"/>
      <c r="H119" s="40"/>
    </row>
    <row r="120" s="2" customFormat="1" ht="16.8" customHeight="1">
      <c r="A120" s="39"/>
      <c r="B120" s="40"/>
      <c r="C120" s="242" t="s">
        <v>988</v>
      </c>
      <c r="D120" s="242" t="s">
        <v>3266</v>
      </c>
      <c r="E120" s="20" t="s">
        <v>168</v>
      </c>
      <c r="F120" s="243">
        <v>253.56999999999999</v>
      </c>
      <c r="G120" s="39"/>
      <c r="H120" s="40"/>
    </row>
    <row r="121" s="2" customFormat="1" ht="16.8" customHeight="1">
      <c r="A121" s="39"/>
      <c r="B121" s="40"/>
      <c r="C121" s="242" t="s">
        <v>1026</v>
      </c>
      <c r="D121" s="242" t="s">
        <v>1027</v>
      </c>
      <c r="E121" s="20" t="s">
        <v>231</v>
      </c>
      <c r="F121" s="243">
        <v>0.037999999999999999</v>
      </c>
      <c r="G121" s="39"/>
      <c r="H121" s="40"/>
    </row>
    <row r="122" s="2" customFormat="1" ht="16.8" customHeight="1">
      <c r="A122" s="39"/>
      <c r="B122" s="40"/>
      <c r="C122" s="242" t="s">
        <v>1081</v>
      </c>
      <c r="D122" s="242" t="s">
        <v>1082</v>
      </c>
      <c r="E122" s="20" t="s">
        <v>168</v>
      </c>
      <c r="F122" s="243">
        <v>9.343</v>
      </c>
      <c r="G122" s="39"/>
      <c r="H122" s="40"/>
    </row>
    <row r="123" s="2" customFormat="1">
      <c r="A123" s="39"/>
      <c r="B123" s="40"/>
      <c r="C123" s="242" t="s">
        <v>1047</v>
      </c>
      <c r="D123" s="242" t="s">
        <v>1048</v>
      </c>
      <c r="E123" s="20" t="s">
        <v>168</v>
      </c>
      <c r="F123" s="243">
        <v>116.85299999999999</v>
      </c>
      <c r="G123" s="39"/>
      <c r="H123" s="40"/>
    </row>
    <row r="124" s="2" customFormat="1" ht="16.8" customHeight="1">
      <c r="A124" s="39"/>
      <c r="B124" s="40"/>
      <c r="C124" s="238" t="s">
        <v>716</v>
      </c>
      <c r="D124" s="239" t="s">
        <v>717</v>
      </c>
      <c r="E124" s="240" t="s">
        <v>168</v>
      </c>
      <c r="F124" s="241">
        <v>9.5199999999999996</v>
      </c>
      <c r="G124" s="39"/>
      <c r="H124" s="40"/>
    </row>
    <row r="125" s="2" customFormat="1" ht="16.8" customHeight="1">
      <c r="A125" s="39"/>
      <c r="B125" s="40"/>
      <c r="C125" s="242" t="s">
        <v>3</v>
      </c>
      <c r="D125" s="242" t="s">
        <v>949</v>
      </c>
      <c r="E125" s="20" t="s">
        <v>3</v>
      </c>
      <c r="F125" s="243">
        <v>0</v>
      </c>
      <c r="G125" s="39"/>
      <c r="H125" s="40"/>
    </row>
    <row r="126" s="2" customFormat="1" ht="16.8" customHeight="1">
      <c r="A126" s="39"/>
      <c r="B126" s="40"/>
      <c r="C126" s="242" t="s">
        <v>3</v>
      </c>
      <c r="D126" s="242" t="s">
        <v>950</v>
      </c>
      <c r="E126" s="20" t="s">
        <v>3</v>
      </c>
      <c r="F126" s="243">
        <v>9.5199999999999996</v>
      </c>
      <c r="G126" s="39"/>
      <c r="H126" s="40"/>
    </row>
    <row r="127" s="2" customFormat="1" ht="16.8" customHeight="1">
      <c r="A127" s="39"/>
      <c r="B127" s="40"/>
      <c r="C127" s="242" t="s">
        <v>716</v>
      </c>
      <c r="D127" s="242" t="s">
        <v>248</v>
      </c>
      <c r="E127" s="20" t="s">
        <v>3</v>
      </c>
      <c r="F127" s="243">
        <v>9.5199999999999996</v>
      </c>
      <c r="G127" s="39"/>
      <c r="H127" s="40"/>
    </row>
    <row r="128" s="2" customFormat="1" ht="16.8" customHeight="1">
      <c r="A128" s="39"/>
      <c r="B128" s="40"/>
      <c r="C128" s="244" t="s">
        <v>3243</v>
      </c>
      <c r="D128" s="39"/>
      <c r="E128" s="39"/>
      <c r="F128" s="39"/>
      <c r="G128" s="39"/>
      <c r="H128" s="40"/>
    </row>
    <row r="129" s="2" customFormat="1" ht="16.8" customHeight="1">
      <c r="A129" s="39"/>
      <c r="B129" s="40"/>
      <c r="C129" s="242" t="s">
        <v>938</v>
      </c>
      <c r="D129" s="242" t="s">
        <v>3256</v>
      </c>
      <c r="E129" s="20" t="s">
        <v>168</v>
      </c>
      <c r="F129" s="243">
        <v>91.069999999999993</v>
      </c>
      <c r="G129" s="39"/>
      <c r="H129" s="40"/>
    </row>
    <row r="130" s="2" customFormat="1" ht="16.8" customHeight="1">
      <c r="A130" s="39"/>
      <c r="B130" s="40"/>
      <c r="C130" s="242" t="s">
        <v>767</v>
      </c>
      <c r="D130" s="242" t="s">
        <v>3268</v>
      </c>
      <c r="E130" s="20" t="s">
        <v>172</v>
      </c>
      <c r="F130" s="243">
        <v>2.6150000000000002</v>
      </c>
      <c r="G130" s="39"/>
      <c r="H130" s="40"/>
    </row>
    <row r="131" s="2" customFormat="1" ht="16.8" customHeight="1">
      <c r="A131" s="39"/>
      <c r="B131" s="40"/>
      <c r="C131" s="242" t="s">
        <v>771</v>
      </c>
      <c r="D131" s="242" t="s">
        <v>3258</v>
      </c>
      <c r="E131" s="20" t="s">
        <v>172</v>
      </c>
      <c r="F131" s="243">
        <v>9.8070000000000004</v>
      </c>
      <c r="G131" s="39"/>
      <c r="H131" s="40"/>
    </row>
    <row r="132" s="2" customFormat="1" ht="16.8" customHeight="1">
      <c r="A132" s="39"/>
      <c r="B132" s="40"/>
      <c r="C132" s="242" t="s">
        <v>783</v>
      </c>
      <c r="D132" s="242" t="s">
        <v>3259</v>
      </c>
      <c r="E132" s="20" t="s">
        <v>231</v>
      </c>
      <c r="F132" s="243">
        <v>0.58199999999999996</v>
      </c>
      <c r="G132" s="39"/>
      <c r="H132" s="40"/>
    </row>
    <row r="133" s="2" customFormat="1" ht="16.8" customHeight="1">
      <c r="A133" s="39"/>
      <c r="B133" s="40"/>
      <c r="C133" s="242" t="s">
        <v>1016</v>
      </c>
      <c r="D133" s="242" t="s">
        <v>3262</v>
      </c>
      <c r="E133" s="20" t="s">
        <v>168</v>
      </c>
      <c r="F133" s="243">
        <v>91.069999999999993</v>
      </c>
      <c r="G133" s="39"/>
      <c r="H133" s="40"/>
    </row>
    <row r="134" s="2" customFormat="1" ht="16.8" customHeight="1">
      <c r="A134" s="39"/>
      <c r="B134" s="40"/>
      <c r="C134" s="242" t="s">
        <v>1041</v>
      </c>
      <c r="D134" s="242" t="s">
        <v>3263</v>
      </c>
      <c r="E134" s="20" t="s">
        <v>168</v>
      </c>
      <c r="F134" s="243">
        <v>91.069999999999993</v>
      </c>
      <c r="G134" s="39"/>
      <c r="H134" s="40"/>
    </row>
    <row r="135" s="2" customFormat="1" ht="16.8" customHeight="1">
      <c r="A135" s="39"/>
      <c r="B135" s="40"/>
      <c r="C135" s="242" t="s">
        <v>1065</v>
      </c>
      <c r="D135" s="242" t="s">
        <v>3264</v>
      </c>
      <c r="E135" s="20" t="s">
        <v>168</v>
      </c>
      <c r="F135" s="243">
        <v>186.38999999999999</v>
      </c>
      <c r="G135" s="39"/>
      <c r="H135" s="40"/>
    </row>
    <row r="136" s="2" customFormat="1" ht="16.8" customHeight="1">
      <c r="A136" s="39"/>
      <c r="B136" s="40"/>
      <c r="C136" s="242" t="s">
        <v>1326</v>
      </c>
      <c r="D136" s="242" t="s">
        <v>3269</v>
      </c>
      <c r="E136" s="20" t="s">
        <v>168</v>
      </c>
      <c r="F136" s="243">
        <v>16.649999999999999</v>
      </c>
      <c r="G136" s="39"/>
      <c r="H136" s="40"/>
    </row>
    <row r="137" s="2" customFormat="1" ht="16.8" customHeight="1">
      <c r="A137" s="39"/>
      <c r="B137" s="40"/>
      <c r="C137" s="242" t="s">
        <v>1376</v>
      </c>
      <c r="D137" s="242" t="s">
        <v>3270</v>
      </c>
      <c r="E137" s="20" t="s">
        <v>168</v>
      </c>
      <c r="F137" s="243">
        <v>23.66</v>
      </c>
      <c r="G137" s="39"/>
      <c r="H137" s="40"/>
    </row>
    <row r="138" s="2" customFormat="1" ht="16.8" customHeight="1">
      <c r="A138" s="39"/>
      <c r="B138" s="40"/>
      <c r="C138" s="242" t="s">
        <v>1428</v>
      </c>
      <c r="D138" s="242" t="s">
        <v>3271</v>
      </c>
      <c r="E138" s="20" t="s">
        <v>168</v>
      </c>
      <c r="F138" s="243">
        <v>25.164000000000001</v>
      </c>
      <c r="G138" s="39"/>
      <c r="H138" s="40"/>
    </row>
    <row r="139" s="2" customFormat="1" ht="16.8" customHeight="1">
      <c r="A139" s="39"/>
      <c r="B139" s="40"/>
      <c r="C139" s="242" t="s">
        <v>988</v>
      </c>
      <c r="D139" s="242" t="s">
        <v>3266</v>
      </c>
      <c r="E139" s="20" t="s">
        <v>168</v>
      </c>
      <c r="F139" s="243">
        <v>253.56999999999999</v>
      </c>
      <c r="G139" s="39"/>
      <c r="H139" s="40"/>
    </row>
    <row r="140" s="2" customFormat="1" ht="16.8" customHeight="1">
      <c r="A140" s="39"/>
      <c r="B140" s="40"/>
      <c r="C140" s="242" t="s">
        <v>1026</v>
      </c>
      <c r="D140" s="242" t="s">
        <v>1027</v>
      </c>
      <c r="E140" s="20" t="s">
        <v>231</v>
      </c>
      <c r="F140" s="243">
        <v>0.037999999999999999</v>
      </c>
      <c r="G140" s="39"/>
      <c r="H140" s="40"/>
    </row>
    <row r="141" s="2" customFormat="1" ht="16.8" customHeight="1">
      <c r="A141" s="39"/>
      <c r="B141" s="40"/>
      <c r="C141" s="242" t="s">
        <v>1085</v>
      </c>
      <c r="D141" s="242" t="s">
        <v>1086</v>
      </c>
      <c r="E141" s="20" t="s">
        <v>168</v>
      </c>
      <c r="F141" s="243">
        <v>9.7100000000000009</v>
      </c>
      <c r="G141" s="39"/>
      <c r="H141" s="40"/>
    </row>
    <row r="142" s="2" customFormat="1" ht="16.8" customHeight="1">
      <c r="A142" s="39"/>
      <c r="B142" s="40"/>
      <c r="C142" s="242" t="s">
        <v>1381</v>
      </c>
      <c r="D142" s="242" t="s">
        <v>1382</v>
      </c>
      <c r="E142" s="20" t="s">
        <v>168</v>
      </c>
      <c r="F142" s="243">
        <v>28.545000000000002</v>
      </c>
      <c r="G142" s="39"/>
      <c r="H142" s="40"/>
    </row>
    <row r="143" s="2" customFormat="1">
      <c r="A143" s="39"/>
      <c r="B143" s="40"/>
      <c r="C143" s="242" t="s">
        <v>1047</v>
      </c>
      <c r="D143" s="242" t="s">
        <v>1048</v>
      </c>
      <c r="E143" s="20" t="s">
        <v>168</v>
      </c>
      <c r="F143" s="243">
        <v>116.85299999999999</v>
      </c>
      <c r="G143" s="39"/>
      <c r="H143" s="40"/>
    </row>
    <row r="144" s="2" customFormat="1" ht="16.8" customHeight="1">
      <c r="A144" s="39"/>
      <c r="B144" s="40"/>
      <c r="C144" s="238" t="s">
        <v>720</v>
      </c>
      <c r="D144" s="239" t="s">
        <v>721</v>
      </c>
      <c r="E144" s="240" t="s">
        <v>168</v>
      </c>
      <c r="F144" s="241">
        <v>7.1299999999999999</v>
      </c>
      <c r="G144" s="39"/>
      <c r="H144" s="40"/>
    </row>
    <row r="145" s="2" customFormat="1" ht="16.8" customHeight="1">
      <c r="A145" s="39"/>
      <c r="B145" s="40"/>
      <c r="C145" s="242" t="s">
        <v>3</v>
      </c>
      <c r="D145" s="242" t="s">
        <v>951</v>
      </c>
      <c r="E145" s="20" t="s">
        <v>3</v>
      </c>
      <c r="F145" s="243">
        <v>0</v>
      </c>
      <c r="G145" s="39"/>
      <c r="H145" s="40"/>
    </row>
    <row r="146" s="2" customFormat="1" ht="16.8" customHeight="1">
      <c r="A146" s="39"/>
      <c r="B146" s="40"/>
      <c r="C146" s="242" t="s">
        <v>3</v>
      </c>
      <c r="D146" s="242" t="s">
        <v>952</v>
      </c>
      <c r="E146" s="20" t="s">
        <v>3</v>
      </c>
      <c r="F146" s="243">
        <v>7.1299999999999999</v>
      </c>
      <c r="G146" s="39"/>
      <c r="H146" s="40"/>
    </row>
    <row r="147" s="2" customFormat="1" ht="16.8" customHeight="1">
      <c r="A147" s="39"/>
      <c r="B147" s="40"/>
      <c r="C147" s="242" t="s">
        <v>720</v>
      </c>
      <c r="D147" s="242" t="s">
        <v>248</v>
      </c>
      <c r="E147" s="20" t="s">
        <v>3</v>
      </c>
      <c r="F147" s="243">
        <v>7.1299999999999999</v>
      </c>
      <c r="G147" s="39"/>
      <c r="H147" s="40"/>
    </row>
    <row r="148" s="2" customFormat="1" ht="16.8" customHeight="1">
      <c r="A148" s="39"/>
      <c r="B148" s="40"/>
      <c r="C148" s="244" t="s">
        <v>3243</v>
      </c>
      <c r="D148" s="39"/>
      <c r="E148" s="39"/>
      <c r="F148" s="39"/>
      <c r="G148" s="39"/>
      <c r="H148" s="40"/>
    </row>
    <row r="149" s="2" customFormat="1" ht="16.8" customHeight="1">
      <c r="A149" s="39"/>
      <c r="B149" s="40"/>
      <c r="C149" s="242" t="s">
        <v>938</v>
      </c>
      <c r="D149" s="242" t="s">
        <v>3256</v>
      </c>
      <c r="E149" s="20" t="s">
        <v>168</v>
      </c>
      <c r="F149" s="243">
        <v>91.069999999999993</v>
      </c>
      <c r="G149" s="39"/>
      <c r="H149" s="40"/>
    </row>
    <row r="150" s="2" customFormat="1" ht="16.8" customHeight="1">
      <c r="A150" s="39"/>
      <c r="B150" s="40"/>
      <c r="C150" s="242" t="s">
        <v>763</v>
      </c>
      <c r="D150" s="242" t="s">
        <v>3257</v>
      </c>
      <c r="E150" s="20" t="s">
        <v>172</v>
      </c>
      <c r="F150" s="243">
        <v>8.8729999999999993</v>
      </c>
      <c r="G150" s="39"/>
      <c r="H150" s="40"/>
    </row>
    <row r="151" s="2" customFormat="1" ht="16.8" customHeight="1">
      <c r="A151" s="39"/>
      <c r="B151" s="40"/>
      <c r="C151" s="242" t="s">
        <v>771</v>
      </c>
      <c r="D151" s="242" t="s">
        <v>3258</v>
      </c>
      <c r="E151" s="20" t="s">
        <v>172</v>
      </c>
      <c r="F151" s="243">
        <v>9.8070000000000004</v>
      </c>
      <c r="G151" s="39"/>
      <c r="H151" s="40"/>
    </row>
    <row r="152" s="2" customFormat="1" ht="16.8" customHeight="1">
      <c r="A152" s="39"/>
      <c r="B152" s="40"/>
      <c r="C152" s="242" t="s">
        <v>783</v>
      </c>
      <c r="D152" s="242" t="s">
        <v>3259</v>
      </c>
      <c r="E152" s="20" t="s">
        <v>231</v>
      </c>
      <c r="F152" s="243">
        <v>0.58199999999999996</v>
      </c>
      <c r="G152" s="39"/>
      <c r="H152" s="40"/>
    </row>
    <row r="153" s="2" customFormat="1" ht="16.8" customHeight="1">
      <c r="A153" s="39"/>
      <c r="B153" s="40"/>
      <c r="C153" s="242" t="s">
        <v>968</v>
      </c>
      <c r="D153" s="242" t="s">
        <v>3261</v>
      </c>
      <c r="E153" s="20" t="s">
        <v>168</v>
      </c>
      <c r="F153" s="243">
        <v>88.730000000000004</v>
      </c>
      <c r="G153" s="39"/>
      <c r="H153" s="40"/>
    </row>
    <row r="154" s="2" customFormat="1" ht="16.8" customHeight="1">
      <c r="A154" s="39"/>
      <c r="B154" s="40"/>
      <c r="C154" s="242" t="s">
        <v>1016</v>
      </c>
      <c r="D154" s="242" t="s">
        <v>3262</v>
      </c>
      <c r="E154" s="20" t="s">
        <v>168</v>
      </c>
      <c r="F154" s="243">
        <v>91.069999999999993</v>
      </c>
      <c r="G154" s="39"/>
      <c r="H154" s="40"/>
    </row>
    <row r="155" s="2" customFormat="1" ht="16.8" customHeight="1">
      <c r="A155" s="39"/>
      <c r="B155" s="40"/>
      <c r="C155" s="242" t="s">
        <v>1041</v>
      </c>
      <c r="D155" s="242" t="s">
        <v>3263</v>
      </c>
      <c r="E155" s="20" t="s">
        <v>168</v>
      </c>
      <c r="F155" s="243">
        <v>91.069999999999993</v>
      </c>
      <c r="G155" s="39"/>
      <c r="H155" s="40"/>
    </row>
    <row r="156" s="2" customFormat="1" ht="16.8" customHeight="1">
      <c r="A156" s="39"/>
      <c r="B156" s="40"/>
      <c r="C156" s="242" t="s">
        <v>1065</v>
      </c>
      <c r="D156" s="242" t="s">
        <v>3264</v>
      </c>
      <c r="E156" s="20" t="s">
        <v>168</v>
      </c>
      <c r="F156" s="243">
        <v>186.38999999999999</v>
      </c>
      <c r="G156" s="39"/>
      <c r="H156" s="40"/>
    </row>
    <row r="157" s="2" customFormat="1" ht="16.8" customHeight="1">
      <c r="A157" s="39"/>
      <c r="B157" s="40"/>
      <c r="C157" s="242" t="s">
        <v>1326</v>
      </c>
      <c r="D157" s="242" t="s">
        <v>3269</v>
      </c>
      <c r="E157" s="20" t="s">
        <v>168</v>
      </c>
      <c r="F157" s="243">
        <v>16.649999999999999</v>
      </c>
      <c r="G157" s="39"/>
      <c r="H157" s="40"/>
    </row>
    <row r="158" s="2" customFormat="1" ht="16.8" customHeight="1">
      <c r="A158" s="39"/>
      <c r="B158" s="40"/>
      <c r="C158" s="242" t="s">
        <v>1376</v>
      </c>
      <c r="D158" s="242" t="s">
        <v>3270</v>
      </c>
      <c r="E158" s="20" t="s">
        <v>168</v>
      </c>
      <c r="F158" s="243">
        <v>23.66</v>
      </c>
      <c r="G158" s="39"/>
      <c r="H158" s="40"/>
    </row>
    <row r="159" s="2" customFormat="1" ht="16.8" customHeight="1">
      <c r="A159" s="39"/>
      <c r="B159" s="40"/>
      <c r="C159" s="242" t="s">
        <v>1428</v>
      </c>
      <c r="D159" s="242" t="s">
        <v>3271</v>
      </c>
      <c r="E159" s="20" t="s">
        <v>168</v>
      </c>
      <c r="F159" s="243">
        <v>25.164000000000001</v>
      </c>
      <c r="G159" s="39"/>
      <c r="H159" s="40"/>
    </row>
    <row r="160" s="2" customFormat="1" ht="16.8" customHeight="1">
      <c r="A160" s="39"/>
      <c r="B160" s="40"/>
      <c r="C160" s="242" t="s">
        <v>988</v>
      </c>
      <c r="D160" s="242" t="s">
        <v>3266</v>
      </c>
      <c r="E160" s="20" t="s">
        <v>168</v>
      </c>
      <c r="F160" s="243">
        <v>253.56999999999999</v>
      </c>
      <c r="G160" s="39"/>
      <c r="H160" s="40"/>
    </row>
    <row r="161" s="2" customFormat="1" ht="16.8" customHeight="1">
      <c r="A161" s="39"/>
      <c r="B161" s="40"/>
      <c r="C161" s="242" t="s">
        <v>1026</v>
      </c>
      <c r="D161" s="242" t="s">
        <v>1027</v>
      </c>
      <c r="E161" s="20" t="s">
        <v>231</v>
      </c>
      <c r="F161" s="243">
        <v>0.037999999999999999</v>
      </c>
      <c r="G161" s="39"/>
      <c r="H161" s="40"/>
    </row>
    <row r="162" s="2" customFormat="1" ht="16.8" customHeight="1">
      <c r="A162" s="39"/>
      <c r="B162" s="40"/>
      <c r="C162" s="242" t="s">
        <v>1073</v>
      </c>
      <c r="D162" s="242" t="s">
        <v>1074</v>
      </c>
      <c r="E162" s="20" t="s">
        <v>168</v>
      </c>
      <c r="F162" s="243">
        <v>73.837999999999994</v>
      </c>
      <c r="G162" s="39"/>
      <c r="H162" s="40"/>
    </row>
    <row r="163" s="2" customFormat="1" ht="16.8" customHeight="1">
      <c r="A163" s="39"/>
      <c r="B163" s="40"/>
      <c r="C163" s="242" t="s">
        <v>1381</v>
      </c>
      <c r="D163" s="242" t="s">
        <v>1382</v>
      </c>
      <c r="E163" s="20" t="s">
        <v>168</v>
      </c>
      <c r="F163" s="243">
        <v>28.545000000000002</v>
      </c>
      <c r="G163" s="39"/>
      <c r="H163" s="40"/>
    </row>
    <row r="164" s="2" customFormat="1">
      <c r="A164" s="39"/>
      <c r="B164" s="40"/>
      <c r="C164" s="242" t="s">
        <v>1047</v>
      </c>
      <c r="D164" s="242" t="s">
        <v>1048</v>
      </c>
      <c r="E164" s="20" t="s">
        <v>168</v>
      </c>
      <c r="F164" s="243">
        <v>116.85299999999999</v>
      </c>
      <c r="G164" s="39"/>
      <c r="H164" s="40"/>
    </row>
    <row r="165" s="2" customFormat="1" ht="16.8" customHeight="1">
      <c r="A165" s="39"/>
      <c r="B165" s="40"/>
      <c r="C165" s="238" t="s">
        <v>723</v>
      </c>
      <c r="D165" s="239" t="s">
        <v>724</v>
      </c>
      <c r="E165" s="240" t="s">
        <v>168</v>
      </c>
      <c r="F165" s="241">
        <v>7.0099999999999998</v>
      </c>
      <c r="G165" s="39"/>
      <c r="H165" s="40"/>
    </row>
    <row r="166" s="2" customFormat="1" ht="16.8" customHeight="1">
      <c r="A166" s="39"/>
      <c r="B166" s="40"/>
      <c r="C166" s="242" t="s">
        <v>3</v>
      </c>
      <c r="D166" s="242" t="s">
        <v>953</v>
      </c>
      <c r="E166" s="20" t="s">
        <v>3</v>
      </c>
      <c r="F166" s="243">
        <v>0</v>
      </c>
      <c r="G166" s="39"/>
      <c r="H166" s="40"/>
    </row>
    <row r="167" s="2" customFormat="1" ht="16.8" customHeight="1">
      <c r="A167" s="39"/>
      <c r="B167" s="40"/>
      <c r="C167" s="242" t="s">
        <v>3</v>
      </c>
      <c r="D167" s="242" t="s">
        <v>954</v>
      </c>
      <c r="E167" s="20" t="s">
        <v>3</v>
      </c>
      <c r="F167" s="243">
        <v>7.0099999999999998</v>
      </c>
      <c r="G167" s="39"/>
      <c r="H167" s="40"/>
    </row>
    <row r="168" s="2" customFormat="1" ht="16.8" customHeight="1">
      <c r="A168" s="39"/>
      <c r="B168" s="40"/>
      <c r="C168" s="242" t="s">
        <v>723</v>
      </c>
      <c r="D168" s="242" t="s">
        <v>248</v>
      </c>
      <c r="E168" s="20" t="s">
        <v>3</v>
      </c>
      <c r="F168" s="243">
        <v>7.0099999999999998</v>
      </c>
      <c r="G168" s="39"/>
      <c r="H168" s="40"/>
    </row>
    <row r="169" s="2" customFormat="1" ht="16.8" customHeight="1">
      <c r="A169" s="39"/>
      <c r="B169" s="40"/>
      <c r="C169" s="244" t="s">
        <v>3243</v>
      </c>
      <c r="D169" s="39"/>
      <c r="E169" s="39"/>
      <c r="F169" s="39"/>
      <c r="G169" s="39"/>
      <c r="H169" s="40"/>
    </row>
    <row r="170" s="2" customFormat="1" ht="16.8" customHeight="1">
      <c r="A170" s="39"/>
      <c r="B170" s="40"/>
      <c r="C170" s="242" t="s">
        <v>938</v>
      </c>
      <c r="D170" s="242" t="s">
        <v>3256</v>
      </c>
      <c r="E170" s="20" t="s">
        <v>168</v>
      </c>
      <c r="F170" s="243">
        <v>91.069999999999993</v>
      </c>
      <c r="G170" s="39"/>
      <c r="H170" s="40"/>
    </row>
    <row r="171" s="2" customFormat="1" ht="16.8" customHeight="1">
      <c r="A171" s="39"/>
      <c r="B171" s="40"/>
      <c r="C171" s="242" t="s">
        <v>763</v>
      </c>
      <c r="D171" s="242" t="s">
        <v>3257</v>
      </c>
      <c r="E171" s="20" t="s">
        <v>172</v>
      </c>
      <c r="F171" s="243">
        <v>8.8729999999999993</v>
      </c>
      <c r="G171" s="39"/>
      <c r="H171" s="40"/>
    </row>
    <row r="172" s="2" customFormat="1" ht="16.8" customHeight="1">
      <c r="A172" s="39"/>
      <c r="B172" s="40"/>
      <c r="C172" s="242" t="s">
        <v>771</v>
      </c>
      <c r="D172" s="242" t="s">
        <v>3258</v>
      </c>
      <c r="E172" s="20" t="s">
        <v>172</v>
      </c>
      <c r="F172" s="243">
        <v>9.8070000000000004</v>
      </c>
      <c r="G172" s="39"/>
      <c r="H172" s="40"/>
    </row>
    <row r="173" s="2" customFormat="1" ht="16.8" customHeight="1">
      <c r="A173" s="39"/>
      <c r="B173" s="40"/>
      <c r="C173" s="242" t="s">
        <v>783</v>
      </c>
      <c r="D173" s="242" t="s">
        <v>3259</v>
      </c>
      <c r="E173" s="20" t="s">
        <v>231</v>
      </c>
      <c r="F173" s="243">
        <v>0.58199999999999996</v>
      </c>
      <c r="G173" s="39"/>
      <c r="H173" s="40"/>
    </row>
    <row r="174" s="2" customFormat="1" ht="16.8" customHeight="1">
      <c r="A174" s="39"/>
      <c r="B174" s="40"/>
      <c r="C174" s="242" t="s">
        <v>955</v>
      </c>
      <c r="D174" s="242" t="s">
        <v>3260</v>
      </c>
      <c r="E174" s="20" t="s">
        <v>168</v>
      </c>
      <c r="F174" s="243">
        <v>253.87000000000001</v>
      </c>
      <c r="G174" s="39"/>
      <c r="H174" s="40"/>
    </row>
    <row r="175" s="2" customFormat="1" ht="16.8" customHeight="1">
      <c r="A175" s="39"/>
      <c r="B175" s="40"/>
      <c r="C175" s="242" t="s">
        <v>968</v>
      </c>
      <c r="D175" s="242" t="s">
        <v>3261</v>
      </c>
      <c r="E175" s="20" t="s">
        <v>168</v>
      </c>
      <c r="F175" s="243">
        <v>88.730000000000004</v>
      </c>
      <c r="G175" s="39"/>
      <c r="H175" s="40"/>
    </row>
    <row r="176" s="2" customFormat="1" ht="16.8" customHeight="1">
      <c r="A176" s="39"/>
      <c r="B176" s="40"/>
      <c r="C176" s="242" t="s">
        <v>1016</v>
      </c>
      <c r="D176" s="242" t="s">
        <v>3262</v>
      </c>
      <c r="E176" s="20" t="s">
        <v>168</v>
      </c>
      <c r="F176" s="243">
        <v>91.069999999999993</v>
      </c>
      <c r="G176" s="39"/>
      <c r="H176" s="40"/>
    </row>
    <row r="177" s="2" customFormat="1" ht="16.8" customHeight="1">
      <c r="A177" s="39"/>
      <c r="B177" s="40"/>
      <c r="C177" s="242" t="s">
        <v>1041</v>
      </c>
      <c r="D177" s="242" t="s">
        <v>3263</v>
      </c>
      <c r="E177" s="20" t="s">
        <v>168</v>
      </c>
      <c r="F177" s="243">
        <v>91.069999999999993</v>
      </c>
      <c r="G177" s="39"/>
      <c r="H177" s="40"/>
    </row>
    <row r="178" s="2" customFormat="1" ht="16.8" customHeight="1">
      <c r="A178" s="39"/>
      <c r="B178" s="40"/>
      <c r="C178" s="242" t="s">
        <v>1065</v>
      </c>
      <c r="D178" s="242" t="s">
        <v>3264</v>
      </c>
      <c r="E178" s="20" t="s">
        <v>168</v>
      </c>
      <c r="F178" s="243">
        <v>186.38999999999999</v>
      </c>
      <c r="G178" s="39"/>
      <c r="H178" s="40"/>
    </row>
    <row r="179" s="2" customFormat="1" ht="16.8" customHeight="1">
      <c r="A179" s="39"/>
      <c r="B179" s="40"/>
      <c r="C179" s="242" t="s">
        <v>1376</v>
      </c>
      <c r="D179" s="242" t="s">
        <v>3270</v>
      </c>
      <c r="E179" s="20" t="s">
        <v>168</v>
      </c>
      <c r="F179" s="243">
        <v>23.66</v>
      </c>
      <c r="G179" s="39"/>
      <c r="H179" s="40"/>
    </row>
    <row r="180" s="2" customFormat="1" ht="16.8" customHeight="1">
      <c r="A180" s="39"/>
      <c r="B180" s="40"/>
      <c r="C180" s="242" t="s">
        <v>988</v>
      </c>
      <c r="D180" s="242" t="s">
        <v>3266</v>
      </c>
      <c r="E180" s="20" t="s">
        <v>168</v>
      </c>
      <c r="F180" s="243">
        <v>253.56999999999999</v>
      </c>
      <c r="G180" s="39"/>
      <c r="H180" s="40"/>
    </row>
    <row r="181" s="2" customFormat="1" ht="16.8" customHeight="1">
      <c r="A181" s="39"/>
      <c r="B181" s="40"/>
      <c r="C181" s="242" t="s">
        <v>1026</v>
      </c>
      <c r="D181" s="242" t="s">
        <v>1027</v>
      </c>
      <c r="E181" s="20" t="s">
        <v>231</v>
      </c>
      <c r="F181" s="243">
        <v>0.037999999999999999</v>
      </c>
      <c r="G181" s="39"/>
      <c r="H181" s="40"/>
    </row>
    <row r="182" s="2" customFormat="1" ht="16.8" customHeight="1">
      <c r="A182" s="39"/>
      <c r="B182" s="40"/>
      <c r="C182" s="242" t="s">
        <v>1073</v>
      </c>
      <c r="D182" s="242" t="s">
        <v>1074</v>
      </c>
      <c r="E182" s="20" t="s">
        <v>168</v>
      </c>
      <c r="F182" s="243">
        <v>73.837999999999994</v>
      </c>
      <c r="G182" s="39"/>
      <c r="H182" s="40"/>
    </row>
    <row r="183" s="2" customFormat="1" ht="16.8" customHeight="1">
      <c r="A183" s="39"/>
      <c r="B183" s="40"/>
      <c r="C183" s="242" t="s">
        <v>1381</v>
      </c>
      <c r="D183" s="242" t="s">
        <v>1382</v>
      </c>
      <c r="E183" s="20" t="s">
        <v>168</v>
      </c>
      <c r="F183" s="243">
        <v>28.545000000000002</v>
      </c>
      <c r="G183" s="39"/>
      <c r="H183" s="40"/>
    </row>
    <row r="184" s="2" customFormat="1">
      <c r="A184" s="39"/>
      <c r="B184" s="40"/>
      <c r="C184" s="242" t="s">
        <v>1047</v>
      </c>
      <c r="D184" s="242" t="s">
        <v>1048</v>
      </c>
      <c r="E184" s="20" t="s">
        <v>168</v>
      </c>
      <c r="F184" s="243">
        <v>116.85299999999999</v>
      </c>
      <c r="G184" s="39"/>
      <c r="H184" s="40"/>
    </row>
    <row r="185" s="2" customFormat="1" ht="16.8" customHeight="1">
      <c r="A185" s="39"/>
      <c r="B185" s="40"/>
      <c r="C185" s="238" t="s">
        <v>698</v>
      </c>
      <c r="D185" s="239" t="s">
        <v>699</v>
      </c>
      <c r="E185" s="240" t="s">
        <v>168</v>
      </c>
      <c r="F185" s="241">
        <v>95.319999999999993</v>
      </c>
      <c r="G185" s="39"/>
      <c r="H185" s="40"/>
    </row>
    <row r="186" s="2" customFormat="1" ht="16.8" customHeight="1">
      <c r="A186" s="39"/>
      <c r="B186" s="40"/>
      <c r="C186" s="242" t="s">
        <v>3</v>
      </c>
      <c r="D186" s="242" t="s">
        <v>1154</v>
      </c>
      <c r="E186" s="20" t="s">
        <v>3</v>
      </c>
      <c r="F186" s="243">
        <v>0</v>
      </c>
      <c r="G186" s="39"/>
      <c r="H186" s="40"/>
    </row>
    <row r="187" s="2" customFormat="1" ht="16.8" customHeight="1">
      <c r="A187" s="39"/>
      <c r="B187" s="40"/>
      <c r="C187" s="242" t="s">
        <v>3</v>
      </c>
      <c r="D187" s="242" t="s">
        <v>700</v>
      </c>
      <c r="E187" s="20" t="s">
        <v>3</v>
      </c>
      <c r="F187" s="243">
        <v>95.319999999999993</v>
      </c>
      <c r="G187" s="39"/>
      <c r="H187" s="40"/>
    </row>
    <row r="188" s="2" customFormat="1" ht="16.8" customHeight="1">
      <c r="A188" s="39"/>
      <c r="B188" s="40"/>
      <c r="C188" s="242" t="s">
        <v>698</v>
      </c>
      <c r="D188" s="242" t="s">
        <v>248</v>
      </c>
      <c r="E188" s="20" t="s">
        <v>3</v>
      </c>
      <c r="F188" s="243">
        <v>95.319999999999993</v>
      </c>
      <c r="G188" s="39"/>
      <c r="H188" s="40"/>
    </row>
    <row r="189" s="2" customFormat="1" ht="16.8" customHeight="1">
      <c r="A189" s="39"/>
      <c r="B189" s="40"/>
      <c r="C189" s="244" t="s">
        <v>3243</v>
      </c>
      <c r="D189" s="39"/>
      <c r="E189" s="39"/>
      <c r="F189" s="39"/>
      <c r="G189" s="39"/>
      <c r="H189" s="40"/>
    </row>
    <row r="190" s="2" customFormat="1" ht="16.8" customHeight="1">
      <c r="A190" s="39"/>
      <c r="B190" s="40"/>
      <c r="C190" s="242" t="s">
        <v>1151</v>
      </c>
      <c r="D190" s="242" t="s">
        <v>3272</v>
      </c>
      <c r="E190" s="20" t="s">
        <v>168</v>
      </c>
      <c r="F190" s="243">
        <v>126.45</v>
      </c>
      <c r="G190" s="39"/>
      <c r="H190" s="40"/>
    </row>
    <row r="191" s="2" customFormat="1" ht="16.8" customHeight="1">
      <c r="A191" s="39"/>
      <c r="B191" s="40"/>
      <c r="C191" s="242" t="s">
        <v>1032</v>
      </c>
      <c r="D191" s="242" t="s">
        <v>3273</v>
      </c>
      <c r="E191" s="20" t="s">
        <v>168</v>
      </c>
      <c r="F191" s="243">
        <v>126.45</v>
      </c>
      <c r="G191" s="39"/>
      <c r="H191" s="40"/>
    </row>
    <row r="192" s="2" customFormat="1" ht="16.8" customHeight="1">
      <c r="A192" s="39"/>
      <c r="B192" s="40"/>
      <c r="C192" s="242" t="s">
        <v>1065</v>
      </c>
      <c r="D192" s="242" t="s">
        <v>3264</v>
      </c>
      <c r="E192" s="20" t="s">
        <v>168</v>
      </c>
      <c r="F192" s="243">
        <v>186.38999999999999</v>
      </c>
      <c r="G192" s="39"/>
      <c r="H192" s="40"/>
    </row>
    <row r="193" s="2" customFormat="1" ht="16.8" customHeight="1">
      <c r="A193" s="39"/>
      <c r="B193" s="40"/>
      <c r="C193" s="242" t="s">
        <v>1097</v>
      </c>
      <c r="D193" s="242" t="s">
        <v>3274</v>
      </c>
      <c r="E193" s="20" t="s">
        <v>172</v>
      </c>
      <c r="F193" s="243">
        <v>4.7270000000000003</v>
      </c>
      <c r="G193" s="39"/>
      <c r="H193" s="40"/>
    </row>
    <row r="194" s="2" customFormat="1" ht="16.8" customHeight="1">
      <c r="A194" s="39"/>
      <c r="B194" s="40"/>
      <c r="C194" s="242" t="s">
        <v>1175</v>
      </c>
      <c r="D194" s="242" t="s">
        <v>3275</v>
      </c>
      <c r="E194" s="20" t="s">
        <v>168</v>
      </c>
      <c r="F194" s="243">
        <v>126.45</v>
      </c>
      <c r="G194" s="39"/>
      <c r="H194" s="40"/>
    </row>
    <row r="195" s="2" customFormat="1" ht="16.8" customHeight="1">
      <c r="A195" s="39"/>
      <c r="B195" s="40"/>
      <c r="C195" s="242" t="s">
        <v>988</v>
      </c>
      <c r="D195" s="242" t="s">
        <v>3266</v>
      </c>
      <c r="E195" s="20" t="s">
        <v>168</v>
      </c>
      <c r="F195" s="243">
        <v>253.56999999999999</v>
      </c>
      <c r="G195" s="39"/>
      <c r="H195" s="40"/>
    </row>
    <row r="196" s="2" customFormat="1" ht="16.8" customHeight="1">
      <c r="A196" s="39"/>
      <c r="B196" s="40"/>
      <c r="C196" s="242" t="s">
        <v>1077</v>
      </c>
      <c r="D196" s="242" t="s">
        <v>1078</v>
      </c>
      <c r="E196" s="20" t="s">
        <v>168</v>
      </c>
      <c r="F196" s="243">
        <v>97.225999999999999</v>
      </c>
      <c r="G196" s="39"/>
      <c r="H196" s="40"/>
    </row>
    <row r="197" s="2" customFormat="1" ht="16.8" customHeight="1">
      <c r="A197" s="39"/>
      <c r="B197" s="40"/>
      <c r="C197" s="242" t="s">
        <v>1157</v>
      </c>
      <c r="D197" s="242" t="s">
        <v>1158</v>
      </c>
      <c r="E197" s="20" t="s">
        <v>172</v>
      </c>
      <c r="F197" s="243">
        <v>4.1050000000000004</v>
      </c>
      <c r="G197" s="39"/>
      <c r="H197" s="40"/>
    </row>
    <row r="198" s="2" customFormat="1" ht="16.8" customHeight="1">
      <c r="A198" s="39"/>
      <c r="B198" s="40"/>
      <c r="C198" s="238" t="s">
        <v>704</v>
      </c>
      <c r="D198" s="239" t="s">
        <v>705</v>
      </c>
      <c r="E198" s="240" t="s">
        <v>168</v>
      </c>
      <c r="F198" s="241">
        <v>16.34</v>
      </c>
      <c r="G198" s="39"/>
      <c r="H198" s="40"/>
    </row>
    <row r="199" s="2" customFormat="1" ht="16.8" customHeight="1">
      <c r="A199" s="39"/>
      <c r="B199" s="40"/>
      <c r="C199" s="242" t="s">
        <v>3</v>
      </c>
      <c r="D199" s="242" t="s">
        <v>1621</v>
      </c>
      <c r="E199" s="20" t="s">
        <v>3</v>
      </c>
      <c r="F199" s="243">
        <v>0</v>
      </c>
      <c r="G199" s="39"/>
      <c r="H199" s="40"/>
    </row>
    <row r="200" s="2" customFormat="1" ht="16.8" customHeight="1">
      <c r="A200" s="39"/>
      <c r="B200" s="40"/>
      <c r="C200" s="242" t="s">
        <v>3</v>
      </c>
      <c r="D200" s="242" t="s">
        <v>706</v>
      </c>
      <c r="E200" s="20" t="s">
        <v>3</v>
      </c>
      <c r="F200" s="243">
        <v>16.34</v>
      </c>
      <c r="G200" s="39"/>
      <c r="H200" s="40"/>
    </row>
    <row r="201" s="2" customFormat="1" ht="16.8" customHeight="1">
      <c r="A201" s="39"/>
      <c r="B201" s="40"/>
      <c r="C201" s="242" t="s">
        <v>704</v>
      </c>
      <c r="D201" s="242" t="s">
        <v>248</v>
      </c>
      <c r="E201" s="20" t="s">
        <v>3</v>
      </c>
      <c r="F201" s="243">
        <v>16.34</v>
      </c>
      <c r="G201" s="39"/>
      <c r="H201" s="40"/>
    </row>
    <row r="202" s="2" customFormat="1" ht="16.8" customHeight="1">
      <c r="A202" s="39"/>
      <c r="B202" s="40"/>
      <c r="C202" s="244" t="s">
        <v>3243</v>
      </c>
      <c r="D202" s="39"/>
      <c r="E202" s="39"/>
      <c r="F202" s="39"/>
      <c r="G202" s="39"/>
      <c r="H202" s="40"/>
    </row>
    <row r="203" s="2" customFormat="1" ht="16.8" customHeight="1">
      <c r="A203" s="39"/>
      <c r="B203" s="40"/>
      <c r="C203" s="242" t="s">
        <v>1617</v>
      </c>
      <c r="D203" s="242" t="s">
        <v>3276</v>
      </c>
      <c r="E203" s="20" t="s">
        <v>168</v>
      </c>
      <c r="F203" s="243">
        <v>16.34</v>
      </c>
      <c r="G203" s="39"/>
      <c r="H203" s="40"/>
    </row>
    <row r="204" s="2" customFormat="1" ht="16.8" customHeight="1">
      <c r="A204" s="39"/>
      <c r="B204" s="40"/>
      <c r="C204" s="242" t="s">
        <v>763</v>
      </c>
      <c r="D204" s="242" t="s">
        <v>3257</v>
      </c>
      <c r="E204" s="20" t="s">
        <v>172</v>
      </c>
      <c r="F204" s="243">
        <v>8.8729999999999993</v>
      </c>
      <c r="G204" s="39"/>
      <c r="H204" s="40"/>
    </row>
    <row r="205" s="2" customFormat="1" ht="16.8" customHeight="1">
      <c r="A205" s="39"/>
      <c r="B205" s="40"/>
      <c r="C205" s="242" t="s">
        <v>771</v>
      </c>
      <c r="D205" s="242" t="s">
        <v>3258</v>
      </c>
      <c r="E205" s="20" t="s">
        <v>172</v>
      </c>
      <c r="F205" s="243">
        <v>9.8070000000000004</v>
      </c>
      <c r="G205" s="39"/>
      <c r="H205" s="40"/>
    </row>
    <row r="206" s="2" customFormat="1" ht="16.8" customHeight="1">
      <c r="A206" s="39"/>
      <c r="B206" s="40"/>
      <c r="C206" s="242" t="s">
        <v>783</v>
      </c>
      <c r="D206" s="242" t="s">
        <v>3259</v>
      </c>
      <c r="E206" s="20" t="s">
        <v>231</v>
      </c>
      <c r="F206" s="243">
        <v>0.58199999999999996</v>
      </c>
      <c r="G206" s="39"/>
      <c r="H206" s="40"/>
    </row>
    <row r="207" s="2" customFormat="1" ht="16.8" customHeight="1">
      <c r="A207" s="39"/>
      <c r="B207" s="40"/>
      <c r="C207" s="242" t="s">
        <v>968</v>
      </c>
      <c r="D207" s="242" t="s">
        <v>3261</v>
      </c>
      <c r="E207" s="20" t="s">
        <v>168</v>
      </c>
      <c r="F207" s="243">
        <v>88.730000000000004</v>
      </c>
      <c r="G207" s="39"/>
      <c r="H207" s="40"/>
    </row>
    <row r="208" s="2" customFormat="1" ht="16.8" customHeight="1">
      <c r="A208" s="39"/>
      <c r="B208" s="40"/>
      <c r="C208" s="242" t="s">
        <v>1623</v>
      </c>
      <c r="D208" s="242" t="s">
        <v>3277</v>
      </c>
      <c r="E208" s="20" t="s">
        <v>168</v>
      </c>
      <c r="F208" s="243">
        <v>16.34</v>
      </c>
      <c r="G208" s="39"/>
      <c r="H208" s="40"/>
    </row>
    <row r="209" s="2" customFormat="1" ht="16.8" customHeight="1">
      <c r="A209" s="39"/>
      <c r="B209" s="40"/>
      <c r="C209" s="242" t="s">
        <v>988</v>
      </c>
      <c r="D209" s="242" t="s">
        <v>3266</v>
      </c>
      <c r="E209" s="20" t="s">
        <v>168</v>
      </c>
      <c r="F209" s="243">
        <v>253.56999999999999</v>
      </c>
      <c r="G209" s="39"/>
      <c r="H209" s="40"/>
    </row>
    <row r="210" s="2" customFormat="1" ht="16.8" customHeight="1">
      <c r="A210" s="39"/>
      <c r="B210" s="40"/>
      <c r="C210" s="238" t="s">
        <v>701</v>
      </c>
      <c r="D210" s="239" t="s">
        <v>702</v>
      </c>
      <c r="E210" s="240" t="s">
        <v>168</v>
      </c>
      <c r="F210" s="241">
        <v>31.129999999999999</v>
      </c>
      <c r="G210" s="39"/>
      <c r="H210" s="40"/>
    </row>
    <row r="211" s="2" customFormat="1" ht="16.8" customHeight="1">
      <c r="A211" s="39"/>
      <c r="B211" s="40"/>
      <c r="C211" s="242" t="s">
        <v>3</v>
      </c>
      <c r="D211" s="242" t="s">
        <v>1155</v>
      </c>
      <c r="E211" s="20" t="s">
        <v>3</v>
      </c>
      <c r="F211" s="243">
        <v>0</v>
      </c>
      <c r="G211" s="39"/>
      <c r="H211" s="40"/>
    </row>
    <row r="212" s="2" customFormat="1" ht="16.8" customHeight="1">
      <c r="A212" s="39"/>
      <c r="B212" s="40"/>
      <c r="C212" s="242" t="s">
        <v>3</v>
      </c>
      <c r="D212" s="242" t="s">
        <v>703</v>
      </c>
      <c r="E212" s="20" t="s">
        <v>3</v>
      </c>
      <c r="F212" s="243">
        <v>31.129999999999999</v>
      </c>
      <c r="G212" s="39"/>
      <c r="H212" s="40"/>
    </row>
    <row r="213" s="2" customFormat="1" ht="16.8" customHeight="1">
      <c r="A213" s="39"/>
      <c r="B213" s="40"/>
      <c r="C213" s="242" t="s">
        <v>701</v>
      </c>
      <c r="D213" s="242" t="s">
        <v>248</v>
      </c>
      <c r="E213" s="20" t="s">
        <v>3</v>
      </c>
      <c r="F213" s="243">
        <v>31.129999999999999</v>
      </c>
      <c r="G213" s="39"/>
      <c r="H213" s="40"/>
    </row>
    <row r="214" s="2" customFormat="1" ht="16.8" customHeight="1">
      <c r="A214" s="39"/>
      <c r="B214" s="40"/>
      <c r="C214" s="244" t="s">
        <v>3243</v>
      </c>
      <c r="D214" s="39"/>
      <c r="E214" s="39"/>
      <c r="F214" s="39"/>
      <c r="G214" s="39"/>
      <c r="H214" s="40"/>
    </row>
    <row r="215" s="2" customFormat="1" ht="16.8" customHeight="1">
      <c r="A215" s="39"/>
      <c r="B215" s="40"/>
      <c r="C215" s="242" t="s">
        <v>1151</v>
      </c>
      <c r="D215" s="242" t="s">
        <v>3272</v>
      </c>
      <c r="E215" s="20" t="s">
        <v>168</v>
      </c>
      <c r="F215" s="243">
        <v>126.45</v>
      </c>
      <c r="G215" s="39"/>
      <c r="H215" s="40"/>
    </row>
    <row r="216" s="2" customFormat="1" ht="16.8" customHeight="1">
      <c r="A216" s="39"/>
      <c r="B216" s="40"/>
      <c r="C216" s="242" t="s">
        <v>1032</v>
      </c>
      <c r="D216" s="242" t="s">
        <v>3273</v>
      </c>
      <c r="E216" s="20" t="s">
        <v>168</v>
      </c>
      <c r="F216" s="243">
        <v>126.45</v>
      </c>
      <c r="G216" s="39"/>
      <c r="H216" s="40"/>
    </row>
    <row r="217" s="2" customFormat="1" ht="16.8" customHeight="1">
      <c r="A217" s="39"/>
      <c r="B217" s="40"/>
      <c r="C217" s="242" t="s">
        <v>1058</v>
      </c>
      <c r="D217" s="242" t="s">
        <v>3278</v>
      </c>
      <c r="E217" s="20" t="s">
        <v>168</v>
      </c>
      <c r="F217" s="243">
        <v>31.129999999999999</v>
      </c>
      <c r="G217" s="39"/>
      <c r="H217" s="40"/>
    </row>
    <row r="218" s="2" customFormat="1" ht="16.8" customHeight="1">
      <c r="A218" s="39"/>
      <c r="B218" s="40"/>
      <c r="C218" s="242" t="s">
        <v>1097</v>
      </c>
      <c r="D218" s="242" t="s">
        <v>3274</v>
      </c>
      <c r="E218" s="20" t="s">
        <v>172</v>
      </c>
      <c r="F218" s="243">
        <v>4.7270000000000003</v>
      </c>
      <c r="G218" s="39"/>
      <c r="H218" s="40"/>
    </row>
    <row r="219" s="2" customFormat="1" ht="16.8" customHeight="1">
      <c r="A219" s="39"/>
      <c r="B219" s="40"/>
      <c r="C219" s="242" t="s">
        <v>1166</v>
      </c>
      <c r="D219" s="242" t="s">
        <v>3279</v>
      </c>
      <c r="E219" s="20" t="s">
        <v>168</v>
      </c>
      <c r="F219" s="243">
        <v>31.129999999999999</v>
      </c>
      <c r="G219" s="39"/>
      <c r="H219" s="40"/>
    </row>
    <row r="220" s="2" customFormat="1" ht="16.8" customHeight="1">
      <c r="A220" s="39"/>
      <c r="B220" s="40"/>
      <c r="C220" s="242" t="s">
        <v>1175</v>
      </c>
      <c r="D220" s="242" t="s">
        <v>3275</v>
      </c>
      <c r="E220" s="20" t="s">
        <v>168</v>
      </c>
      <c r="F220" s="243">
        <v>126.45</v>
      </c>
      <c r="G220" s="39"/>
      <c r="H220" s="40"/>
    </row>
    <row r="221" s="2" customFormat="1" ht="16.8" customHeight="1">
      <c r="A221" s="39"/>
      <c r="B221" s="40"/>
      <c r="C221" s="242" t="s">
        <v>988</v>
      </c>
      <c r="D221" s="242" t="s">
        <v>3266</v>
      </c>
      <c r="E221" s="20" t="s">
        <v>168</v>
      </c>
      <c r="F221" s="243">
        <v>253.56999999999999</v>
      </c>
      <c r="G221" s="39"/>
      <c r="H221" s="40"/>
    </row>
    <row r="222" s="2" customFormat="1" ht="16.8" customHeight="1">
      <c r="A222" s="39"/>
      <c r="B222" s="40"/>
      <c r="C222" s="242" t="s">
        <v>1170</v>
      </c>
      <c r="D222" s="242" t="s">
        <v>1171</v>
      </c>
      <c r="E222" s="20" t="s">
        <v>172</v>
      </c>
      <c r="F222" s="243">
        <v>1.0960000000000001</v>
      </c>
      <c r="G222" s="39"/>
      <c r="H222" s="40"/>
    </row>
    <row r="223" s="2" customFormat="1" ht="16.8" customHeight="1">
      <c r="A223" s="39"/>
      <c r="B223" s="40"/>
      <c r="C223" s="242" t="s">
        <v>1157</v>
      </c>
      <c r="D223" s="242" t="s">
        <v>1158</v>
      </c>
      <c r="E223" s="20" t="s">
        <v>172</v>
      </c>
      <c r="F223" s="243">
        <v>4.1050000000000004</v>
      </c>
      <c r="G223" s="39"/>
      <c r="H223" s="40"/>
    </row>
    <row r="224" s="2" customFormat="1" ht="16.8" customHeight="1">
      <c r="A224" s="39"/>
      <c r="B224" s="40"/>
      <c r="C224" s="242" t="s">
        <v>1061</v>
      </c>
      <c r="D224" s="242" t="s">
        <v>1062</v>
      </c>
      <c r="E224" s="20" t="s">
        <v>168</v>
      </c>
      <c r="F224" s="243">
        <v>31.753</v>
      </c>
      <c r="G224" s="39"/>
      <c r="H224" s="40"/>
    </row>
    <row r="225" s="2" customFormat="1" ht="16.8" customHeight="1">
      <c r="A225" s="39"/>
      <c r="B225" s="40"/>
      <c r="C225" s="238" t="s">
        <v>166</v>
      </c>
      <c r="D225" s="239" t="s">
        <v>167</v>
      </c>
      <c r="E225" s="240" t="s">
        <v>168</v>
      </c>
      <c r="F225" s="241">
        <v>277.97800000000001</v>
      </c>
      <c r="G225" s="39"/>
      <c r="H225" s="40"/>
    </row>
    <row r="226" s="2" customFormat="1" ht="16.8" customHeight="1">
      <c r="A226" s="39"/>
      <c r="B226" s="40"/>
      <c r="C226" s="242" t="s">
        <v>3</v>
      </c>
      <c r="D226" s="242" t="s">
        <v>551</v>
      </c>
      <c r="E226" s="20" t="s">
        <v>3</v>
      </c>
      <c r="F226" s="243">
        <v>277.97800000000001</v>
      </c>
      <c r="G226" s="39"/>
      <c r="H226" s="40"/>
    </row>
    <row r="227" s="2" customFormat="1" ht="16.8" customHeight="1">
      <c r="A227" s="39"/>
      <c r="B227" s="40"/>
      <c r="C227" s="242" t="s">
        <v>166</v>
      </c>
      <c r="D227" s="242" t="s">
        <v>248</v>
      </c>
      <c r="E227" s="20" t="s">
        <v>3</v>
      </c>
      <c r="F227" s="243">
        <v>277.97800000000001</v>
      </c>
      <c r="G227" s="39"/>
      <c r="H227" s="40"/>
    </row>
    <row r="228" s="2" customFormat="1" ht="16.8" customHeight="1">
      <c r="A228" s="39"/>
      <c r="B228" s="40"/>
      <c r="C228" s="244" t="s">
        <v>3243</v>
      </c>
      <c r="D228" s="39"/>
      <c r="E228" s="39"/>
      <c r="F228" s="39"/>
      <c r="G228" s="39"/>
      <c r="H228" s="40"/>
    </row>
    <row r="229" s="2" customFormat="1" ht="16.8" customHeight="1">
      <c r="A229" s="39"/>
      <c r="B229" s="40"/>
      <c r="C229" s="242" t="s">
        <v>1310</v>
      </c>
      <c r="D229" s="242" t="s">
        <v>3280</v>
      </c>
      <c r="E229" s="20" t="s">
        <v>168</v>
      </c>
      <c r="F229" s="243">
        <v>277.97800000000001</v>
      </c>
      <c r="G229" s="39"/>
      <c r="H229" s="40"/>
    </row>
    <row r="230" s="2" customFormat="1" ht="16.8" customHeight="1">
      <c r="A230" s="39"/>
      <c r="B230" s="40"/>
      <c r="C230" s="242" t="s">
        <v>1119</v>
      </c>
      <c r="D230" s="242" t="s">
        <v>3281</v>
      </c>
      <c r="E230" s="20" t="s">
        <v>168</v>
      </c>
      <c r="F230" s="243">
        <v>277.97800000000001</v>
      </c>
      <c r="G230" s="39"/>
      <c r="H230" s="40"/>
    </row>
    <row r="231" s="2" customFormat="1" ht="16.8" customHeight="1">
      <c r="A231" s="39"/>
      <c r="B231" s="40"/>
      <c r="C231" s="242" t="s">
        <v>1122</v>
      </c>
      <c r="D231" s="242" t="s">
        <v>3282</v>
      </c>
      <c r="E231" s="20" t="s">
        <v>369</v>
      </c>
      <c r="F231" s="243">
        <v>333.57400000000001</v>
      </c>
      <c r="G231" s="39"/>
      <c r="H231" s="40"/>
    </row>
    <row r="232" s="2" customFormat="1" ht="16.8" customHeight="1">
      <c r="A232" s="39"/>
      <c r="B232" s="40"/>
      <c r="C232" s="242" t="s">
        <v>1138</v>
      </c>
      <c r="D232" s="242" t="s">
        <v>3283</v>
      </c>
      <c r="E232" s="20" t="s">
        <v>172</v>
      </c>
      <c r="F232" s="243">
        <v>3.0379999999999998</v>
      </c>
      <c r="G232" s="39"/>
      <c r="H232" s="40"/>
    </row>
    <row r="233" s="2" customFormat="1" ht="16.8" customHeight="1">
      <c r="A233" s="39"/>
      <c r="B233" s="40"/>
      <c r="C233" s="242" t="s">
        <v>1273</v>
      </c>
      <c r="D233" s="242" t="s">
        <v>3284</v>
      </c>
      <c r="E233" s="20" t="s">
        <v>168</v>
      </c>
      <c r="F233" s="243">
        <v>277.97800000000001</v>
      </c>
      <c r="G233" s="39"/>
      <c r="H233" s="40"/>
    </row>
    <row r="234" s="2" customFormat="1" ht="16.8" customHeight="1">
      <c r="A234" s="39"/>
      <c r="B234" s="40"/>
      <c r="C234" s="242" t="s">
        <v>1278</v>
      </c>
      <c r="D234" s="242" t="s">
        <v>1279</v>
      </c>
      <c r="E234" s="20" t="s">
        <v>211</v>
      </c>
      <c r="F234" s="243">
        <v>237</v>
      </c>
      <c r="G234" s="39"/>
      <c r="H234" s="40"/>
    </row>
    <row r="235" s="2" customFormat="1" ht="16.8" customHeight="1">
      <c r="A235" s="39"/>
      <c r="B235" s="40"/>
      <c r="C235" s="242" t="s">
        <v>1127</v>
      </c>
      <c r="D235" s="242" t="s">
        <v>1128</v>
      </c>
      <c r="E235" s="20" t="s">
        <v>172</v>
      </c>
      <c r="F235" s="243">
        <v>3.23</v>
      </c>
      <c r="G235" s="39"/>
      <c r="H235" s="40"/>
    </row>
    <row r="236" s="2" customFormat="1" ht="16.8" customHeight="1">
      <c r="A236" s="39"/>
      <c r="B236" s="40"/>
      <c r="C236" s="238" t="s">
        <v>738</v>
      </c>
      <c r="D236" s="239" t="s">
        <v>739</v>
      </c>
      <c r="E236" s="240" t="s">
        <v>168</v>
      </c>
      <c r="F236" s="241">
        <v>5.2400000000000002</v>
      </c>
      <c r="G236" s="39"/>
      <c r="H236" s="40"/>
    </row>
    <row r="237" s="2" customFormat="1" ht="16.8" customHeight="1">
      <c r="A237" s="39"/>
      <c r="B237" s="40"/>
      <c r="C237" s="242" t="s">
        <v>3</v>
      </c>
      <c r="D237" s="242" t="s">
        <v>1245</v>
      </c>
      <c r="E237" s="20" t="s">
        <v>3</v>
      </c>
      <c r="F237" s="243">
        <v>0</v>
      </c>
      <c r="G237" s="39"/>
      <c r="H237" s="40"/>
    </row>
    <row r="238" s="2" customFormat="1" ht="16.8" customHeight="1">
      <c r="A238" s="39"/>
      <c r="B238" s="40"/>
      <c r="C238" s="242" t="s">
        <v>3</v>
      </c>
      <c r="D238" s="242" t="s">
        <v>740</v>
      </c>
      <c r="E238" s="20" t="s">
        <v>3</v>
      </c>
      <c r="F238" s="243">
        <v>5.2400000000000002</v>
      </c>
      <c r="G238" s="39"/>
      <c r="H238" s="40"/>
    </row>
    <row r="239" s="2" customFormat="1" ht="16.8" customHeight="1">
      <c r="A239" s="39"/>
      <c r="B239" s="40"/>
      <c r="C239" s="242" t="s">
        <v>738</v>
      </c>
      <c r="D239" s="242" t="s">
        <v>208</v>
      </c>
      <c r="E239" s="20" t="s">
        <v>3</v>
      </c>
      <c r="F239" s="243">
        <v>5.2400000000000002</v>
      </c>
      <c r="G239" s="39"/>
      <c r="H239" s="40"/>
    </row>
    <row r="240" s="2" customFormat="1" ht="16.8" customHeight="1">
      <c r="A240" s="39"/>
      <c r="B240" s="40"/>
      <c r="C240" s="244" t="s">
        <v>3243</v>
      </c>
      <c r="D240" s="39"/>
      <c r="E240" s="39"/>
      <c r="F240" s="39"/>
      <c r="G240" s="39"/>
      <c r="H240" s="40"/>
    </row>
    <row r="241" s="2" customFormat="1" ht="16.8" customHeight="1">
      <c r="A241" s="39"/>
      <c r="B241" s="40"/>
      <c r="C241" s="242" t="s">
        <v>1242</v>
      </c>
      <c r="D241" s="242" t="s">
        <v>3285</v>
      </c>
      <c r="E241" s="20" t="s">
        <v>168</v>
      </c>
      <c r="F241" s="243">
        <v>5.2400000000000002</v>
      </c>
      <c r="G241" s="39"/>
      <c r="H241" s="40"/>
    </row>
    <row r="242" s="2" customFormat="1" ht="16.8" customHeight="1">
      <c r="A242" s="39"/>
      <c r="B242" s="40"/>
      <c r="C242" s="242" t="s">
        <v>1259</v>
      </c>
      <c r="D242" s="242" t="s">
        <v>3286</v>
      </c>
      <c r="E242" s="20" t="s">
        <v>168</v>
      </c>
      <c r="F242" s="243">
        <v>14.76</v>
      </c>
      <c r="G242" s="39"/>
      <c r="H242" s="40"/>
    </row>
    <row r="243" s="2" customFormat="1" ht="16.8" customHeight="1">
      <c r="A243" s="39"/>
      <c r="B243" s="40"/>
      <c r="C243" s="242" t="s">
        <v>1630</v>
      </c>
      <c r="D243" s="242" t="s">
        <v>3287</v>
      </c>
      <c r="E243" s="20" t="s">
        <v>168</v>
      </c>
      <c r="F243" s="243">
        <v>416.72899999999998</v>
      </c>
      <c r="G243" s="39"/>
      <c r="H243" s="40"/>
    </row>
    <row r="244" s="2" customFormat="1" ht="16.8" customHeight="1">
      <c r="A244" s="39"/>
      <c r="B244" s="40"/>
      <c r="C244" s="242" t="s">
        <v>1645</v>
      </c>
      <c r="D244" s="242" t="s">
        <v>3288</v>
      </c>
      <c r="E244" s="20" t="s">
        <v>168</v>
      </c>
      <c r="F244" s="243">
        <v>393.71899999999999</v>
      </c>
      <c r="G244" s="39"/>
      <c r="H244" s="40"/>
    </row>
    <row r="245" s="2" customFormat="1" ht="16.8" customHeight="1">
      <c r="A245" s="39"/>
      <c r="B245" s="40"/>
      <c r="C245" s="238" t="s">
        <v>741</v>
      </c>
      <c r="D245" s="239" t="s">
        <v>742</v>
      </c>
      <c r="E245" s="240" t="s">
        <v>168</v>
      </c>
      <c r="F245" s="241">
        <v>9.5199999999999996</v>
      </c>
      <c r="G245" s="39"/>
      <c r="H245" s="40"/>
    </row>
    <row r="246" s="2" customFormat="1" ht="16.8" customHeight="1">
      <c r="A246" s="39"/>
      <c r="B246" s="40"/>
      <c r="C246" s="242" t="s">
        <v>3</v>
      </c>
      <c r="D246" s="242" t="s">
        <v>1250</v>
      </c>
      <c r="E246" s="20" t="s">
        <v>3</v>
      </c>
      <c r="F246" s="243">
        <v>0</v>
      </c>
      <c r="G246" s="39"/>
      <c r="H246" s="40"/>
    </row>
    <row r="247" s="2" customFormat="1" ht="16.8" customHeight="1">
      <c r="A247" s="39"/>
      <c r="B247" s="40"/>
      <c r="C247" s="242" t="s">
        <v>3</v>
      </c>
      <c r="D247" s="242" t="s">
        <v>1251</v>
      </c>
      <c r="E247" s="20" t="s">
        <v>3</v>
      </c>
      <c r="F247" s="243">
        <v>9.5199999999999996</v>
      </c>
      <c r="G247" s="39"/>
      <c r="H247" s="40"/>
    </row>
    <row r="248" s="2" customFormat="1" ht="16.8" customHeight="1">
      <c r="A248" s="39"/>
      <c r="B248" s="40"/>
      <c r="C248" s="242" t="s">
        <v>741</v>
      </c>
      <c r="D248" s="242" t="s">
        <v>208</v>
      </c>
      <c r="E248" s="20" t="s">
        <v>3</v>
      </c>
      <c r="F248" s="243">
        <v>9.5199999999999996</v>
      </c>
      <c r="G248" s="39"/>
      <c r="H248" s="40"/>
    </row>
    <row r="249" s="2" customFormat="1" ht="16.8" customHeight="1">
      <c r="A249" s="39"/>
      <c r="B249" s="40"/>
      <c r="C249" s="244" t="s">
        <v>3243</v>
      </c>
      <c r="D249" s="39"/>
      <c r="E249" s="39"/>
      <c r="F249" s="39"/>
      <c r="G249" s="39"/>
      <c r="H249" s="40"/>
    </row>
    <row r="250" s="2" customFormat="1" ht="16.8" customHeight="1">
      <c r="A250" s="39"/>
      <c r="B250" s="40"/>
      <c r="C250" s="242" t="s">
        <v>1247</v>
      </c>
      <c r="D250" s="242" t="s">
        <v>3289</v>
      </c>
      <c r="E250" s="20" t="s">
        <v>168</v>
      </c>
      <c r="F250" s="243">
        <v>9.5199999999999996</v>
      </c>
      <c r="G250" s="39"/>
      <c r="H250" s="40"/>
    </row>
    <row r="251" s="2" customFormat="1" ht="16.8" customHeight="1">
      <c r="A251" s="39"/>
      <c r="B251" s="40"/>
      <c r="C251" s="242" t="s">
        <v>1259</v>
      </c>
      <c r="D251" s="242" t="s">
        <v>3286</v>
      </c>
      <c r="E251" s="20" t="s">
        <v>168</v>
      </c>
      <c r="F251" s="243">
        <v>14.76</v>
      </c>
      <c r="G251" s="39"/>
      <c r="H251" s="40"/>
    </row>
    <row r="252" s="2" customFormat="1" ht="16.8" customHeight="1">
      <c r="A252" s="39"/>
      <c r="B252" s="40"/>
      <c r="C252" s="242" t="s">
        <v>1630</v>
      </c>
      <c r="D252" s="242" t="s">
        <v>3287</v>
      </c>
      <c r="E252" s="20" t="s">
        <v>168</v>
      </c>
      <c r="F252" s="243">
        <v>416.72899999999998</v>
      </c>
      <c r="G252" s="39"/>
      <c r="H252" s="40"/>
    </row>
    <row r="253" s="2" customFormat="1" ht="16.8" customHeight="1">
      <c r="A253" s="39"/>
      <c r="B253" s="40"/>
      <c r="C253" s="242" t="s">
        <v>1645</v>
      </c>
      <c r="D253" s="242" t="s">
        <v>3288</v>
      </c>
      <c r="E253" s="20" t="s">
        <v>168</v>
      </c>
      <c r="F253" s="243">
        <v>393.71899999999999</v>
      </c>
      <c r="G253" s="39"/>
      <c r="H253" s="40"/>
    </row>
    <row r="254" s="2" customFormat="1" ht="16.8" customHeight="1">
      <c r="A254" s="39"/>
      <c r="B254" s="40"/>
      <c r="C254" s="238" t="s">
        <v>735</v>
      </c>
      <c r="D254" s="239" t="s">
        <v>736</v>
      </c>
      <c r="E254" s="240" t="s">
        <v>168</v>
      </c>
      <c r="F254" s="241">
        <v>8.6029999999999998</v>
      </c>
      <c r="G254" s="39"/>
      <c r="H254" s="40"/>
    </row>
    <row r="255" s="2" customFormat="1" ht="16.8" customHeight="1">
      <c r="A255" s="39"/>
      <c r="B255" s="40"/>
      <c r="C255" s="242" t="s">
        <v>3</v>
      </c>
      <c r="D255" s="242" t="s">
        <v>1199</v>
      </c>
      <c r="E255" s="20" t="s">
        <v>3</v>
      </c>
      <c r="F255" s="243">
        <v>0</v>
      </c>
      <c r="G255" s="39"/>
      <c r="H255" s="40"/>
    </row>
    <row r="256" s="2" customFormat="1" ht="16.8" customHeight="1">
      <c r="A256" s="39"/>
      <c r="B256" s="40"/>
      <c r="C256" s="242" t="s">
        <v>3</v>
      </c>
      <c r="D256" s="242" t="s">
        <v>1200</v>
      </c>
      <c r="E256" s="20" t="s">
        <v>3</v>
      </c>
      <c r="F256" s="243">
        <v>8.6029999999999998</v>
      </c>
      <c r="G256" s="39"/>
      <c r="H256" s="40"/>
    </row>
    <row r="257" s="2" customFormat="1" ht="16.8" customHeight="1">
      <c r="A257" s="39"/>
      <c r="B257" s="40"/>
      <c r="C257" s="242" t="s">
        <v>735</v>
      </c>
      <c r="D257" s="242" t="s">
        <v>208</v>
      </c>
      <c r="E257" s="20" t="s">
        <v>3</v>
      </c>
      <c r="F257" s="243">
        <v>8.6029999999999998</v>
      </c>
      <c r="G257" s="39"/>
      <c r="H257" s="40"/>
    </row>
    <row r="258" s="2" customFormat="1" ht="16.8" customHeight="1">
      <c r="A258" s="39"/>
      <c r="B258" s="40"/>
      <c r="C258" s="244" t="s">
        <v>3243</v>
      </c>
      <c r="D258" s="39"/>
      <c r="E258" s="39"/>
      <c r="F258" s="39"/>
      <c r="G258" s="39"/>
      <c r="H258" s="40"/>
    </row>
    <row r="259" s="2" customFormat="1" ht="16.8" customHeight="1">
      <c r="A259" s="39"/>
      <c r="B259" s="40"/>
      <c r="C259" s="242" t="s">
        <v>1196</v>
      </c>
      <c r="D259" s="242" t="s">
        <v>3290</v>
      </c>
      <c r="E259" s="20" t="s">
        <v>168</v>
      </c>
      <c r="F259" s="243">
        <v>8.6029999999999998</v>
      </c>
      <c r="G259" s="39"/>
      <c r="H259" s="40"/>
    </row>
    <row r="260" s="2" customFormat="1" ht="16.8" customHeight="1">
      <c r="A260" s="39"/>
      <c r="B260" s="40"/>
      <c r="C260" s="242" t="s">
        <v>1211</v>
      </c>
      <c r="D260" s="242" t="s">
        <v>3291</v>
      </c>
      <c r="E260" s="20" t="s">
        <v>168</v>
      </c>
      <c r="F260" s="243">
        <v>8.6029999999999998</v>
      </c>
      <c r="G260" s="39"/>
      <c r="H260" s="40"/>
    </row>
    <row r="261" s="2" customFormat="1" ht="16.8" customHeight="1">
      <c r="A261" s="39"/>
      <c r="B261" s="40"/>
      <c r="C261" s="242" t="s">
        <v>1630</v>
      </c>
      <c r="D261" s="242" t="s">
        <v>3287</v>
      </c>
      <c r="E261" s="20" t="s">
        <v>168</v>
      </c>
      <c r="F261" s="243">
        <v>416.72899999999998</v>
      </c>
      <c r="G261" s="39"/>
      <c r="H261" s="40"/>
    </row>
    <row r="262" s="2" customFormat="1" ht="16.8" customHeight="1">
      <c r="A262" s="39"/>
      <c r="B262" s="40"/>
      <c r="C262" s="242" t="s">
        <v>1645</v>
      </c>
      <c r="D262" s="242" t="s">
        <v>3288</v>
      </c>
      <c r="E262" s="20" t="s">
        <v>168</v>
      </c>
      <c r="F262" s="243">
        <v>393.71899999999999</v>
      </c>
      <c r="G262" s="39"/>
      <c r="H262" s="40"/>
    </row>
    <row r="263" s="2" customFormat="1" ht="16.8" customHeight="1">
      <c r="A263" s="39"/>
      <c r="B263" s="40"/>
      <c r="C263" s="238" t="s">
        <v>743</v>
      </c>
      <c r="D263" s="239" t="s">
        <v>744</v>
      </c>
      <c r="E263" s="240" t="s">
        <v>168</v>
      </c>
      <c r="F263" s="241">
        <v>65.248000000000005</v>
      </c>
      <c r="G263" s="39"/>
      <c r="H263" s="40"/>
    </row>
    <row r="264" s="2" customFormat="1" ht="16.8" customHeight="1">
      <c r="A264" s="39"/>
      <c r="B264" s="40"/>
      <c r="C264" s="242" t="s">
        <v>3</v>
      </c>
      <c r="D264" s="242" t="s">
        <v>903</v>
      </c>
      <c r="E264" s="20" t="s">
        <v>3</v>
      </c>
      <c r="F264" s="243">
        <v>0</v>
      </c>
      <c r="G264" s="39"/>
      <c r="H264" s="40"/>
    </row>
    <row r="265" s="2" customFormat="1" ht="16.8" customHeight="1">
      <c r="A265" s="39"/>
      <c r="B265" s="40"/>
      <c r="C265" s="242" t="s">
        <v>3</v>
      </c>
      <c r="D265" s="242" t="s">
        <v>904</v>
      </c>
      <c r="E265" s="20" t="s">
        <v>3</v>
      </c>
      <c r="F265" s="243">
        <v>81.221999999999994</v>
      </c>
      <c r="G265" s="39"/>
      <c r="H265" s="40"/>
    </row>
    <row r="266" s="2" customFormat="1" ht="16.8" customHeight="1">
      <c r="A266" s="39"/>
      <c r="B266" s="40"/>
      <c r="C266" s="242" t="s">
        <v>3</v>
      </c>
      <c r="D266" s="242" t="s">
        <v>905</v>
      </c>
      <c r="E266" s="20" t="s">
        <v>3</v>
      </c>
      <c r="F266" s="243">
        <v>-15.974</v>
      </c>
      <c r="G266" s="39"/>
      <c r="H266" s="40"/>
    </row>
    <row r="267" s="2" customFormat="1" ht="16.8" customHeight="1">
      <c r="A267" s="39"/>
      <c r="B267" s="40"/>
      <c r="C267" s="242" t="s">
        <v>743</v>
      </c>
      <c r="D267" s="242" t="s">
        <v>208</v>
      </c>
      <c r="E267" s="20" t="s">
        <v>3</v>
      </c>
      <c r="F267" s="243">
        <v>65.248000000000005</v>
      </c>
      <c r="G267" s="39"/>
      <c r="H267" s="40"/>
    </row>
    <row r="268" s="2" customFormat="1" ht="16.8" customHeight="1">
      <c r="A268" s="39"/>
      <c r="B268" s="40"/>
      <c r="C268" s="244" t="s">
        <v>3243</v>
      </c>
      <c r="D268" s="39"/>
      <c r="E268" s="39"/>
      <c r="F268" s="39"/>
      <c r="G268" s="39"/>
      <c r="H268" s="40"/>
    </row>
    <row r="269" s="2" customFormat="1" ht="16.8" customHeight="1">
      <c r="A269" s="39"/>
      <c r="B269" s="40"/>
      <c r="C269" s="242" t="s">
        <v>900</v>
      </c>
      <c r="D269" s="242" t="s">
        <v>3292</v>
      </c>
      <c r="E269" s="20" t="s">
        <v>168</v>
      </c>
      <c r="F269" s="243">
        <v>65.248000000000005</v>
      </c>
      <c r="G269" s="39"/>
      <c r="H269" s="40"/>
    </row>
    <row r="270" s="2" customFormat="1" ht="16.8" customHeight="1">
      <c r="A270" s="39"/>
      <c r="B270" s="40"/>
      <c r="C270" s="242" t="s">
        <v>1630</v>
      </c>
      <c r="D270" s="242" t="s">
        <v>3287</v>
      </c>
      <c r="E270" s="20" t="s">
        <v>168</v>
      </c>
      <c r="F270" s="243">
        <v>416.72899999999998</v>
      </c>
      <c r="G270" s="39"/>
      <c r="H270" s="40"/>
    </row>
    <row r="271" s="2" customFormat="1" ht="16.8" customHeight="1">
      <c r="A271" s="39"/>
      <c r="B271" s="40"/>
      <c r="C271" s="242" t="s">
        <v>1645</v>
      </c>
      <c r="D271" s="242" t="s">
        <v>3288</v>
      </c>
      <c r="E271" s="20" t="s">
        <v>168</v>
      </c>
      <c r="F271" s="243">
        <v>393.71899999999999</v>
      </c>
      <c r="G271" s="39"/>
      <c r="H271" s="40"/>
    </row>
    <row r="272" s="2" customFormat="1" ht="16.8" customHeight="1">
      <c r="A272" s="39"/>
      <c r="B272" s="40"/>
      <c r="C272" s="238" t="s">
        <v>729</v>
      </c>
      <c r="D272" s="239" t="s">
        <v>730</v>
      </c>
      <c r="E272" s="240" t="s">
        <v>168</v>
      </c>
      <c r="F272" s="241">
        <v>225.34100000000001</v>
      </c>
      <c r="G272" s="39"/>
      <c r="H272" s="40"/>
    </row>
    <row r="273" s="2" customFormat="1" ht="16.8" customHeight="1">
      <c r="A273" s="39"/>
      <c r="B273" s="40"/>
      <c r="C273" s="242" t="s">
        <v>3</v>
      </c>
      <c r="D273" s="242" t="s">
        <v>384</v>
      </c>
      <c r="E273" s="20" t="s">
        <v>3</v>
      </c>
      <c r="F273" s="243">
        <v>0</v>
      </c>
      <c r="G273" s="39"/>
      <c r="H273" s="40"/>
    </row>
    <row r="274" s="2" customFormat="1" ht="16.8" customHeight="1">
      <c r="A274" s="39"/>
      <c r="B274" s="40"/>
      <c r="C274" s="242" t="s">
        <v>3</v>
      </c>
      <c r="D274" s="242" t="s">
        <v>910</v>
      </c>
      <c r="E274" s="20" t="s">
        <v>3</v>
      </c>
      <c r="F274" s="243">
        <v>16.562000000000001</v>
      </c>
      <c r="G274" s="39"/>
      <c r="H274" s="40"/>
    </row>
    <row r="275" s="2" customFormat="1" ht="16.8" customHeight="1">
      <c r="A275" s="39"/>
      <c r="B275" s="40"/>
      <c r="C275" s="242" t="s">
        <v>3</v>
      </c>
      <c r="D275" s="242" t="s">
        <v>315</v>
      </c>
      <c r="E275" s="20" t="s">
        <v>3</v>
      </c>
      <c r="F275" s="243">
        <v>0</v>
      </c>
      <c r="G275" s="39"/>
      <c r="H275" s="40"/>
    </row>
    <row r="276" s="2" customFormat="1" ht="16.8" customHeight="1">
      <c r="A276" s="39"/>
      <c r="B276" s="40"/>
      <c r="C276" s="242" t="s">
        <v>3</v>
      </c>
      <c r="D276" s="242" t="s">
        <v>911</v>
      </c>
      <c r="E276" s="20" t="s">
        <v>3</v>
      </c>
      <c r="F276" s="243">
        <v>11.69</v>
      </c>
      <c r="G276" s="39"/>
      <c r="H276" s="40"/>
    </row>
    <row r="277" s="2" customFormat="1" ht="16.8" customHeight="1">
      <c r="A277" s="39"/>
      <c r="B277" s="40"/>
      <c r="C277" s="242" t="s">
        <v>3</v>
      </c>
      <c r="D277" s="242" t="s">
        <v>912</v>
      </c>
      <c r="E277" s="20" t="s">
        <v>3</v>
      </c>
      <c r="F277" s="243">
        <v>7.7480000000000002</v>
      </c>
      <c r="G277" s="39"/>
      <c r="H277" s="40"/>
    </row>
    <row r="278" s="2" customFormat="1" ht="16.8" customHeight="1">
      <c r="A278" s="39"/>
      <c r="B278" s="40"/>
      <c r="C278" s="242" t="s">
        <v>3</v>
      </c>
      <c r="D278" s="242" t="s">
        <v>913</v>
      </c>
      <c r="E278" s="20" t="s">
        <v>3</v>
      </c>
      <c r="F278" s="243">
        <v>0</v>
      </c>
      <c r="G278" s="39"/>
      <c r="H278" s="40"/>
    </row>
    <row r="279" s="2" customFormat="1" ht="16.8" customHeight="1">
      <c r="A279" s="39"/>
      <c r="B279" s="40"/>
      <c r="C279" s="242" t="s">
        <v>3</v>
      </c>
      <c r="D279" s="242" t="s">
        <v>914</v>
      </c>
      <c r="E279" s="20" t="s">
        <v>3</v>
      </c>
      <c r="F279" s="243">
        <v>27.445</v>
      </c>
      <c r="G279" s="39"/>
      <c r="H279" s="40"/>
    </row>
    <row r="280" s="2" customFormat="1" ht="16.8" customHeight="1">
      <c r="A280" s="39"/>
      <c r="B280" s="40"/>
      <c r="C280" s="242" t="s">
        <v>3</v>
      </c>
      <c r="D280" s="242" t="s">
        <v>317</v>
      </c>
      <c r="E280" s="20" t="s">
        <v>3</v>
      </c>
      <c r="F280" s="243">
        <v>0</v>
      </c>
      <c r="G280" s="39"/>
      <c r="H280" s="40"/>
    </row>
    <row r="281" s="2" customFormat="1" ht="16.8" customHeight="1">
      <c r="A281" s="39"/>
      <c r="B281" s="40"/>
      <c r="C281" s="242" t="s">
        <v>3</v>
      </c>
      <c r="D281" s="242" t="s">
        <v>915</v>
      </c>
      <c r="E281" s="20" t="s">
        <v>3</v>
      </c>
      <c r="F281" s="243">
        <v>34.845999999999997</v>
      </c>
      <c r="G281" s="39"/>
      <c r="H281" s="40"/>
    </row>
    <row r="282" s="2" customFormat="1" ht="16.8" customHeight="1">
      <c r="A282" s="39"/>
      <c r="B282" s="40"/>
      <c r="C282" s="242" t="s">
        <v>3</v>
      </c>
      <c r="D282" s="242" t="s">
        <v>387</v>
      </c>
      <c r="E282" s="20" t="s">
        <v>3</v>
      </c>
      <c r="F282" s="243">
        <v>0</v>
      </c>
      <c r="G282" s="39"/>
      <c r="H282" s="40"/>
    </row>
    <row r="283" s="2" customFormat="1" ht="16.8" customHeight="1">
      <c r="A283" s="39"/>
      <c r="B283" s="40"/>
      <c r="C283" s="242" t="s">
        <v>3</v>
      </c>
      <c r="D283" s="242" t="s">
        <v>916</v>
      </c>
      <c r="E283" s="20" t="s">
        <v>3</v>
      </c>
      <c r="F283" s="243">
        <v>34.881</v>
      </c>
      <c r="G283" s="39"/>
      <c r="H283" s="40"/>
    </row>
    <row r="284" s="2" customFormat="1" ht="16.8" customHeight="1">
      <c r="A284" s="39"/>
      <c r="B284" s="40"/>
      <c r="C284" s="242" t="s">
        <v>3</v>
      </c>
      <c r="D284" s="242" t="s">
        <v>917</v>
      </c>
      <c r="E284" s="20" t="s">
        <v>3</v>
      </c>
      <c r="F284" s="243">
        <v>0</v>
      </c>
      <c r="G284" s="39"/>
      <c r="H284" s="40"/>
    </row>
    <row r="285" s="2" customFormat="1" ht="16.8" customHeight="1">
      <c r="A285" s="39"/>
      <c r="B285" s="40"/>
      <c r="C285" s="242" t="s">
        <v>3</v>
      </c>
      <c r="D285" s="242" t="s">
        <v>918</v>
      </c>
      <c r="E285" s="20" t="s">
        <v>3</v>
      </c>
      <c r="F285" s="243">
        <v>3.5219999999999998</v>
      </c>
      <c r="G285" s="39"/>
      <c r="H285" s="40"/>
    </row>
    <row r="286" s="2" customFormat="1" ht="16.8" customHeight="1">
      <c r="A286" s="39"/>
      <c r="B286" s="40"/>
      <c r="C286" s="242" t="s">
        <v>3</v>
      </c>
      <c r="D286" s="242" t="s">
        <v>919</v>
      </c>
      <c r="E286" s="20" t="s">
        <v>3</v>
      </c>
      <c r="F286" s="243">
        <v>0</v>
      </c>
      <c r="G286" s="39"/>
      <c r="H286" s="40"/>
    </row>
    <row r="287" s="2" customFormat="1" ht="16.8" customHeight="1">
      <c r="A287" s="39"/>
      <c r="B287" s="40"/>
      <c r="C287" s="242" t="s">
        <v>3</v>
      </c>
      <c r="D287" s="242" t="s">
        <v>920</v>
      </c>
      <c r="E287" s="20" t="s">
        <v>3</v>
      </c>
      <c r="F287" s="243">
        <v>21.661999999999999</v>
      </c>
      <c r="G287" s="39"/>
      <c r="H287" s="40"/>
    </row>
    <row r="288" s="2" customFormat="1" ht="16.8" customHeight="1">
      <c r="A288" s="39"/>
      <c r="B288" s="40"/>
      <c r="C288" s="242" t="s">
        <v>3</v>
      </c>
      <c r="D288" s="242" t="s">
        <v>921</v>
      </c>
      <c r="E288" s="20" t="s">
        <v>3</v>
      </c>
      <c r="F288" s="243">
        <v>0</v>
      </c>
      <c r="G288" s="39"/>
      <c r="H288" s="40"/>
    </row>
    <row r="289" s="2" customFormat="1" ht="16.8" customHeight="1">
      <c r="A289" s="39"/>
      <c r="B289" s="40"/>
      <c r="C289" s="242" t="s">
        <v>3</v>
      </c>
      <c r="D289" s="242" t="s">
        <v>922</v>
      </c>
      <c r="E289" s="20" t="s">
        <v>3</v>
      </c>
      <c r="F289" s="243">
        <v>14.005000000000001</v>
      </c>
      <c r="G289" s="39"/>
      <c r="H289" s="40"/>
    </row>
    <row r="290" s="2" customFormat="1" ht="16.8" customHeight="1">
      <c r="A290" s="39"/>
      <c r="B290" s="40"/>
      <c r="C290" s="242" t="s">
        <v>3</v>
      </c>
      <c r="D290" s="242" t="s">
        <v>308</v>
      </c>
      <c r="E290" s="20" t="s">
        <v>3</v>
      </c>
      <c r="F290" s="243">
        <v>0</v>
      </c>
      <c r="G290" s="39"/>
      <c r="H290" s="40"/>
    </row>
    <row r="291" s="2" customFormat="1" ht="16.8" customHeight="1">
      <c r="A291" s="39"/>
      <c r="B291" s="40"/>
      <c r="C291" s="242" t="s">
        <v>3</v>
      </c>
      <c r="D291" s="242" t="s">
        <v>923</v>
      </c>
      <c r="E291" s="20" t="s">
        <v>3</v>
      </c>
      <c r="F291" s="243">
        <v>52.979999999999997</v>
      </c>
      <c r="G291" s="39"/>
      <c r="H291" s="40"/>
    </row>
    <row r="292" s="2" customFormat="1" ht="16.8" customHeight="1">
      <c r="A292" s="39"/>
      <c r="B292" s="40"/>
      <c r="C292" s="242" t="s">
        <v>729</v>
      </c>
      <c r="D292" s="242" t="s">
        <v>208</v>
      </c>
      <c r="E292" s="20" t="s">
        <v>3</v>
      </c>
      <c r="F292" s="243">
        <v>225.34100000000001</v>
      </c>
      <c r="G292" s="39"/>
      <c r="H292" s="40"/>
    </row>
    <row r="293" s="2" customFormat="1" ht="16.8" customHeight="1">
      <c r="A293" s="39"/>
      <c r="B293" s="40"/>
      <c r="C293" s="244" t="s">
        <v>3243</v>
      </c>
      <c r="D293" s="39"/>
      <c r="E293" s="39"/>
      <c r="F293" s="39"/>
      <c r="G293" s="39"/>
      <c r="H293" s="40"/>
    </row>
    <row r="294" s="2" customFormat="1" ht="16.8" customHeight="1">
      <c r="A294" s="39"/>
      <c r="B294" s="40"/>
      <c r="C294" s="242" t="s">
        <v>906</v>
      </c>
      <c r="D294" s="242" t="s">
        <v>3293</v>
      </c>
      <c r="E294" s="20" t="s">
        <v>168</v>
      </c>
      <c r="F294" s="243">
        <v>225.34100000000001</v>
      </c>
      <c r="G294" s="39"/>
      <c r="H294" s="40"/>
    </row>
    <row r="295" s="2" customFormat="1" ht="16.8" customHeight="1">
      <c r="A295" s="39"/>
      <c r="B295" s="40"/>
      <c r="C295" s="242" t="s">
        <v>1630</v>
      </c>
      <c r="D295" s="242" t="s">
        <v>3287</v>
      </c>
      <c r="E295" s="20" t="s">
        <v>168</v>
      </c>
      <c r="F295" s="243">
        <v>416.72899999999998</v>
      </c>
      <c r="G295" s="39"/>
      <c r="H295" s="40"/>
    </row>
    <row r="296" s="2" customFormat="1" ht="16.8" customHeight="1">
      <c r="A296" s="39"/>
      <c r="B296" s="40"/>
      <c r="C296" s="242" t="s">
        <v>1645</v>
      </c>
      <c r="D296" s="242" t="s">
        <v>3288</v>
      </c>
      <c r="E296" s="20" t="s">
        <v>168</v>
      </c>
      <c r="F296" s="243">
        <v>393.71899999999999</v>
      </c>
      <c r="G296" s="39"/>
      <c r="H296" s="40"/>
    </row>
    <row r="297" s="2" customFormat="1" ht="16.8" customHeight="1">
      <c r="A297" s="39"/>
      <c r="B297" s="40"/>
      <c r="C297" s="238" t="s">
        <v>732</v>
      </c>
      <c r="D297" s="239" t="s">
        <v>733</v>
      </c>
      <c r="E297" s="240" t="s">
        <v>168</v>
      </c>
      <c r="F297" s="241">
        <v>94.174000000000007</v>
      </c>
      <c r="G297" s="39"/>
      <c r="H297" s="40"/>
    </row>
    <row r="298" s="2" customFormat="1" ht="16.8" customHeight="1">
      <c r="A298" s="39"/>
      <c r="B298" s="40"/>
      <c r="C298" s="242" t="s">
        <v>3</v>
      </c>
      <c r="D298" s="242" t="s">
        <v>881</v>
      </c>
      <c r="E298" s="20" t="s">
        <v>3</v>
      </c>
      <c r="F298" s="243">
        <v>0</v>
      </c>
      <c r="G298" s="39"/>
      <c r="H298" s="40"/>
    </row>
    <row r="299" s="2" customFormat="1" ht="16.8" customHeight="1">
      <c r="A299" s="39"/>
      <c r="B299" s="40"/>
      <c r="C299" s="242" t="s">
        <v>3</v>
      </c>
      <c r="D299" s="242" t="s">
        <v>882</v>
      </c>
      <c r="E299" s="20" t="s">
        <v>3</v>
      </c>
      <c r="F299" s="243">
        <v>0</v>
      </c>
      <c r="G299" s="39"/>
      <c r="H299" s="40"/>
    </row>
    <row r="300" s="2" customFormat="1" ht="16.8" customHeight="1">
      <c r="A300" s="39"/>
      <c r="B300" s="40"/>
      <c r="C300" s="242" t="s">
        <v>3</v>
      </c>
      <c r="D300" s="242" t="s">
        <v>883</v>
      </c>
      <c r="E300" s="20" t="s">
        <v>3</v>
      </c>
      <c r="F300" s="243">
        <v>32.003999999999998</v>
      </c>
      <c r="G300" s="39"/>
      <c r="H300" s="40"/>
    </row>
    <row r="301" s="2" customFormat="1" ht="16.8" customHeight="1">
      <c r="A301" s="39"/>
      <c r="B301" s="40"/>
      <c r="C301" s="242" t="s">
        <v>3</v>
      </c>
      <c r="D301" s="242" t="s">
        <v>884</v>
      </c>
      <c r="E301" s="20" t="s">
        <v>3</v>
      </c>
      <c r="F301" s="243">
        <v>0</v>
      </c>
      <c r="G301" s="39"/>
      <c r="H301" s="40"/>
    </row>
    <row r="302" s="2" customFormat="1" ht="16.8" customHeight="1">
      <c r="A302" s="39"/>
      <c r="B302" s="40"/>
      <c r="C302" s="242" t="s">
        <v>3</v>
      </c>
      <c r="D302" s="242" t="s">
        <v>885</v>
      </c>
      <c r="E302" s="20" t="s">
        <v>3</v>
      </c>
      <c r="F302" s="243">
        <v>0</v>
      </c>
      <c r="G302" s="39"/>
      <c r="H302" s="40"/>
    </row>
    <row r="303" s="2" customFormat="1" ht="16.8" customHeight="1">
      <c r="A303" s="39"/>
      <c r="B303" s="40"/>
      <c r="C303" s="242" t="s">
        <v>3</v>
      </c>
      <c r="D303" s="242" t="s">
        <v>886</v>
      </c>
      <c r="E303" s="20" t="s">
        <v>3</v>
      </c>
      <c r="F303" s="243">
        <v>62.170000000000002</v>
      </c>
      <c r="G303" s="39"/>
      <c r="H303" s="40"/>
    </row>
    <row r="304" s="2" customFormat="1" ht="16.8" customHeight="1">
      <c r="A304" s="39"/>
      <c r="B304" s="40"/>
      <c r="C304" s="242" t="s">
        <v>732</v>
      </c>
      <c r="D304" s="242" t="s">
        <v>208</v>
      </c>
      <c r="E304" s="20" t="s">
        <v>3</v>
      </c>
      <c r="F304" s="243">
        <v>94.174000000000007</v>
      </c>
      <c r="G304" s="39"/>
      <c r="H304" s="40"/>
    </row>
    <row r="305" s="2" customFormat="1" ht="16.8" customHeight="1">
      <c r="A305" s="39"/>
      <c r="B305" s="40"/>
      <c r="C305" s="244" t="s">
        <v>3243</v>
      </c>
      <c r="D305" s="39"/>
      <c r="E305" s="39"/>
      <c r="F305" s="39"/>
      <c r="G305" s="39"/>
      <c r="H305" s="40"/>
    </row>
    <row r="306" s="2" customFormat="1" ht="16.8" customHeight="1">
      <c r="A306" s="39"/>
      <c r="B306" s="40"/>
      <c r="C306" s="242" t="s">
        <v>878</v>
      </c>
      <c r="D306" s="242" t="s">
        <v>3294</v>
      </c>
      <c r="E306" s="20" t="s">
        <v>168</v>
      </c>
      <c r="F306" s="243">
        <v>94.174000000000007</v>
      </c>
      <c r="G306" s="39"/>
      <c r="H306" s="40"/>
    </row>
    <row r="307" s="2" customFormat="1" ht="16.8" customHeight="1">
      <c r="A307" s="39"/>
      <c r="B307" s="40"/>
      <c r="C307" s="242" t="s">
        <v>1630</v>
      </c>
      <c r="D307" s="242" t="s">
        <v>3287</v>
      </c>
      <c r="E307" s="20" t="s">
        <v>168</v>
      </c>
      <c r="F307" s="243">
        <v>416.72899999999998</v>
      </c>
      <c r="G307" s="39"/>
      <c r="H307" s="40"/>
    </row>
    <row r="308" s="2" customFormat="1" ht="16.8" customHeight="1">
      <c r="A308" s="39"/>
      <c r="B308" s="40"/>
      <c r="C308" s="242" t="s">
        <v>1645</v>
      </c>
      <c r="D308" s="242" t="s">
        <v>3288</v>
      </c>
      <c r="E308" s="20" t="s">
        <v>168</v>
      </c>
      <c r="F308" s="243">
        <v>393.71899999999999</v>
      </c>
      <c r="G308" s="39"/>
      <c r="H308" s="40"/>
    </row>
    <row r="309" s="2" customFormat="1" ht="26.4" customHeight="1">
      <c r="A309" s="39"/>
      <c r="B309" s="40"/>
      <c r="C309" s="237" t="s">
        <v>3295</v>
      </c>
      <c r="D309" s="237" t="s">
        <v>99</v>
      </c>
      <c r="E309" s="39"/>
      <c r="F309" s="39"/>
      <c r="G309" s="39"/>
      <c r="H309" s="40"/>
    </row>
    <row r="310" s="2" customFormat="1" ht="16.8" customHeight="1">
      <c r="A310" s="39"/>
      <c r="B310" s="40"/>
      <c r="C310" s="238" t="s">
        <v>2232</v>
      </c>
      <c r="D310" s="239" t="s">
        <v>2233</v>
      </c>
      <c r="E310" s="240" t="s">
        <v>172</v>
      </c>
      <c r="F310" s="241">
        <v>25.018000000000001</v>
      </c>
      <c r="G310" s="39"/>
      <c r="H310" s="40"/>
    </row>
    <row r="311" s="2" customFormat="1" ht="16.8" customHeight="1">
      <c r="A311" s="39"/>
      <c r="B311" s="40"/>
      <c r="C311" s="242" t="s">
        <v>3</v>
      </c>
      <c r="D311" s="242" t="s">
        <v>2261</v>
      </c>
      <c r="E311" s="20" t="s">
        <v>3</v>
      </c>
      <c r="F311" s="243">
        <v>0</v>
      </c>
      <c r="G311" s="39"/>
      <c r="H311" s="40"/>
    </row>
    <row r="312" s="2" customFormat="1" ht="16.8" customHeight="1">
      <c r="A312" s="39"/>
      <c r="B312" s="40"/>
      <c r="C312" s="242" t="s">
        <v>3</v>
      </c>
      <c r="D312" s="242" t="s">
        <v>2249</v>
      </c>
      <c r="E312" s="20" t="s">
        <v>3</v>
      </c>
      <c r="F312" s="243">
        <v>0</v>
      </c>
      <c r="G312" s="39"/>
      <c r="H312" s="40"/>
    </row>
    <row r="313" s="2" customFormat="1" ht="16.8" customHeight="1">
      <c r="A313" s="39"/>
      <c r="B313" s="40"/>
      <c r="C313" s="242" t="s">
        <v>3</v>
      </c>
      <c r="D313" s="242" t="s">
        <v>2262</v>
      </c>
      <c r="E313" s="20" t="s">
        <v>3</v>
      </c>
      <c r="F313" s="243">
        <v>15.392</v>
      </c>
      <c r="G313" s="39"/>
      <c r="H313" s="40"/>
    </row>
    <row r="314" s="2" customFormat="1" ht="16.8" customHeight="1">
      <c r="A314" s="39"/>
      <c r="B314" s="40"/>
      <c r="C314" s="242" t="s">
        <v>3</v>
      </c>
      <c r="D314" s="242" t="s">
        <v>2251</v>
      </c>
      <c r="E314" s="20" t="s">
        <v>3</v>
      </c>
      <c r="F314" s="243">
        <v>0</v>
      </c>
      <c r="G314" s="39"/>
      <c r="H314" s="40"/>
    </row>
    <row r="315" s="2" customFormat="1" ht="16.8" customHeight="1">
      <c r="A315" s="39"/>
      <c r="B315" s="40"/>
      <c r="C315" s="242" t="s">
        <v>3</v>
      </c>
      <c r="D315" s="242" t="s">
        <v>2263</v>
      </c>
      <c r="E315" s="20" t="s">
        <v>3</v>
      </c>
      <c r="F315" s="243">
        <v>1.5660000000000001</v>
      </c>
      <c r="G315" s="39"/>
      <c r="H315" s="40"/>
    </row>
    <row r="316" s="2" customFormat="1" ht="16.8" customHeight="1">
      <c r="A316" s="39"/>
      <c r="B316" s="40"/>
      <c r="C316" s="242" t="s">
        <v>3</v>
      </c>
      <c r="D316" s="242" t="s">
        <v>2264</v>
      </c>
      <c r="E316" s="20" t="s">
        <v>3</v>
      </c>
      <c r="F316" s="243">
        <v>0</v>
      </c>
      <c r="G316" s="39"/>
      <c r="H316" s="40"/>
    </row>
    <row r="317" s="2" customFormat="1" ht="16.8" customHeight="1">
      <c r="A317" s="39"/>
      <c r="B317" s="40"/>
      <c r="C317" s="242" t="s">
        <v>3</v>
      </c>
      <c r="D317" s="242" t="s">
        <v>2265</v>
      </c>
      <c r="E317" s="20" t="s">
        <v>3</v>
      </c>
      <c r="F317" s="243">
        <v>8.0600000000000005</v>
      </c>
      <c r="G317" s="39"/>
      <c r="H317" s="40"/>
    </row>
    <row r="318" s="2" customFormat="1" ht="16.8" customHeight="1">
      <c r="A318" s="39"/>
      <c r="B318" s="40"/>
      <c r="C318" s="242" t="s">
        <v>2232</v>
      </c>
      <c r="D318" s="242" t="s">
        <v>208</v>
      </c>
      <c r="E318" s="20" t="s">
        <v>3</v>
      </c>
      <c r="F318" s="243">
        <v>25.018000000000001</v>
      </c>
      <c r="G318" s="39"/>
      <c r="H318" s="40"/>
    </row>
    <row r="319" s="2" customFormat="1" ht="16.8" customHeight="1">
      <c r="A319" s="39"/>
      <c r="B319" s="40"/>
      <c r="C319" s="244" t="s">
        <v>3243</v>
      </c>
      <c r="D319" s="39"/>
      <c r="E319" s="39"/>
      <c r="F319" s="39"/>
      <c r="G319" s="39"/>
      <c r="H319" s="40"/>
    </row>
    <row r="320" s="2" customFormat="1" ht="16.8" customHeight="1">
      <c r="A320" s="39"/>
      <c r="B320" s="40"/>
      <c r="C320" s="242" t="s">
        <v>2258</v>
      </c>
      <c r="D320" s="242" t="s">
        <v>3296</v>
      </c>
      <c r="E320" s="20" t="s">
        <v>172</v>
      </c>
      <c r="F320" s="243">
        <v>25.018000000000001</v>
      </c>
      <c r="G320" s="39"/>
      <c r="H320" s="40"/>
    </row>
    <row r="321" s="2" customFormat="1" ht="16.8" customHeight="1">
      <c r="A321" s="39"/>
      <c r="B321" s="40"/>
      <c r="C321" s="242" t="s">
        <v>219</v>
      </c>
      <c r="D321" s="242" t="s">
        <v>3250</v>
      </c>
      <c r="E321" s="20" t="s">
        <v>172</v>
      </c>
      <c r="F321" s="243">
        <v>25.018000000000001</v>
      </c>
      <c r="G321" s="39"/>
      <c r="H321" s="40"/>
    </row>
    <row r="322" s="2" customFormat="1" ht="16.8" customHeight="1">
      <c r="A322" s="39"/>
      <c r="B322" s="40"/>
      <c r="C322" s="242" t="s">
        <v>223</v>
      </c>
      <c r="D322" s="242" t="s">
        <v>3251</v>
      </c>
      <c r="E322" s="20" t="s">
        <v>172</v>
      </c>
      <c r="F322" s="243">
        <v>325.23399999999998</v>
      </c>
      <c r="G322" s="39"/>
      <c r="H322" s="40"/>
    </row>
    <row r="323" s="2" customFormat="1" ht="16.8" customHeight="1">
      <c r="A323" s="39"/>
      <c r="B323" s="40"/>
      <c r="C323" s="242" t="s">
        <v>229</v>
      </c>
      <c r="D323" s="242" t="s">
        <v>3252</v>
      </c>
      <c r="E323" s="20" t="s">
        <v>231</v>
      </c>
      <c r="F323" s="243">
        <v>42.530999999999999</v>
      </c>
      <c r="G323" s="39"/>
      <c r="H323" s="40"/>
    </row>
    <row r="324" s="2" customFormat="1" ht="16.8" customHeight="1">
      <c r="A324" s="39"/>
      <c r="B324" s="40"/>
      <c r="C324" s="238" t="s">
        <v>2229</v>
      </c>
      <c r="D324" s="239" t="s">
        <v>2230</v>
      </c>
      <c r="E324" s="240" t="s">
        <v>172</v>
      </c>
      <c r="F324" s="241">
        <v>20.783000000000001</v>
      </c>
      <c r="G324" s="39"/>
      <c r="H324" s="40"/>
    </row>
    <row r="325" s="2" customFormat="1" ht="16.8" customHeight="1">
      <c r="A325" s="39"/>
      <c r="B325" s="40"/>
      <c r="C325" s="242" t="s">
        <v>3</v>
      </c>
      <c r="D325" s="242" t="s">
        <v>2254</v>
      </c>
      <c r="E325" s="20" t="s">
        <v>3</v>
      </c>
      <c r="F325" s="243">
        <v>20.190999999999999</v>
      </c>
      <c r="G325" s="39"/>
      <c r="H325" s="40"/>
    </row>
    <row r="326" s="2" customFormat="1" ht="16.8" customHeight="1">
      <c r="A326" s="39"/>
      <c r="B326" s="40"/>
      <c r="C326" s="242" t="s">
        <v>3</v>
      </c>
      <c r="D326" s="242" t="s">
        <v>2255</v>
      </c>
      <c r="E326" s="20" t="s">
        <v>3</v>
      </c>
      <c r="F326" s="243">
        <v>0.59199999999999997</v>
      </c>
      <c r="G326" s="39"/>
      <c r="H326" s="40"/>
    </row>
    <row r="327" s="2" customFormat="1" ht="16.8" customHeight="1">
      <c r="A327" s="39"/>
      <c r="B327" s="40"/>
      <c r="C327" s="242" t="s">
        <v>2229</v>
      </c>
      <c r="D327" s="242" t="s">
        <v>248</v>
      </c>
      <c r="E327" s="20" t="s">
        <v>3</v>
      </c>
      <c r="F327" s="243">
        <v>20.783000000000001</v>
      </c>
      <c r="G327" s="39"/>
      <c r="H327" s="40"/>
    </row>
    <row r="328" s="2" customFormat="1" ht="16.8" customHeight="1">
      <c r="A328" s="39"/>
      <c r="B328" s="40"/>
      <c r="C328" s="244" t="s">
        <v>3243</v>
      </c>
      <c r="D328" s="39"/>
      <c r="E328" s="39"/>
      <c r="F328" s="39"/>
      <c r="G328" s="39"/>
      <c r="H328" s="40"/>
    </row>
    <row r="329" s="2" customFormat="1" ht="16.8" customHeight="1">
      <c r="A329" s="39"/>
      <c r="B329" s="40"/>
      <c r="C329" s="242" t="s">
        <v>2245</v>
      </c>
      <c r="D329" s="242" t="s">
        <v>3297</v>
      </c>
      <c r="E329" s="20" t="s">
        <v>168</v>
      </c>
      <c r="F329" s="243">
        <v>103.91500000000001</v>
      </c>
      <c r="G329" s="39"/>
      <c r="H329" s="40"/>
    </row>
    <row r="330" s="2" customFormat="1" ht="16.8" customHeight="1">
      <c r="A330" s="39"/>
      <c r="B330" s="40"/>
      <c r="C330" s="242" t="s">
        <v>2266</v>
      </c>
      <c r="D330" s="242" t="s">
        <v>3298</v>
      </c>
      <c r="E330" s="20" t="s">
        <v>172</v>
      </c>
      <c r="F330" s="243">
        <v>20.783000000000001</v>
      </c>
      <c r="G330" s="39"/>
      <c r="H330" s="40"/>
    </row>
    <row r="331" s="2" customFormat="1" ht="16.8" customHeight="1">
      <c r="A331" s="39"/>
      <c r="B331" s="40"/>
      <c r="C331" s="242" t="s">
        <v>2275</v>
      </c>
      <c r="D331" s="242" t="s">
        <v>3299</v>
      </c>
      <c r="E331" s="20" t="s">
        <v>172</v>
      </c>
      <c r="F331" s="243">
        <v>20.783000000000001</v>
      </c>
      <c r="G331" s="39"/>
      <c r="H331" s="40"/>
    </row>
    <row r="332" s="2" customFormat="1" ht="16.8" customHeight="1">
      <c r="A332" s="39"/>
      <c r="B332" s="40"/>
      <c r="C332" s="242" t="s">
        <v>2290</v>
      </c>
      <c r="D332" s="242" t="s">
        <v>3300</v>
      </c>
      <c r="E332" s="20" t="s">
        <v>168</v>
      </c>
      <c r="F332" s="243">
        <v>103.91500000000001</v>
      </c>
      <c r="G332" s="39"/>
      <c r="H332" s="40"/>
    </row>
    <row r="333" s="2" customFormat="1" ht="16.8" customHeight="1">
      <c r="A333" s="39"/>
      <c r="B333" s="40"/>
      <c r="C333" s="238" t="s">
        <v>2238</v>
      </c>
      <c r="D333" s="239" t="s">
        <v>2239</v>
      </c>
      <c r="E333" s="240" t="s">
        <v>168</v>
      </c>
      <c r="F333" s="241">
        <v>39.159999999999997</v>
      </c>
      <c r="G333" s="39"/>
      <c r="H333" s="40"/>
    </row>
    <row r="334" s="2" customFormat="1" ht="16.8" customHeight="1">
      <c r="A334" s="39"/>
      <c r="B334" s="40"/>
      <c r="C334" s="242" t="s">
        <v>3</v>
      </c>
      <c r="D334" s="242" t="s">
        <v>2251</v>
      </c>
      <c r="E334" s="20" t="s">
        <v>3</v>
      </c>
      <c r="F334" s="243">
        <v>0</v>
      </c>
      <c r="G334" s="39"/>
      <c r="H334" s="40"/>
    </row>
    <row r="335" s="2" customFormat="1" ht="16.8" customHeight="1">
      <c r="A335" s="39"/>
      <c r="B335" s="40"/>
      <c r="C335" s="242" t="s">
        <v>2238</v>
      </c>
      <c r="D335" s="242" t="s">
        <v>2240</v>
      </c>
      <c r="E335" s="20" t="s">
        <v>3</v>
      </c>
      <c r="F335" s="243">
        <v>39.159999999999997</v>
      </c>
      <c r="G335" s="39"/>
      <c r="H335" s="40"/>
    </row>
    <row r="336" s="2" customFormat="1" ht="16.8" customHeight="1">
      <c r="A336" s="39"/>
      <c r="B336" s="40"/>
      <c r="C336" s="244" t="s">
        <v>3243</v>
      </c>
      <c r="D336" s="39"/>
      <c r="E336" s="39"/>
      <c r="F336" s="39"/>
      <c r="G336" s="39"/>
      <c r="H336" s="40"/>
    </row>
    <row r="337" s="2" customFormat="1" ht="16.8" customHeight="1">
      <c r="A337" s="39"/>
      <c r="B337" s="40"/>
      <c r="C337" s="242" t="s">
        <v>2245</v>
      </c>
      <c r="D337" s="242" t="s">
        <v>3297</v>
      </c>
      <c r="E337" s="20" t="s">
        <v>168</v>
      </c>
      <c r="F337" s="243">
        <v>103.91500000000001</v>
      </c>
      <c r="G337" s="39"/>
      <c r="H337" s="40"/>
    </row>
    <row r="338" s="2" customFormat="1" ht="16.8" customHeight="1">
      <c r="A338" s="39"/>
      <c r="B338" s="40"/>
      <c r="C338" s="242" t="s">
        <v>2258</v>
      </c>
      <c r="D338" s="242" t="s">
        <v>3296</v>
      </c>
      <c r="E338" s="20" t="s">
        <v>172</v>
      </c>
      <c r="F338" s="243">
        <v>25.018000000000001</v>
      </c>
      <c r="G338" s="39"/>
      <c r="H338" s="40"/>
    </row>
    <row r="339" s="2" customFormat="1" ht="16.8" customHeight="1">
      <c r="A339" s="39"/>
      <c r="B339" s="40"/>
      <c r="C339" s="242" t="s">
        <v>2293</v>
      </c>
      <c r="D339" s="242" t="s">
        <v>3301</v>
      </c>
      <c r="E339" s="20" t="s">
        <v>168</v>
      </c>
      <c r="F339" s="243">
        <v>100.956</v>
      </c>
      <c r="G339" s="39"/>
      <c r="H339" s="40"/>
    </row>
    <row r="340" s="2" customFormat="1" ht="16.8" customHeight="1">
      <c r="A340" s="39"/>
      <c r="B340" s="40"/>
      <c r="C340" s="242" t="s">
        <v>2311</v>
      </c>
      <c r="D340" s="242" t="s">
        <v>3302</v>
      </c>
      <c r="E340" s="20" t="s">
        <v>168</v>
      </c>
      <c r="F340" s="243">
        <v>39.159999999999997</v>
      </c>
      <c r="G340" s="39"/>
      <c r="H340" s="40"/>
    </row>
    <row r="341" s="2" customFormat="1" ht="16.8" customHeight="1">
      <c r="A341" s="39"/>
      <c r="B341" s="40"/>
      <c r="C341" s="242" t="s">
        <v>2337</v>
      </c>
      <c r="D341" s="242" t="s">
        <v>3303</v>
      </c>
      <c r="E341" s="20" t="s">
        <v>168</v>
      </c>
      <c r="F341" s="243">
        <v>39.159999999999997</v>
      </c>
      <c r="G341" s="39"/>
      <c r="H341" s="40"/>
    </row>
    <row r="342" s="2" customFormat="1" ht="16.8" customHeight="1">
      <c r="A342" s="39"/>
      <c r="B342" s="40"/>
      <c r="C342" s="238" t="s">
        <v>2235</v>
      </c>
      <c r="D342" s="239" t="s">
        <v>2236</v>
      </c>
      <c r="E342" s="240" t="s">
        <v>168</v>
      </c>
      <c r="F342" s="241">
        <v>35.795999999999999</v>
      </c>
      <c r="G342" s="39"/>
      <c r="H342" s="40"/>
    </row>
    <row r="343" s="2" customFormat="1" ht="16.8" customHeight="1">
      <c r="A343" s="39"/>
      <c r="B343" s="40"/>
      <c r="C343" s="242" t="s">
        <v>3</v>
      </c>
      <c r="D343" s="242" t="s">
        <v>2248</v>
      </c>
      <c r="E343" s="20" t="s">
        <v>3</v>
      </c>
      <c r="F343" s="243">
        <v>0</v>
      </c>
      <c r="G343" s="39"/>
      <c r="H343" s="40"/>
    </row>
    <row r="344" s="2" customFormat="1" ht="16.8" customHeight="1">
      <c r="A344" s="39"/>
      <c r="B344" s="40"/>
      <c r="C344" s="242" t="s">
        <v>3</v>
      </c>
      <c r="D344" s="242" t="s">
        <v>2249</v>
      </c>
      <c r="E344" s="20" t="s">
        <v>3</v>
      </c>
      <c r="F344" s="243">
        <v>0</v>
      </c>
      <c r="G344" s="39"/>
      <c r="H344" s="40"/>
    </row>
    <row r="345" s="2" customFormat="1" ht="16.8" customHeight="1">
      <c r="A345" s="39"/>
      <c r="B345" s="40"/>
      <c r="C345" s="242" t="s">
        <v>2235</v>
      </c>
      <c r="D345" s="242" t="s">
        <v>2250</v>
      </c>
      <c r="E345" s="20" t="s">
        <v>3</v>
      </c>
      <c r="F345" s="243">
        <v>35.795999999999999</v>
      </c>
      <c r="G345" s="39"/>
      <c r="H345" s="40"/>
    </row>
    <row r="346" s="2" customFormat="1" ht="16.8" customHeight="1">
      <c r="A346" s="39"/>
      <c r="B346" s="40"/>
      <c r="C346" s="244" t="s">
        <v>3243</v>
      </c>
      <c r="D346" s="39"/>
      <c r="E346" s="39"/>
      <c r="F346" s="39"/>
      <c r="G346" s="39"/>
      <c r="H346" s="40"/>
    </row>
    <row r="347" s="2" customFormat="1" ht="16.8" customHeight="1">
      <c r="A347" s="39"/>
      <c r="B347" s="40"/>
      <c r="C347" s="242" t="s">
        <v>2245</v>
      </c>
      <c r="D347" s="242" t="s">
        <v>3297</v>
      </c>
      <c r="E347" s="20" t="s">
        <v>168</v>
      </c>
      <c r="F347" s="243">
        <v>103.91500000000001</v>
      </c>
      <c r="G347" s="39"/>
      <c r="H347" s="40"/>
    </row>
    <row r="348" s="2" customFormat="1" ht="16.8" customHeight="1">
      <c r="A348" s="39"/>
      <c r="B348" s="40"/>
      <c r="C348" s="242" t="s">
        <v>2258</v>
      </c>
      <c r="D348" s="242" t="s">
        <v>3296</v>
      </c>
      <c r="E348" s="20" t="s">
        <v>172</v>
      </c>
      <c r="F348" s="243">
        <v>25.018000000000001</v>
      </c>
      <c r="G348" s="39"/>
      <c r="H348" s="40"/>
    </row>
    <row r="349" s="2" customFormat="1" ht="16.8" customHeight="1">
      <c r="A349" s="39"/>
      <c r="B349" s="40"/>
      <c r="C349" s="242" t="s">
        <v>2281</v>
      </c>
      <c r="D349" s="242" t="s">
        <v>3304</v>
      </c>
      <c r="E349" s="20" t="s">
        <v>168</v>
      </c>
      <c r="F349" s="243">
        <v>35.795999999999999</v>
      </c>
      <c r="G349" s="39"/>
      <c r="H349" s="40"/>
    </row>
    <row r="350" s="2" customFormat="1" ht="16.8" customHeight="1">
      <c r="A350" s="39"/>
      <c r="B350" s="40"/>
      <c r="C350" s="242" t="s">
        <v>2293</v>
      </c>
      <c r="D350" s="242" t="s">
        <v>3301</v>
      </c>
      <c r="E350" s="20" t="s">
        <v>168</v>
      </c>
      <c r="F350" s="243">
        <v>100.956</v>
      </c>
      <c r="G350" s="39"/>
      <c r="H350" s="40"/>
    </row>
    <row r="351" s="2" customFormat="1" ht="16.8" customHeight="1">
      <c r="A351" s="39"/>
      <c r="B351" s="40"/>
      <c r="C351" s="242" t="s">
        <v>2297</v>
      </c>
      <c r="D351" s="242" t="s">
        <v>3305</v>
      </c>
      <c r="E351" s="20" t="s">
        <v>168</v>
      </c>
      <c r="F351" s="243">
        <v>61.795999999999999</v>
      </c>
      <c r="G351" s="39"/>
      <c r="H351" s="40"/>
    </row>
    <row r="352" s="2" customFormat="1" ht="16.8" customHeight="1">
      <c r="A352" s="39"/>
      <c r="B352" s="40"/>
      <c r="C352" s="242" t="s">
        <v>2305</v>
      </c>
      <c r="D352" s="242" t="s">
        <v>3306</v>
      </c>
      <c r="E352" s="20" t="s">
        <v>168</v>
      </c>
      <c r="F352" s="243">
        <v>35.795999999999999</v>
      </c>
      <c r="G352" s="39"/>
      <c r="H352" s="40"/>
    </row>
    <row r="353" s="2" customFormat="1" ht="16.8" customHeight="1">
      <c r="A353" s="39"/>
      <c r="B353" s="40"/>
      <c r="C353" s="242" t="s">
        <v>2308</v>
      </c>
      <c r="D353" s="242" t="s">
        <v>3307</v>
      </c>
      <c r="E353" s="20" t="s">
        <v>168</v>
      </c>
      <c r="F353" s="243">
        <v>35.795999999999999</v>
      </c>
      <c r="G353" s="39"/>
      <c r="H353" s="40"/>
    </row>
    <row r="354" s="2" customFormat="1" ht="16.8" customHeight="1">
      <c r="A354" s="39"/>
      <c r="B354" s="40"/>
      <c r="C354" s="242" t="s">
        <v>2314</v>
      </c>
      <c r="D354" s="242" t="s">
        <v>3308</v>
      </c>
      <c r="E354" s="20" t="s">
        <v>168</v>
      </c>
      <c r="F354" s="243">
        <v>35.795999999999999</v>
      </c>
      <c r="G354" s="39"/>
      <c r="H354" s="40"/>
    </row>
    <row r="355" s="2" customFormat="1" ht="16.8" customHeight="1">
      <c r="A355" s="39"/>
      <c r="B355" s="40"/>
      <c r="C355" s="242" t="s">
        <v>2328</v>
      </c>
      <c r="D355" s="242" t="s">
        <v>3309</v>
      </c>
      <c r="E355" s="20" t="s">
        <v>168</v>
      </c>
      <c r="F355" s="243">
        <v>35.795999999999999</v>
      </c>
      <c r="G355" s="39"/>
      <c r="H355" s="40"/>
    </row>
    <row r="356" s="2" customFormat="1" ht="16.8" customHeight="1">
      <c r="A356" s="39"/>
      <c r="B356" s="40"/>
      <c r="C356" s="238" t="s">
        <v>2241</v>
      </c>
      <c r="D356" s="239" t="s">
        <v>2242</v>
      </c>
      <c r="E356" s="240" t="s">
        <v>168</v>
      </c>
      <c r="F356" s="241">
        <v>26</v>
      </c>
      <c r="G356" s="39"/>
      <c r="H356" s="40"/>
    </row>
    <row r="357" s="2" customFormat="1" ht="16.8" customHeight="1">
      <c r="A357" s="39"/>
      <c r="B357" s="40"/>
      <c r="C357" s="242" t="s">
        <v>3</v>
      </c>
      <c r="D357" s="242" t="s">
        <v>2252</v>
      </c>
      <c r="E357" s="20" t="s">
        <v>3</v>
      </c>
      <c r="F357" s="243">
        <v>0</v>
      </c>
      <c r="G357" s="39"/>
      <c r="H357" s="40"/>
    </row>
    <row r="358" s="2" customFormat="1" ht="16.8" customHeight="1">
      <c r="A358" s="39"/>
      <c r="B358" s="40"/>
      <c r="C358" s="242" t="s">
        <v>2241</v>
      </c>
      <c r="D358" s="242" t="s">
        <v>2253</v>
      </c>
      <c r="E358" s="20" t="s">
        <v>3</v>
      </c>
      <c r="F358" s="243">
        <v>26</v>
      </c>
      <c r="G358" s="39"/>
      <c r="H358" s="40"/>
    </row>
    <row r="359" s="2" customFormat="1" ht="16.8" customHeight="1">
      <c r="A359" s="39"/>
      <c r="B359" s="40"/>
      <c r="C359" s="244" t="s">
        <v>3243</v>
      </c>
      <c r="D359" s="39"/>
      <c r="E359" s="39"/>
      <c r="F359" s="39"/>
      <c r="G359" s="39"/>
      <c r="H359" s="40"/>
    </row>
    <row r="360" s="2" customFormat="1" ht="16.8" customHeight="1">
      <c r="A360" s="39"/>
      <c r="B360" s="40"/>
      <c r="C360" s="242" t="s">
        <v>2245</v>
      </c>
      <c r="D360" s="242" t="s">
        <v>3297</v>
      </c>
      <c r="E360" s="20" t="s">
        <v>168</v>
      </c>
      <c r="F360" s="243">
        <v>103.91500000000001</v>
      </c>
      <c r="G360" s="39"/>
      <c r="H360" s="40"/>
    </row>
    <row r="361" s="2" customFormat="1" ht="16.8" customHeight="1">
      <c r="A361" s="39"/>
      <c r="B361" s="40"/>
      <c r="C361" s="242" t="s">
        <v>2258</v>
      </c>
      <c r="D361" s="242" t="s">
        <v>3296</v>
      </c>
      <c r="E361" s="20" t="s">
        <v>172</v>
      </c>
      <c r="F361" s="243">
        <v>25.018000000000001</v>
      </c>
      <c r="G361" s="39"/>
      <c r="H361" s="40"/>
    </row>
    <row r="362" s="2" customFormat="1" ht="16.8" customHeight="1">
      <c r="A362" s="39"/>
      <c r="B362" s="40"/>
      <c r="C362" s="242" t="s">
        <v>2293</v>
      </c>
      <c r="D362" s="242" t="s">
        <v>3301</v>
      </c>
      <c r="E362" s="20" t="s">
        <v>168</v>
      </c>
      <c r="F362" s="243">
        <v>100.956</v>
      </c>
      <c r="G362" s="39"/>
      <c r="H362" s="40"/>
    </row>
    <row r="363" s="2" customFormat="1" ht="16.8" customHeight="1">
      <c r="A363" s="39"/>
      <c r="B363" s="40"/>
      <c r="C363" s="242" t="s">
        <v>2297</v>
      </c>
      <c r="D363" s="242" t="s">
        <v>3305</v>
      </c>
      <c r="E363" s="20" t="s">
        <v>168</v>
      </c>
      <c r="F363" s="243">
        <v>61.795999999999999</v>
      </c>
      <c r="G363" s="39"/>
      <c r="H363" s="40"/>
    </row>
    <row r="364" s="2" customFormat="1" ht="16.8" customHeight="1">
      <c r="A364" s="39"/>
      <c r="B364" s="40"/>
      <c r="C364" s="242" t="s">
        <v>2302</v>
      </c>
      <c r="D364" s="242" t="s">
        <v>3310</v>
      </c>
      <c r="E364" s="20" t="s">
        <v>168</v>
      </c>
      <c r="F364" s="243">
        <v>26</v>
      </c>
      <c r="G364" s="39"/>
      <c r="H364" s="40"/>
    </row>
    <row r="365" s="2" customFormat="1" ht="16.8" customHeight="1">
      <c r="A365" s="39"/>
      <c r="B365" s="40"/>
      <c r="C365" s="242" t="s">
        <v>2317</v>
      </c>
      <c r="D365" s="242" t="s">
        <v>3311</v>
      </c>
      <c r="E365" s="20" t="s">
        <v>168</v>
      </c>
      <c r="F365" s="243">
        <v>26</v>
      </c>
      <c r="G365" s="39"/>
      <c r="H365" s="40"/>
    </row>
    <row r="366" s="2" customFormat="1" ht="16.8" customHeight="1">
      <c r="A366" s="39"/>
      <c r="B366" s="40"/>
      <c r="C366" s="242" t="s">
        <v>2321</v>
      </c>
      <c r="D366" s="242" t="s">
        <v>3312</v>
      </c>
      <c r="E366" s="20" t="s">
        <v>168</v>
      </c>
      <c r="F366" s="243">
        <v>26</v>
      </c>
      <c r="G366" s="39"/>
      <c r="H366" s="40"/>
    </row>
    <row r="367" s="2" customFormat="1" ht="7.44" customHeight="1">
      <c r="A367" s="39"/>
      <c r="B367" s="56"/>
      <c r="C367" s="57"/>
      <c r="D367" s="57"/>
      <c r="E367" s="57"/>
      <c r="F367" s="57"/>
      <c r="G367" s="57"/>
      <c r="H367" s="40"/>
    </row>
    <row r="368" s="2" customFormat="1">
      <c r="A368" s="39"/>
      <c r="B368" s="39"/>
      <c r="C368" s="39"/>
      <c r="D368" s="39"/>
      <c r="E368" s="39"/>
      <c r="F368" s="39"/>
      <c r="G368" s="39"/>
      <c r="H368" s="39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5" customWidth="1"/>
    <col min="2" max="2" width="1.667969" style="245" customWidth="1"/>
    <col min="3" max="4" width="5" style="245" customWidth="1"/>
    <col min="5" max="5" width="11.66016" style="245" customWidth="1"/>
    <col min="6" max="6" width="9.160156" style="245" customWidth="1"/>
    <col min="7" max="7" width="5" style="245" customWidth="1"/>
    <col min="8" max="8" width="77.83203" style="245" customWidth="1"/>
    <col min="9" max="10" width="20" style="245" customWidth="1"/>
    <col min="11" max="11" width="1.667969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7" customFormat="1" ht="45" customHeight="1">
      <c r="B3" s="249"/>
      <c r="C3" s="250" t="s">
        <v>3313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3314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3315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3316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3317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3318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3319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3320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3321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3322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3323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87</v>
      </c>
      <c r="F18" s="256" t="s">
        <v>3324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106</v>
      </c>
      <c r="F19" s="256" t="s">
        <v>3325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3326</v>
      </c>
      <c r="F20" s="256" t="s">
        <v>3327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81</v>
      </c>
      <c r="F21" s="256" t="s">
        <v>3328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3329</v>
      </c>
      <c r="F22" s="256" t="s">
        <v>3230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3330</v>
      </c>
      <c r="F23" s="256" t="s">
        <v>3331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3332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3333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3334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3335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3336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3337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3338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3339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3340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124</v>
      </c>
      <c r="F36" s="256"/>
      <c r="G36" s="256" t="s">
        <v>3341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3342</v>
      </c>
      <c r="F37" s="256"/>
      <c r="G37" s="256" t="s">
        <v>3343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55</v>
      </c>
      <c r="F38" s="256"/>
      <c r="G38" s="256" t="s">
        <v>3344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56</v>
      </c>
      <c r="F39" s="256"/>
      <c r="G39" s="256" t="s">
        <v>3345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125</v>
      </c>
      <c r="F40" s="256"/>
      <c r="G40" s="256" t="s">
        <v>3346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126</v>
      </c>
      <c r="F41" s="256"/>
      <c r="G41" s="256" t="s">
        <v>3347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3348</v>
      </c>
      <c r="F42" s="256"/>
      <c r="G42" s="256" t="s">
        <v>3349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3350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3351</v>
      </c>
      <c r="F44" s="256"/>
      <c r="G44" s="256" t="s">
        <v>3352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128</v>
      </c>
      <c r="F45" s="256"/>
      <c r="G45" s="256" t="s">
        <v>3353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3354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3355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3356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3357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3358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3359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3360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3361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3362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3363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3364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3365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3366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3367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3368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3369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3370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3371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3372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3373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3374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3375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3376</v>
      </c>
      <c r="D76" s="274"/>
      <c r="E76" s="274"/>
      <c r="F76" s="274" t="s">
        <v>3377</v>
      </c>
      <c r="G76" s="275"/>
      <c r="H76" s="274" t="s">
        <v>56</v>
      </c>
      <c r="I76" s="274" t="s">
        <v>59</v>
      </c>
      <c r="J76" s="274" t="s">
        <v>3378</v>
      </c>
      <c r="K76" s="273"/>
    </row>
    <row r="77" s="1" customFormat="1" ht="17.25" customHeight="1">
      <c r="B77" s="271"/>
      <c r="C77" s="276" t="s">
        <v>3379</v>
      </c>
      <c r="D77" s="276"/>
      <c r="E77" s="276"/>
      <c r="F77" s="277" t="s">
        <v>3380</v>
      </c>
      <c r="G77" s="278"/>
      <c r="H77" s="276"/>
      <c r="I77" s="276"/>
      <c r="J77" s="276" t="s">
        <v>3381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55</v>
      </c>
      <c r="D79" s="281"/>
      <c r="E79" s="281"/>
      <c r="F79" s="282" t="s">
        <v>3382</v>
      </c>
      <c r="G79" s="283"/>
      <c r="H79" s="259" t="s">
        <v>3383</v>
      </c>
      <c r="I79" s="259" t="s">
        <v>3384</v>
      </c>
      <c r="J79" s="259">
        <v>20</v>
      </c>
      <c r="K79" s="273"/>
    </row>
    <row r="80" s="1" customFormat="1" ht="15" customHeight="1">
      <c r="B80" s="271"/>
      <c r="C80" s="259" t="s">
        <v>3385</v>
      </c>
      <c r="D80" s="259"/>
      <c r="E80" s="259"/>
      <c r="F80" s="282" t="s">
        <v>3382</v>
      </c>
      <c r="G80" s="283"/>
      <c r="H80" s="259" t="s">
        <v>3386</v>
      </c>
      <c r="I80" s="259" t="s">
        <v>3384</v>
      </c>
      <c r="J80" s="259">
        <v>120</v>
      </c>
      <c r="K80" s="273"/>
    </row>
    <row r="81" s="1" customFormat="1" ht="15" customHeight="1">
      <c r="B81" s="284"/>
      <c r="C81" s="259" t="s">
        <v>3387</v>
      </c>
      <c r="D81" s="259"/>
      <c r="E81" s="259"/>
      <c r="F81" s="282" t="s">
        <v>3388</v>
      </c>
      <c r="G81" s="283"/>
      <c r="H81" s="259" t="s">
        <v>3389</v>
      </c>
      <c r="I81" s="259" t="s">
        <v>3384</v>
      </c>
      <c r="J81" s="259">
        <v>50</v>
      </c>
      <c r="K81" s="273"/>
    </row>
    <row r="82" s="1" customFormat="1" ht="15" customHeight="1">
      <c r="B82" s="284"/>
      <c r="C82" s="259" t="s">
        <v>3390</v>
      </c>
      <c r="D82" s="259"/>
      <c r="E82" s="259"/>
      <c r="F82" s="282" t="s">
        <v>3382</v>
      </c>
      <c r="G82" s="283"/>
      <c r="H82" s="259" t="s">
        <v>3391</v>
      </c>
      <c r="I82" s="259" t="s">
        <v>3392</v>
      </c>
      <c r="J82" s="259"/>
      <c r="K82" s="273"/>
    </row>
    <row r="83" s="1" customFormat="1" ht="15" customHeight="1">
      <c r="B83" s="284"/>
      <c r="C83" s="285" t="s">
        <v>3393</v>
      </c>
      <c r="D83" s="285"/>
      <c r="E83" s="285"/>
      <c r="F83" s="286" t="s">
        <v>3388</v>
      </c>
      <c r="G83" s="285"/>
      <c r="H83" s="285" t="s">
        <v>3394</v>
      </c>
      <c r="I83" s="285" t="s">
        <v>3384</v>
      </c>
      <c r="J83" s="285">
        <v>15</v>
      </c>
      <c r="K83" s="273"/>
    </row>
    <row r="84" s="1" customFormat="1" ht="15" customHeight="1">
      <c r="B84" s="284"/>
      <c r="C84" s="285" t="s">
        <v>3395</v>
      </c>
      <c r="D84" s="285"/>
      <c r="E84" s="285"/>
      <c r="F84" s="286" t="s">
        <v>3388</v>
      </c>
      <c r="G84" s="285"/>
      <c r="H84" s="285" t="s">
        <v>3396</v>
      </c>
      <c r="I84" s="285" t="s">
        <v>3384</v>
      </c>
      <c r="J84" s="285">
        <v>15</v>
      </c>
      <c r="K84" s="273"/>
    </row>
    <row r="85" s="1" customFormat="1" ht="15" customHeight="1">
      <c r="B85" s="284"/>
      <c r="C85" s="285" t="s">
        <v>3397</v>
      </c>
      <c r="D85" s="285"/>
      <c r="E85" s="285"/>
      <c r="F85" s="286" t="s">
        <v>3388</v>
      </c>
      <c r="G85" s="285"/>
      <c r="H85" s="285" t="s">
        <v>3398</v>
      </c>
      <c r="I85" s="285" t="s">
        <v>3384</v>
      </c>
      <c r="J85" s="285">
        <v>20</v>
      </c>
      <c r="K85" s="273"/>
    </row>
    <row r="86" s="1" customFormat="1" ht="15" customHeight="1">
      <c r="B86" s="284"/>
      <c r="C86" s="285" t="s">
        <v>3399</v>
      </c>
      <c r="D86" s="285"/>
      <c r="E86" s="285"/>
      <c r="F86" s="286" t="s">
        <v>3388</v>
      </c>
      <c r="G86" s="285"/>
      <c r="H86" s="285" t="s">
        <v>3400</v>
      </c>
      <c r="I86" s="285" t="s">
        <v>3384</v>
      </c>
      <c r="J86" s="285">
        <v>20</v>
      </c>
      <c r="K86" s="273"/>
    </row>
    <row r="87" s="1" customFormat="1" ht="15" customHeight="1">
      <c r="B87" s="284"/>
      <c r="C87" s="259" t="s">
        <v>3401</v>
      </c>
      <c r="D87" s="259"/>
      <c r="E87" s="259"/>
      <c r="F87" s="282" t="s">
        <v>3388</v>
      </c>
      <c r="G87" s="283"/>
      <c r="H87" s="259" t="s">
        <v>3402</v>
      </c>
      <c r="I87" s="259" t="s">
        <v>3384</v>
      </c>
      <c r="J87" s="259">
        <v>50</v>
      </c>
      <c r="K87" s="273"/>
    </row>
    <row r="88" s="1" customFormat="1" ht="15" customHeight="1">
      <c r="B88" s="284"/>
      <c r="C88" s="259" t="s">
        <v>3403</v>
      </c>
      <c r="D88" s="259"/>
      <c r="E88" s="259"/>
      <c r="F88" s="282" t="s">
        <v>3388</v>
      </c>
      <c r="G88" s="283"/>
      <c r="H88" s="259" t="s">
        <v>3404</v>
      </c>
      <c r="I88" s="259" t="s">
        <v>3384</v>
      </c>
      <c r="J88" s="259">
        <v>20</v>
      </c>
      <c r="K88" s="273"/>
    </row>
    <row r="89" s="1" customFormat="1" ht="15" customHeight="1">
      <c r="B89" s="284"/>
      <c r="C89" s="259" t="s">
        <v>3405</v>
      </c>
      <c r="D89" s="259"/>
      <c r="E89" s="259"/>
      <c r="F89" s="282" t="s">
        <v>3388</v>
      </c>
      <c r="G89" s="283"/>
      <c r="H89" s="259" t="s">
        <v>3406</v>
      </c>
      <c r="I89" s="259" t="s">
        <v>3384</v>
      </c>
      <c r="J89" s="259">
        <v>20</v>
      </c>
      <c r="K89" s="273"/>
    </row>
    <row r="90" s="1" customFormat="1" ht="15" customHeight="1">
      <c r="B90" s="284"/>
      <c r="C90" s="259" t="s">
        <v>3407</v>
      </c>
      <c r="D90" s="259"/>
      <c r="E90" s="259"/>
      <c r="F90" s="282" t="s">
        <v>3388</v>
      </c>
      <c r="G90" s="283"/>
      <c r="H90" s="259" t="s">
        <v>3408</v>
      </c>
      <c r="I90" s="259" t="s">
        <v>3384</v>
      </c>
      <c r="J90" s="259">
        <v>50</v>
      </c>
      <c r="K90" s="273"/>
    </row>
    <row r="91" s="1" customFormat="1" ht="15" customHeight="1">
      <c r="B91" s="284"/>
      <c r="C91" s="259" t="s">
        <v>3409</v>
      </c>
      <c r="D91" s="259"/>
      <c r="E91" s="259"/>
      <c r="F91" s="282" t="s">
        <v>3388</v>
      </c>
      <c r="G91" s="283"/>
      <c r="H91" s="259" t="s">
        <v>3409</v>
      </c>
      <c r="I91" s="259" t="s">
        <v>3384</v>
      </c>
      <c r="J91" s="259">
        <v>50</v>
      </c>
      <c r="K91" s="273"/>
    </row>
    <row r="92" s="1" customFormat="1" ht="15" customHeight="1">
      <c r="B92" s="284"/>
      <c r="C92" s="259" t="s">
        <v>3410</v>
      </c>
      <c r="D92" s="259"/>
      <c r="E92" s="259"/>
      <c r="F92" s="282" t="s">
        <v>3388</v>
      </c>
      <c r="G92" s="283"/>
      <c r="H92" s="259" t="s">
        <v>3411</v>
      </c>
      <c r="I92" s="259" t="s">
        <v>3384</v>
      </c>
      <c r="J92" s="259">
        <v>255</v>
      </c>
      <c r="K92" s="273"/>
    </row>
    <row r="93" s="1" customFormat="1" ht="15" customHeight="1">
      <c r="B93" s="284"/>
      <c r="C93" s="259" t="s">
        <v>3412</v>
      </c>
      <c r="D93" s="259"/>
      <c r="E93" s="259"/>
      <c r="F93" s="282" t="s">
        <v>3382</v>
      </c>
      <c r="G93" s="283"/>
      <c r="H93" s="259" t="s">
        <v>3413</v>
      </c>
      <c r="I93" s="259" t="s">
        <v>3414</v>
      </c>
      <c r="J93" s="259"/>
      <c r="K93" s="273"/>
    </row>
    <row r="94" s="1" customFormat="1" ht="15" customHeight="1">
      <c r="B94" s="284"/>
      <c r="C94" s="259" t="s">
        <v>3415</v>
      </c>
      <c r="D94" s="259"/>
      <c r="E94" s="259"/>
      <c r="F94" s="282" t="s">
        <v>3382</v>
      </c>
      <c r="G94" s="283"/>
      <c r="H94" s="259" t="s">
        <v>3416</v>
      </c>
      <c r="I94" s="259" t="s">
        <v>3417</v>
      </c>
      <c r="J94" s="259"/>
      <c r="K94" s="273"/>
    </row>
    <row r="95" s="1" customFormat="1" ht="15" customHeight="1">
      <c r="B95" s="284"/>
      <c r="C95" s="259" t="s">
        <v>3418</v>
      </c>
      <c r="D95" s="259"/>
      <c r="E95" s="259"/>
      <c r="F95" s="282" t="s">
        <v>3382</v>
      </c>
      <c r="G95" s="283"/>
      <c r="H95" s="259" t="s">
        <v>3418</v>
      </c>
      <c r="I95" s="259" t="s">
        <v>3417</v>
      </c>
      <c r="J95" s="259"/>
      <c r="K95" s="273"/>
    </row>
    <row r="96" s="1" customFormat="1" ht="15" customHeight="1">
      <c r="B96" s="284"/>
      <c r="C96" s="259" t="s">
        <v>40</v>
      </c>
      <c r="D96" s="259"/>
      <c r="E96" s="259"/>
      <c r="F96" s="282" t="s">
        <v>3382</v>
      </c>
      <c r="G96" s="283"/>
      <c r="H96" s="259" t="s">
        <v>3419</v>
      </c>
      <c r="I96" s="259" t="s">
        <v>3417</v>
      </c>
      <c r="J96" s="259"/>
      <c r="K96" s="273"/>
    </row>
    <row r="97" s="1" customFormat="1" ht="15" customHeight="1">
      <c r="B97" s="284"/>
      <c r="C97" s="259" t="s">
        <v>50</v>
      </c>
      <c r="D97" s="259"/>
      <c r="E97" s="259"/>
      <c r="F97" s="282" t="s">
        <v>3382</v>
      </c>
      <c r="G97" s="283"/>
      <c r="H97" s="259" t="s">
        <v>3420</v>
      </c>
      <c r="I97" s="259" t="s">
        <v>3417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3421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3376</v>
      </c>
      <c r="D103" s="274"/>
      <c r="E103" s="274"/>
      <c r="F103" s="274" t="s">
        <v>3377</v>
      </c>
      <c r="G103" s="275"/>
      <c r="H103" s="274" t="s">
        <v>56</v>
      </c>
      <c r="I103" s="274" t="s">
        <v>59</v>
      </c>
      <c r="J103" s="274" t="s">
        <v>3378</v>
      </c>
      <c r="K103" s="273"/>
    </row>
    <row r="104" s="1" customFormat="1" ht="17.25" customHeight="1">
      <c r="B104" s="271"/>
      <c r="C104" s="276" t="s">
        <v>3379</v>
      </c>
      <c r="D104" s="276"/>
      <c r="E104" s="276"/>
      <c r="F104" s="277" t="s">
        <v>3380</v>
      </c>
      <c r="G104" s="278"/>
      <c r="H104" s="276"/>
      <c r="I104" s="276"/>
      <c r="J104" s="276" t="s">
        <v>3381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55</v>
      </c>
      <c r="D106" s="281"/>
      <c r="E106" s="281"/>
      <c r="F106" s="282" t="s">
        <v>3382</v>
      </c>
      <c r="G106" s="259"/>
      <c r="H106" s="259" t="s">
        <v>3422</v>
      </c>
      <c r="I106" s="259" t="s">
        <v>3384</v>
      </c>
      <c r="J106" s="259">
        <v>20</v>
      </c>
      <c r="K106" s="273"/>
    </row>
    <row r="107" s="1" customFormat="1" ht="15" customHeight="1">
      <c r="B107" s="271"/>
      <c r="C107" s="259" t="s">
        <v>3385</v>
      </c>
      <c r="D107" s="259"/>
      <c r="E107" s="259"/>
      <c r="F107" s="282" t="s">
        <v>3382</v>
      </c>
      <c r="G107" s="259"/>
      <c r="H107" s="259" t="s">
        <v>3422</v>
      </c>
      <c r="I107" s="259" t="s">
        <v>3384</v>
      </c>
      <c r="J107" s="259">
        <v>120</v>
      </c>
      <c r="K107" s="273"/>
    </row>
    <row r="108" s="1" customFormat="1" ht="15" customHeight="1">
      <c r="B108" s="284"/>
      <c r="C108" s="259" t="s">
        <v>3387</v>
      </c>
      <c r="D108" s="259"/>
      <c r="E108" s="259"/>
      <c r="F108" s="282" t="s">
        <v>3388</v>
      </c>
      <c r="G108" s="259"/>
      <c r="H108" s="259" t="s">
        <v>3422</v>
      </c>
      <c r="I108" s="259" t="s">
        <v>3384</v>
      </c>
      <c r="J108" s="259">
        <v>50</v>
      </c>
      <c r="K108" s="273"/>
    </row>
    <row r="109" s="1" customFormat="1" ht="15" customHeight="1">
      <c r="B109" s="284"/>
      <c r="C109" s="259" t="s">
        <v>3390</v>
      </c>
      <c r="D109" s="259"/>
      <c r="E109" s="259"/>
      <c r="F109" s="282" t="s">
        <v>3382</v>
      </c>
      <c r="G109" s="259"/>
      <c r="H109" s="259" t="s">
        <v>3422</v>
      </c>
      <c r="I109" s="259" t="s">
        <v>3392</v>
      </c>
      <c r="J109" s="259"/>
      <c r="K109" s="273"/>
    </row>
    <row r="110" s="1" customFormat="1" ht="15" customHeight="1">
      <c r="B110" s="284"/>
      <c r="C110" s="259" t="s">
        <v>3401</v>
      </c>
      <c r="D110" s="259"/>
      <c r="E110" s="259"/>
      <c r="F110" s="282" t="s">
        <v>3388</v>
      </c>
      <c r="G110" s="259"/>
      <c r="H110" s="259" t="s">
        <v>3422</v>
      </c>
      <c r="I110" s="259" t="s">
        <v>3384</v>
      </c>
      <c r="J110" s="259">
        <v>50</v>
      </c>
      <c r="K110" s="273"/>
    </row>
    <row r="111" s="1" customFormat="1" ht="15" customHeight="1">
      <c r="B111" s="284"/>
      <c r="C111" s="259" t="s">
        <v>3409</v>
      </c>
      <c r="D111" s="259"/>
      <c r="E111" s="259"/>
      <c r="F111" s="282" t="s">
        <v>3388</v>
      </c>
      <c r="G111" s="259"/>
      <c r="H111" s="259" t="s">
        <v>3422</v>
      </c>
      <c r="I111" s="259" t="s">
        <v>3384</v>
      </c>
      <c r="J111" s="259">
        <v>50</v>
      </c>
      <c r="K111" s="273"/>
    </row>
    <row r="112" s="1" customFormat="1" ht="15" customHeight="1">
      <c r="B112" s="284"/>
      <c r="C112" s="259" t="s">
        <v>3407</v>
      </c>
      <c r="D112" s="259"/>
      <c r="E112" s="259"/>
      <c r="F112" s="282" t="s">
        <v>3388</v>
      </c>
      <c r="G112" s="259"/>
      <c r="H112" s="259" t="s">
        <v>3422</v>
      </c>
      <c r="I112" s="259" t="s">
        <v>3384</v>
      </c>
      <c r="J112" s="259">
        <v>50</v>
      </c>
      <c r="K112" s="273"/>
    </row>
    <row r="113" s="1" customFormat="1" ht="15" customHeight="1">
      <c r="B113" s="284"/>
      <c r="C113" s="259" t="s">
        <v>55</v>
      </c>
      <c r="D113" s="259"/>
      <c r="E113" s="259"/>
      <c r="F113" s="282" t="s">
        <v>3382</v>
      </c>
      <c r="G113" s="259"/>
      <c r="H113" s="259" t="s">
        <v>3423</v>
      </c>
      <c r="I113" s="259" t="s">
        <v>3384</v>
      </c>
      <c r="J113" s="259">
        <v>20</v>
      </c>
      <c r="K113" s="273"/>
    </row>
    <row r="114" s="1" customFormat="1" ht="15" customHeight="1">
      <c r="B114" s="284"/>
      <c r="C114" s="259" t="s">
        <v>3424</v>
      </c>
      <c r="D114" s="259"/>
      <c r="E114" s="259"/>
      <c r="F114" s="282" t="s">
        <v>3382</v>
      </c>
      <c r="G114" s="259"/>
      <c r="H114" s="259" t="s">
        <v>3425</v>
      </c>
      <c r="I114" s="259" t="s">
        <v>3384</v>
      </c>
      <c r="J114" s="259">
        <v>120</v>
      </c>
      <c r="K114" s="273"/>
    </row>
    <row r="115" s="1" customFormat="1" ht="15" customHeight="1">
      <c r="B115" s="284"/>
      <c r="C115" s="259" t="s">
        <v>40</v>
      </c>
      <c r="D115" s="259"/>
      <c r="E115" s="259"/>
      <c r="F115" s="282" t="s">
        <v>3382</v>
      </c>
      <c r="G115" s="259"/>
      <c r="H115" s="259" t="s">
        <v>3426</v>
      </c>
      <c r="I115" s="259" t="s">
        <v>3417</v>
      </c>
      <c r="J115" s="259"/>
      <c r="K115" s="273"/>
    </row>
    <row r="116" s="1" customFormat="1" ht="15" customHeight="1">
      <c r="B116" s="284"/>
      <c r="C116" s="259" t="s">
        <v>50</v>
      </c>
      <c r="D116" s="259"/>
      <c r="E116" s="259"/>
      <c r="F116" s="282" t="s">
        <v>3382</v>
      </c>
      <c r="G116" s="259"/>
      <c r="H116" s="259" t="s">
        <v>3427</v>
      </c>
      <c r="I116" s="259" t="s">
        <v>3417</v>
      </c>
      <c r="J116" s="259"/>
      <c r="K116" s="273"/>
    </row>
    <row r="117" s="1" customFormat="1" ht="15" customHeight="1">
      <c r="B117" s="284"/>
      <c r="C117" s="259" t="s">
        <v>59</v>
      </c>
      <c r="D117" s="259"/>
      <c r="E117" s="259"/>
      <c r="F117" s="282" t="s">
        <v>3382</v>
      </c>
      <c r="G117" s="259"/>
      <c r="H117" s="259" t="s">
        <v>3428</v>
      </c>
      <c r="I117" s="259" t="s">
        <v>3429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3430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3376</v>
      </c>
      <c r="D123" s="274"/>
      <c r="E123" s="274"/>
      <c r="F123" s="274" t="s">
        <v>3377</v>
      </c>
      <c r="G123" s="275"/>
      <c r="H123" s="274" t="s">
        <v>56</v>
      </c>
      <c r="I123" s="274" t="s">
        <v>59</v>
      </c>
      <c r="J123" s="274" t="s">
        <v>3378</v>
      </c>
      <c r="K123" s="303"/>
    </row>
    <row r="124" s="1" customFormat="1" ht="17.25" customHeight="1">
      <c r="B124" s="302"/>
      <c r="C124" s="276" t="s">
        <v>3379</v>
      </c>
      <c r="D124" s="276"/>
      <c r="E124" s="276"/>
      <c r="F124" s="277" t="s">
        <v>3380</v>
      </c>
      <c r="G124" s="278"/>
      <c r="H124" s="276"/>
      <c r="I124" s="276"/>
      <c r="J124" s="276" t="s">
        <v>3381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3385</v>
      </c>
      <c r="D126" s="281"/>
      <c r="E126" s="281"/>
      <c r="F126" s="282" t="s">
        <v>3382</v>
      </c>
      <c r="G126" s="259"/>
      <c r="H126" s="259" t="s">
        <v>3422</v>
      </c>
      <c r="I126" s="259" t="s">
        <v>3384</v>
      </c>
      <c r="J126" s="259">
        <v>120</v>
      </c>
      <c r="K126" s="307"/>
    </row>
    <row r="127" s="1" customFormat="1" ht="15" customHeight="1">
      <c r="B127" s="304"/>
      <c r="C127" s="259" t="s">
        <v>3431</v>
      </c>
      <c r="D127" s="259"/>
      <c r="E127" s="259"/>
      <c r="F127" s="282" t="s">
        <v>3382</v>
      </c>
      <c r="G127" s="259"/>
      <c r="H127" s="259" t="s">
        <v>3432</v>
      </c>
      <c r="I127" s="259" t="s">
        <v>3384</v>
      </c>
      <c r="J127" s="259" t="s">
        <v>3433</v>
      </c>
      <c r="K127" s="307"/>
    </row>
    <row r="128" s="1" customFormat="1" ht="15" customHeight="1">
      <c r="B128" s="304"/>
      <c r="C128" s="259" t="s">
        <v>3330</v>
      </c>
      <c r="D128" s="259"/>
      <c r="E128" s="259"/>
      <c r="F128" s="282" t="s">
        <v>3382</v>
      </c>
      <c r="G128" s="259"/>
      <c r="H128" s="259" t="s">
        <v>3434</v>
      </c>
      <c r="I128" s="259" t="s">
        <v>3384</v>
      </c>
      <c r="J128" s="259" t="s">
        <v>3433</v>
      </c>
      <c r="K128" s="307"/>
    </row>
    <row r="129" s="1" customFormat="1" ht="15" customHeight="1">
      <c r="B129" s="304"/>
      <c r="C129" s="259" t="s">
        <v>3393</v>
      </c>
      <c r="D129" s="259"/>
      <c r="E129" s="259"/>
      <c r="F129" s="282" t="s">
        <v>3388</v>
      </c>
      <c r="G129" s="259"/>
      <c r="H129" s="259" t="s">
        <v>3394</v>
      </c>
      <c r="I129" s="259" t="s">
        <v>3384</v>
      </c>
      <c r="J129" s="259">
        <v>15</v>
      </c>
      <c r="K129" s="307"/>
    </row>
    <row r="130" s="1" customFormat="1" ht="15" customHeight="1">
      <c r="B130" s="304"/>
      <c r="C130" s="285" t="s">
        <v>3395</v>
      </c>
      <c r="D130" s="285"/>
      <c r="E130" s="285"/>
      <c r="F130" s="286" t="s">
        <v>3388</v>
      </c>
      <c r="G130" s="285"/>
      <c r="H130" s="285" t="s">
        <v>3396</v>
      </c>
      <c r="I130" s="285" t="s">
        <v>3384</v>
      </c>
      <c r="J130" s="285">
        <v>15</v>
      </c>
      <c r="K130" s="307"/>
    </row>
    <row r="131" s="1" customFormat="1" ht="15" customHeight="1">
      <c r="B131" s="304"/>
      <c r="C131" s="285" t="s">
        <v>3397</v>
      </c>
      <c r="D131" s="285"/>
      <c r="E131" s="285"/>
      <c r="F131" s="286" t="s">
        <v>3388</v>
      </c>
      <c r="G131" s="285"/>
      <c r="H131" s="285" t="s">
        <v>3398</v>
      </c>
      <c r="I131" s="285" t="s">
        <v>3384</v>
      </c>
      <c r="J131" s="285">
        <v>20</v>
      </c>
      <c r="K131" s="307"/>
    </row>
    <row r="132" s="1" customFormat="1" ht="15" customHeight="1">
      <c r="B132" s="304"/>
      <c r="C132" s="285" t="s">
        <v>3399</v>
      </c>
      <c r="D132" s="285"/>
      <c r="E132" s="285"/>
      <c r="F132" s="286" t="s">
        <v>3388</v>
      </c>
      <c r="G132" s="285"/>
      <c r="H132" s="285" t="s">
        <v>3400</v>
      </c>
      <c r="I132" s="285" t="s">
        <v>3384</v>
      </c>
      <c r="J132" s="285">
        <v>20</v>
      </c>
      <c r="K132" s="307"/>
    </row>
    <row r="133" s="1" customFormat="1" ht="15" customHeight="1">
      <c r="B133" s="304"/>
      <c r="C133" s="259" t="s">
        <v>3387</v>
      </c>
      <c r="D133" s="259"/>
      <c r="E133" s="259"/>
      <c r="F133" s="282" t="s">
        <v>3388</v>
      </c>
      <c r="G133" s="259"/>
      <c r="H133" s="259" t="s">
        <v>3422</v>
      </c>
      <c r="I133" s="259" t="s">
        <v>3384</v>
      </c>
      <c r="J133" s="259">
        <v>50</v>
      </c>
      <c r="K133" s="307"/>
    </row>
    <row r="134" s="1" customFormat="1" ht="15" customHeight="1">
      <c r="B134" s="304"/>
      <c r="C134" s="259" t="s">
        <v>3401</v>
      </c>
      <c r="D134" s="259"/>
      <c r="E134" s="259"/>
      <c r="F134" s="282" t="s">
        <v>3388</v>
      </c>
      <c r="G134" s="259"/>
      <c r="H134" s="259" t="s">
        <v>3422</v>
      </c>
      <c r="I134" s="259" t="s">
        <v>3384</v>
      </c>
      <c r="J134" s="259">
        <v>50</v>
      </c>
      <c r="K134" s="307"/>
    </row>
    <row r="135" s="1" customFormat="1" ht="15" customHeight="1">
      <c r="B135" s="304"/>
      <c r="C135" s="259" t="s">
        <v>3407</v>
      </c>
      <c r="D135" s="259"/>
      <c r="E135" s="259"/>
      <c r="F135" s="282" t="s">
        <v>3388</v>
      </c>
      <c r="G135" s="259"/>
      <c r="H135" s="259" t="s">
        <v>3422</v>
      </c>
      <c r="I135" s="259" t="s">
        <v>3384</v>
      </c>
      <c r="J135" s="259">
        <v>50</v>
      </c>
      <c r="K135" s="307"/>
    </row>
    <row r="136" s="1" customFormat="1" ht="15" customHeight="1">
      <c r="B136" s="304"/>
      <c r="C136" s="259" t="s">
        <v>3409</v>
      </c>
      <c r="D136" s="259"/>
      <c r="E136" s="259"/>
      <c r="F136" s="282" t="s">
        <v>3388</v>
      </c>
      <c r="G136" s="259"/>
      <c r="H136" s="259" t="s">
        <v>3422</v>
      </c>
      <c r="I136" s="259" t="s">
        <v>3384</v>
      </c>
      <c r="J136" s="259">
        <v>50</v>
      </c>
      <c r="K136" s="307"/>
    </row>
    <row r="137" s="1" customFormat="1" ht="15" customHeight="1">
      <c r="B137" s="304"/>
      <c r="C137" s="259" t="s">
        <v>3410</v>
      </c>
      <c r="D137" s="259"/>
      <c r="E137" s="259"/>
      <c r="F137" s="282" t="s">
        <v>3388</v>
      </c>
      <c r="G137" s="259"/>
      <c r="H137" s="259" t="s">
        <v>3435</v>
      </c>
      <c r="I137" s="259" t="s">
        <v>3384</v>
      </c>
      <c r="J137" s="259">
        <v>255</v>
      </c>
      <c r="K137" s="307"/>
    </row>
    <row r="138" s="1" customFormat="1" ht="15" customHeight="1">
      <c r="B138" s="304"/>
      <c r="C138" s="259" t="s">
        <v>3412</v>
      </c>
      <c r="D138" s="259"/>
      <c r="E138" s="259"/>
      <c r="F138" s="282" t="s">
        <v>3382</v>
      </c>
      <c r="G138" s="259"/>
      <c r="H138" s="259" t="s">
        <v>3436</v>
      </c>
      <c r="I138" s="259" t="s">
        <v>3414</v>
      </c>
      <c r="J138" s="259"/>
      <c r="K138" s="307"/>
    </row>
    <row r="139" s="1" customFormat="1" ht="15" customHeight="1">
      <c r="B139" s="304"/>
      <c r="C139" s="259" t="s">
        <v>3415</v>
      </c>
      <c r="D139" s="259"/>
      <c r="E139" s="259"/>
      <c r="F139" s="282" t="s">
        <v>3382</v>
      </c>
      <c r="G139" s="259"/>
      <c r="H139" s="259" t="s">
        <v>3437</v>
      </c>
      <c r="I139" s="259" t="s">
        <v>3417</v>
      </c>
      <c r="J139" s="259"/>
      <c r="K139" s="307"/>
    </row>
    <row r="140" s="1" customFormat="1" ht="15" customHeight="1">
      <c r="B140" s="304"/>
      <c r="C140" s="259" t="s">
        <v>3418</v>
      </c>
      <c r="D140" s="259"/>
      <c r="E140" s="259"/>
      <c r="F140" s="282" t="s">
        <v>3382</v>
      </c>
      <c r="G140" s="259"/>
      <c r="H140" s="259" t="s">
        <v>3418</v>
      </c>
      <c r="I140" s="259" t="s">
        <v>3417</v>
      </c>
      <c r="J140" s="259"/>
      <c r="K140" s="307"/>
    </row>
    <row r="141" s="1" customFormat="1" ht="15" customHeight="1">
      <c r="B141" s="304"/>
      <c r="C141" s="259" t="s">
        <v>40</v>
      </c>
      <c r="D141" s="259"/>
      <c r="E141" s="259"/>
      <c r="F141" s="282" t="s">
        <v>3382</v>
      </c>
      <c r="G141" s="259"/>
      <c r="H141" s="259" t="s">
        <v>3438</v>
      </c>
      <c r="I141" s="259" t="s">
        <v>3417</v>
      </c>
      <c r="J141" s="259"/>
      <c r="K141" s="307"/>
    </row>
    <row r="142" s="1" customFormat="1" ht="15" customHeight="1">
      <c r="B142" s="304"/>
      <c r="C142" s="259" t="s">
        <v>3439</v>
      </c>
      <c r="D142" s="259"/>
      <c r="E142" s="259"/>
      <c r="F142" s="282" t="s">
        <v>3382</v>
      </c>
      <c r="G142" s="259"/>
      <c r="H142" s="259" t="s">
        <v>3440</v>
      </c>
      <c r="I142" s="259" t="s">
        <v>3417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3441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3376</v>
      </c>
      <c r="D148" s="274"/>
      <c r="E148" s="274"/>
      <c r="F148" s="274" t="s">
        <v>3377</v>
      </c>
      <c r="G148" s="275"/>
      <c r="H148" s="274" t="s">
        <v>56</v>
      </c>
      <c r="I148" s="274" t="s">
        <v>59</v>
      </c>
      <c r="J148" s="274" t="s">
        <v>3378</v>
      </c>
      <c r="K148" s="273"/>
    </row>
    <row r="149" s="1" customFormat="1" ht="17.25" customHeight="1">
      <c r="B149" s="271"/>
      <c r="C149" s="276" t="s">
        <v>3379</v>
      </c>
      <c r="D149" s="276"/>
      <c r="E149" s="276"/>
      <c r="F149" s="277" t="s">
        <v>3380</v>
      </c>
      <c r="G149" s="278"/>
      <c r="H149" s="276"/>
      <c r="I149" s="276"/>
      <c r="J149" s="276" t="s">
        <v>3381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3385</v>
      </c>
      <c r="D151" s="259"/>
      <c r="E151" s="259"/>
      <c r="F151" s="312" t="s">
        <v>3382</v>
      </c>
      <c r="G151" s="259"/>
      <c r="H151" s="311" t="s">
        <v>3422</v>
      </c>
      <c r="I151" s="311" t="s">
        <v>3384</v>
      </c>
      <c r="J151" s="311">
        <v>120</v>
      </c>
      <c r="K151" s="307"/>
    </row>
    <row r="152" s="1" customFormat="1" ht="15" customHeight="1">
      <c r="B152" s="284"/>
      <c r="C152" s="311" t="s">
        <v>3431</v>
      </c>
      <c r="D152" s="259"/>
      <c r="E152" s="259"/>
      <c r="F152" s="312" t="s">
        <v>3382</v>
      </c>
      <c r="G152" s="259"/>
      <c r="H152" s="311" t="s">
        <v>3442</v>
      </c>
      <c r="I152" s="311" t="s">
        <v>3384</v>
      </c>
      <c r="J152" s="311" t="s">
        <v>3433</v>
      </c>
      <c r="K152" s="307"/>
    </row>
    <row r="153" s="1" customFormat="1" ht="15" customHeight="1">
      <c r="B153" s="284"/>
      <c r="C153" s="311" t="s">
        <v>3330</v>
      </c>
      <c r="D153" s="259"/>
      <c r="E153" s="259"/>
      <c r="F153" s="312" t="s">
        <v>3382</v>
      </c>
      <c r="G153" s="259"/>
      <c r="H153" s="311" t="s">
        <v>3443</v>
      </c>
      <c r="I153" s="311" t="s">
        <v>3384</v>
      </c>
      <c r="J153" s="311" t="s">
        <v>3433</v>
      </c>
      <c r="K153" s="307"/>
    </row>
    <row r="154" s="1" customFormat="1" ht="15" customHeight="1">
      <c r="B154" s="284"/>
      <c r="C154" s="311" t="s">
        <v>3387</v>
      </c>
      <c r="D154" s="259"/>
      <c r="E154" s="259"/>
      <c r="F154" s="312" t="s">
        <v>3388</v>
      </c>
      <c r="G154" s="259"/>
      <c r="H154" s="311" t="s">
        <v>3422</v>
      </c>
      <c r="I154" s="311" t="s">
        <v>3384</v>
      </c>
      <c r="J154" s="311">
        <v>50</v>
      </c>
      <c r="K154" s="307"/>
    </row>
    <row r="155" s="1" customFormat="1" ht="15" customHeight="1">
      <c r="B155" s="284"/>
      <c r="C155" s="311" t="s">
        <v>3390</v>
      </c>
      <c r="D155" s="259"/>
      <c r="E155" s="259"/>
      <c r="F155" s="312" t="s">
        <v>3382</v>
      </c>
      <c r="G155" s="259"/>
      <c r="H155" s="311" t="s">
        <v>3422</v>
      </c>
      <c r="I155" s="311" t="s">
        <v>3392</v>
      </c>
      <c r="J155" s="311"/>
      <c r="K155" s="307"/>
    </row>
    <row r="156" s="1" customFormat="1" ht="15" customHeight="1">
      <c r="B156" s="284"/>
      <c r="C156" s="311" t="s">
        <v>3401</v>
      </c>
      <c r="D156" s="259"/>
      <c r="E156" s="259"/>
      <c r="F156" s="312" t="s">
        <v>3388</v>
      </c>
      <c r="G156" s="259"/>
      <c r="H156" s="311" t="s">
        <v>3422</v>
      </c>
      <c r="I156" s="311" t="s">
        <v>3384</v>
      </c>
      <c r="J156" s="311">
        <v>50</v>
      </c>
      <c r="K156" s="307"/>
    </row>
    <row r="157" s="1" customFormat="1" ht="15" customHeight="1">
      <c r="B157" s="284"/>
      <c r="C157" s="311" t="s">
        <v>3409</v>
      </c>
      <c r="D157" s="259"/>
      <c r="E157" s="259"/>
      <c r="F157" s="312" t="s">
        <v>3388</v>
      </c>
      <c r="G157" s="259"/>
      <c r="H157" s="311" t="s">
        <v>3422</v>
      </c>
      <c r="I157" s="311" t="s">
        <v>3384</v>
      </c>
      <c r="J157" s="311">
        <v>50</v>
      </c>
      <c r="K157" s="307"/>
    </row>
    <row r="158" s="1" customFormat="1" ht="15" customHeight="1">
      <c r="B158" s="284"/>
      <c r="C158" s="311" t="s">
        <v>3407</v>
      </c>
      <c r="D158" s="259"/>
      <c r="E158" s="259"/>
      <c r="F158" s="312" t="s">
        <v>3388</v>
      </c>
      <c r="G158" s="259"/>
      <c r="H158" s="311" t="s">
        <v>3422</v>
      </c>
      <c r="I158" s="311" t="s">
        <v>3384</v>
      </c>
      <c r="J158" s="311">
        <v>50</v>
      </c>
      <c r="K158" s="307"/>
    </row>
    <row r="159" s="1" customFormat="1" ht="15" customHeight="1">
      <c r="B159" s="284"/>
      <c r="C159" s="311" t="s">
        <v>115</v>
      </c>
      <c r="D159" s="259"/>
      <c r="E159" s="259"/>
      <c r="F159" s="312" t="s">
        <v>3382</v>
      </c>
      <c r="G159" s="259"/>
      <c r="H159" s="311" t="s">
        <v>3444</v>
      </c>
      <c r="I159" s="311" t="s">
        <v>3384</v>
      </c>
      <c r="J159" s="311" t="s">
        <v>3445</v>
      </c>
      <c r="K159" s="307"/>
    </row>
    <row r="160" s="1" customFormat="1" ht="15" customHeight="1">
      <c r="B160" s="284"/>
      <c r="C160" s="311" t="s">
        <v>3446</v>
      </c>
      <c r="D160" s="259"/>
      <c r="E160" s="259"/>
      <c r="F160" s="312" t="s">
        <v>3382</v>
      </c>
      <c r="G160" s="259"/>
      <c r="H160" s="311" t="s">
        <v>3447</v>
      </c>
      <c r="I160" s="311" t="s">
        <v>3417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3448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3376</v>
      </c>
      <c r="D166" s="274"/>
      <c r="E166" s="274"/>
      <c r="F166" s="274" t="s">
        <v>3377</v>
      </c>
      <c r="G166" s="316"/>
      <c r="H166" s="317" t="s">
        <v>56</v>
      </c>
      <c r="I166" s="317" t="s">
        <v>59</v>
      </c>
      <c r="J166" s="274" t="s">
        <v>3378</v>
      </c>
      <c r="K166" s="251"/>
    </row>
    <row r="167" s="1" customFormat="1" ht="17.25" customHeight="1">
      <c r="B167" s="252"/>
      <c r="C167" s="276" t="s">
        <v>3379</v>
      </c>
      <c r="D167" s="276"/>
      <c r="E167" s="276"/>
      <c r="F167" s="277" t="s">
        <v>3380</v>
      </c>
      <c r="G167" s="318"/>
      <c r="H167" s="319"/>
      <c r="I167" s="319"/>
      <c r="J167" s="276" t="s">
        <v>3381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3385</v>
      </c>
      <c r="D169" s="259"/>
      <c r="E169" s="259"/>
      <c r="F169" s="282" t="s">
        <v>3382</v>
      </c>
      <c r="G169" s="259"/>
      <c r="H169" s="259" t="s">
        <v>3422</v>
      </c>
      <c r="I169" s="259" t="s">
        <v>3384</v>
      </c>
      <c r="J169" s="259">
        <v>120</v>
      </c>
      <c r="K169" s="307"/>
    </row>
    <row r="170" s="1" customFormat="1" ht="15" customHeight="1">
      <c r="B170" s="284"/>
      <c r="C170" s="259" t="s">
        <v>3431</v>
      </c>
      <c r="D170" s="259"/>
      <c r="E170" s="259"/>
      <c r="F170" s="282" t="s">
        <v>3382</v>
      </c>
      <c r="G170" s="259"/>
      <c r="H170" s="259" t="s">
        <v>3432</v>
      </c>
      <c r="I170" s="259" t="s">
        <v>3384</v>
      </c>
      <c r="J170" s="259" t="s">
        <v>3433</v>
      </c>
      <c r="K170" s="307"/>
    </row>
    <row r="171" s="1" customFormat="1" ht="15" customHeight="1">
      <c r="B171" s="284"/>
      <c r="C171" s="259" t="s">
        <v>3330</v>
      </c>
      <c r="D171" s="259"/>
      <c r="E171" s="259"/>
      <c r="F171" s="282" t="s">
        <v>3382</v>
      </c>
      <c r="G171" s="259"/>
      <c r="H171" s="259" t="s">
        <v>3449</v>
      </c>
      <c r="I171" s="259" t="s">
        <v>3384</v>
      </c>
      <c r="J171" s="259" t="s">
        <v>3433</v>
      </c>
      <c r="K171" s="307"/>
    </row>
    <row r="172" s="1" customFormat="1" ht="15" customHeight="1">
      <c r="B172" s="284"/>
      <c r="C172" s="259" t="s">
        <v>3387</v>
      </c>
      <c r="D172" s="259"/>
      <c r="E172" s="259"/>
      <c r="F172" s="282" t="s">
        <v>3388</v>
      </c>
      <c r="G172" s="259"/>
      <c r="H172" s="259" t="s">
        <v>3449</v>
      </c>
      <c r="I172" s="259" t="s">
        <v>3384</v>
      </c>
      <c r="J172" s="259">
        <v>50</v>
      </c>
      <c r="K172" s="307"/>
    </row>
    <row r="173" s="1" customFormat="1" ht="15" customHeight="1">
      <c r="B173" s="284"/>
      <c r="C173" s="259" t="s">
        <v>3390</v>
      </c>
      <c r="D173" s="259"/>
      <c r="E173" s="259"/>
      <c r="F173" s="282" t="s">
        <v>3382</v>
      </c>
      <c r="G173" s="259"/>
      <c r="H173" s="259" t="s">
        <v>3449</v>
      </c>
      <c r="I173" s="259" t="s">
        <v>3392</v>
      </c>
      <c r="J173" s="259"/>
      <c r="K173" s="307"/>
    </row>
    <row r="174" s="1" customFormat="1" ht="15" customHeight="1">
      <c r="B174" s="284"/>
      <c r="C174" s="259" t="s">
        <v>3401</v>
      </c>
      <c r="D174" s="259"/>
      <c r="E174" s="259"/>
      <c r="F174" s="282" t="s">
        <v>3388</v>
      </c>
      <c r="G174" s="259"/>
      <c r="H174" s="259" t="s">
        <v>3449</v>
      </c>
      <c r="I174" s="259" t="s">
        <v>3384</v>
      </c>
      <c r="J174" s="259">
        <v>50</v>
      </c>
      <c r="K174" s="307"/>
    </row>
    <row r="175" s="1" customFormat="1" ht="15" customHeight="1">
      <c r="B175" s="284"/>
      <c r="C175" s="259" t="s">
        <v>3409</v>
      </c>
      <c r="D175" s="259"/>
      <c r="E175" s="259"/>
      <c r="F175" s="282" t="s">
        <v>3388</v>
      </c>
      <c r="G175" s="259"/>
      <c r="H175" s="259" t="s">
        <v>3449</v>
      </c>
      <c r="I175" s="259" t="s">
        <v>3384</v>
      </c>
      <c r="J175" s="259">
        <v>50</v>
      </c>
      <c r="K175" s="307"/>
    </row>
    <row r="176" s="1" customFormat="1" ht="15" customHeight="1">
      <c r="B176" s="284"/>
      <c r="C176" s="259" t="s">
        <v>3407</v>
      </c>
      <c r="D176" s="259"/>
      <c r="E176" s="259"/>
      <c r="F176" s="282" t="s">
        <v>3388</v>
      </c>
      <c r="G176" s="259"/>
      <c r="H176" s="259" t="s">
        <v>3449</v>
      </c>
      <c r="I176" s="259" t="s">
        <v>3384</v>
      </c>
      <c r="J176" s="259">
        <v>50</v>
      </c>
      <c r="K176" s="307"/>
    </row>
    <row r="177" s="1" customFormat="1" ht="15" customHeight="1">
      <c r="B177" s="284"/>
      <c r="C177" s="259" t="s">
        <v>124</v>
      </c>
      <c r="D177" s="259"/>
      <c r="E177" s="259"/>
      <c r="F177" s="282" t="s">
        <v>3382</v>
      </c>
      <c r="G177" s="259"/>
      <c r="H177" s="259" t="s">
        <v>3450</v>
      </c>
      <c r="I177" s="259" t="s">
        <v>3451</v>
      </c>
      <c r="J177" s="259"/>
      <c r="K177" s="307"/>
    </row>
    <row r="178" s="1" customFormat="1" ht="15" customHeight="1">
      <c r="B178" s="284"/>
      <c r="C178" s="259" t="s">
        <v>59</v>
      </c>
      <c r="D178" s="259"/>
      <c r="E178" s="259"/>
      <c r="F178" s="282" t="s">
        <v>3382</v>
      </c>
      <c r="G178" s="259"/>
      <c r="H178" s="259" t="s">
        <v>3452</v>
      </c>
      <c r="I178" s="259" t="s">
        <v>3453</v>
      </c>
      <c r="J178" s="259">
        <v>1</v>
      </c>
      <c r="K178" s="307"/>
    </row>
    <row r="179" s="1" customFormat="1" ht="15" customHeight="1">
      <c r="B179" s="284"/>
      <c r="C179" s="259" t="s">
        <v>55</v>
      </c>
      <c r="D179" s="259"/>
      <c r="E179" s="259"/>
      <c r="F179" s="282" t="s">
        <v>3382</v>
      </c>
      <c r="G179" s="259"/>
      <c r="H179" s="259" t="s">
        <v>3454</v>
      </c>
      <c r="I179" s="259" t="s">
        <v>3384</v>
      </c>
      <c r="J179" s="259">
        <v>20</v>
      </c>
      <c r="K179" s="307"/>
    </row>
    <row r="180" s="1" customFormat="1" ht="15" customHeight="1">
      <c r="B180" s="284"/>
      <c r="C180" s="259" t="s">
        <v>56</v>
      </c>
      <c r="D180" s="259"/>
      <c r="E180" s="259"/>
      <c r="F180" s="282" t="s">
        <v>3382</v>
      </c>
      <c r="G180" s="259"/>
      <c r="H180" s="259" t="s">
        <v>3455</v>
      </c>
      <c r="I180" s="259" t="s">
        <v>3384</v>
      </c>
      <c r="J180" s="259">
        <v>255</v>
      </c>
      <c r="K180" s="307"/>
    </row>
    <row r="181" s="1" customFormat="1" ht="15" customHeight="1">
      <c r="B181" s="284"/>
      <c r="C181" s="259" t="s">
        <v>125</v>
      </c>
      <c r="D181" s="259"/>
      <c r="E181" s="259"/>
      <c r="F181" s="282" t="s">
        <v>3382</v>
      </c>
      <c r="G181" s="259"/>
      <c r="H181" s="259" t="s">
        <v>3346</v>
      </c>
      <c r="I181" s="259" t="s">
        <v>3384</v>
      </c>
      <c r="J181" s="259">
        <v>10</v>
      </c>
      <c r="K181" s="307"/>
    </row>
    <row r="182" s="1" customFormat="1" ht="15" customHeight="1">
      <c r="B182" s="284"/>
      <c r="C182" s="259" t="s">
        <v>126</v>
      </c>
      <c r="D182" s="259"/>
      <c r="E182" s="259"/>
      <c r="F182" s="282" t="s">
        <v>3382</v>
      </c>
      <c r="G182" s="259"/>
      <c r="H182" s="259" t="s">
        <v>3456</v>
      </c>
      <c r="I182" s="259" t="s">
        <v>3417</v>
      </c>
      <c r="J182" s="259"/>
      <c r="K182" s="307"/>
    </row>
    <row r="183" s="1" customFormat="1" ht="15" customHeight="1">
      <c r="B183" s="284"/>
      <c r="C183" s="259" t="s">
        <v>3457</v>
      </c>
      <c r="D183" s="259"/>
      <c r="E183" s="259"/>
      <c r="F183" s="282" t="s">
        <v>3382</v>
      </c>
      <c r="G183" s="259"/>
      <c r="H183" s="259" t="s">
        <v>3458</v>
      </c>
      <c r="I183" s="259" t="s">
        <v>3417</v>
      </c>
      <c r="J183" s="259"/>
      <c r="K183" s="307"/>
    </row>
    <row r="184" s="1" customFormat="1" ht="15" customHeight="1">
      <c r="B184" s="284"/>
      <c r="C184" s="259" t="s">
        <v>3446</v>
      </c>
      <c r="D184" s="259"/>
      <c r="E184" s="259"/>
      <c r="F184" s="282" t="s">
        <v>3382</v>
      </c>
      <c r="G184" s="259"/>
      <c r="H184" s="259" t="s">
        <v>3459</v>
      </c>
      <c r="I184" s="259" t="s">
        <v>3417</v>
      </c>
      <c r="J184" s="259"/>
      <c r="K184" s="307"/>
    </row>
    <row r="185" s="1" customFormat="1" ht="15" customHeight="1">
      <c r="B185" s="284"/>
      <c r="C185" s="259" t="s">
        <v>128</v>
      </c>
      <c r="D185" s="259"/>
      <c r="E185" s="259"/>
      <c r="F185" s="282" t="s">
        <v>3388</v>
      </c>
      <c r="G185" s="259"/>
      <c r="H185" s="259" t="s">
        <v>3460</v>
      </c>
      <c r="I185" s="259" t="s">
        <v>3384</v>
      </c>
      <c r="J185" s="259">
        <v>50</v>
      </c>
      <c r="K185" s="307"/>
    </row>
    <row r="186" s="1" customFormat="1" ht="15" customHeight="1">
      <c r="B186" s="284"/>
      <c r="C186" s="259" t="s">
        <v>3461</v>
      </c>
      <c r="D186" s="259"/>
      <c r="E186" s="259"/>
      <c r="F186" s="282" t="s">
        <v>3388</v>
      </c>
      <c r="G186" s="259"/>
      <c r="H186" s="259" t="s">
        <v>3462</v>
      </c>
      <c r="I186" s="259" t="s">
        <v>3463</v>
      </c>
      <c r="J186" s="259"/>
      <c r="K186" s="307"/>
    </row>
    <row r="187" s="1" customFormat="1" ht="15" customHeight="1">
      <c r="B187" s="284"/>
      <c r="C187" s="259" t="s">
        <v>3464</v>
      </c>
      <c r="D187" s="259"/>
      <c r="E187" s="259"/>
      <c r="F187" s="282" t="s">
        <v>3388</v>
      </c>
      <c r="G187" s="259"/>
      <c r="H187" s="259" t="s">
        <v>3465</v>
      </c>
      <c r="I187" s="259" t="s">
        <v>3463</v>
      </c>
      <c r="J187" s="259"/>
      <c r="K187" s="307"/>
    </row>
    <row r="188" s="1" customFormat="1" ht="15" customHeight="1">
      <c r="B188" s="284"/>
      <c r="C188" s="259" t="s">
        <v>3466</v>
      </c>
      <c r="D188" s="259"/>
      <c r="E188" s="259"/>
      <c r="F188" s="282" t="s">
        <v>3388</v>
      </c>
      <c r="G188" s="259"/>
      <c r="H188" s="259" t="s">
        <v>3467</v>
      </c>
      <c r="I188" s="259" t="s">
        <v>3463</v>
      </c>
      <c r="J188" s="259"/>
      <c r="K188" s="307"/>
    </row>
    <row r="189" s="1" customFormat="1" ht="15" customHeight="1">
      <c r="B189" s="284"/>
      <c r="C189" s="320" t="s">
        <v>3468</v>
      </c>
      <c r="D189" s="259"/>
      <c r="E189" s="259"/>
      <c r="F189" s="282" t="s">
        <v>3388</v>
      </c>
      <c r="G189" s="259"/>
      <c r="H189" s="259" t="s">
        <v>3469</v>
      </c>
      <c r="I189" s="259" t="s">
        <v>3470</v>
      </c>
      <c r="J189" s="321" t="s">
        <v>3471</v>
      </c>
      <c r="K189" s="307"/>
    </row>
    <row r="190" s="1" customFormat="1" ht="15" customHeight="1">
      <c r="B190" s="284"/>
      <c r="C190" s="320" t="s">
        <v>44</v>
      </c>
      <c r="D190" s="259"/>
      <c r="E190" s="259"/>
      <c r="F190" s="282" t="s">
        <v>3382</v>
      </c>
      <c r="G190" s="259"/>
      <c r="H190" s="256" t="s">
        <v>3472</v>
      </c>
      <c r="I190" s="259" t="s">
        <v>3473</v>
      </c>
      <c r="J190" s="259"/>
      <c r="K190" s="307"/>
    </row>
    <row r="191" s="1" customFormat="1" ht="15" customHeight="1">
      <c r="B191" s="284"/>
      <c r="C191" s="320" t="s">
        <v>3474</v>
      </c>
      <c r="D191" s="259"/>
      <c r="E191" s="259"/>
      <c r="F191" s="282" t="s">
        <v>3382</v>
      </c>
      <c r="G191" s="259"/>
      <c r="H191" s="259" t="s">
        <v>3475</v>
      </c>
      <c r="I191" s="259" t="s">
        <v>3417</v>
      </c>
      <c r="J191" s="259"/>
      <c r="K191" s="307"/>
    </row>
    <row r="192" s="1" customFormat="1" ht="15" customHeight="1">
      <c r="B192" s="284"/>
      <c r="C192" s="320" t="s">
        <v>3476</v>
      </c>
      <c r="D192" s="259"/>
      <c r="E192" s="259"/>
      <c r="F192" s="282" t="s">
        <v>3382</v>
      </c>
      <c r="G192" s="259"/>
      <c r="H192" s="259" t="s">
        <v>3477</v>
      </c>
      <c r="I192" s="259" t="s">
        <v>3417</v>
      </c>
      <c r="J192" s="259"/>
      <c r="K192" s="307"/>
    </row>
    <row r="193" s="1" customFormat="1" ht="15" customHeight="1">
      <c r="B193" s="284"/>
      <c r="C193" s="320" t="s">
        <v>3478</v>
      </c>
      <c r="D193" s="259"/>
      <c r="E193" s="259"/>
      <c r="F193" s="282" t="s">
        <v>3388</v>
      </c>
      <c r="G193" s="259"/>
      <c r="H193" s="259" t="s">
        <v>3479</v>
      </c>
      <c r="I193" s="259" t="s">
        <v>3417</v>
      </c>
      <c r="J193" s="259"/>
      <c r="K193" s="307"/>
    </row>
    <row r="194" s="1" customFormat="1" ht="15" customHeight="1">
      <c r="B194" s="313"/>
      <c r="C194" s="322"/>
      <c r="D194" s="293"/>
      <c r="E194" s="293"/>
      <c r="F194" s="293"/>
      <c r="G194" s="293"/>
      <c r="H194" s="293"/>
      <c r="I194" s="293"/>
      <c r="J194" s="293"/>
      <c r="K194" s="314"/>
    </row>
    <row r="195" s="1" customFormat="1" ht="18.75" customHeight="1">
      <c r="B195" s="295"/>
      <c r="C195" s="305"/>
      <c r="D195" s="305"/>
      <c r="E195" s="305"/>
      <c r="F195" s="315"/>
      <c r="G195" s="305"/>
      <c r="H195" s="305"/>
      <c r="I195" s="305"/>
      <c r="J195" s="305"/>
      <c r="K195" s="295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</row>
    <row r="198" s="1" customFormat="1" ht="13.5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="1" customFormat="1" ht="21">
      <c r="B199" s="249"/>
      <c r="C199" s="250" t="s">
        <v>3480</v>
      </c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5.5" customHeight="1">
      <c r="B200" s="249"/>
      <c r="C200" s="323" t="s">
        <v>3481</v>
      </c>
      <c r="D200" s="323"/>
      <c r="E200" s="323"/>
      <c r="F200" s="323" t="s">
        <v>3482</v>
      </c>
      <c r="G200" s="324"/>
      <c r="H200" s="323" t="s">
        <v>3483</v>
      </c>
      <c r="I200" s="323"/>
      <c r="J200" s="323"/>
      <c r="K200" s="251"/>
    </row>
    <row r="201" s="1" customFormat="1" ht="5.25" customHeight="1">
      <c r="B201" s="284"/>
      <c r="C201" s="279"/>
      <c r="D201" s="279"/>
      <c r="E201" s="279"/>
      <c r="F201" s="279"/>
      <c r="G201" s="305"/>
      <c r="H201" s="279"/>
      <c r="I201" s="279"/>
      <c r="J201" s="279"/>
      <c r="K201" s="307"/>
    </row>
    <row r="202" s="1" customFormat="1" ht="15" customHeight="1">
      <c r="B202" s="284"/>
      <c r="C202" s="259" t="s">
        <v>3473</v>
      </c>
      <c r="D202" s="259"/>
      <c r="E202" s="259"/>
      <c r="F202" s="282" t="s">
        <v>45</v>
      </c>
      <c r="G202" s="259"/>
      <c r="H202" s="259" t="s">
        <v>3484</v>
      </c>
      <c r="I202" s="259"/>
      <c r="J202" s="259"/>
      <c r="K202" s="307"/>
    </row>
    <row r="203" s="1" customFormat="1" ht="15" customHeight="1">
      <c r="B203" s="284"/>
      <c r="C203" s="259"/>
      <c r="D203" s="259"/>
      <c r="E203" s="259"/>
      <c r="F203" s="282" t="s">
        <v>46</v>
      </c>
      <c r="G203" s="259"/>
      <c r="H203" s="259" t="s">
        <v>3485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49</v>
      </c>
      <c r="G204" s="259"/>
      <c r="H204" s="259" t="s">
        <v>3486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47</v>
      </c>
      <c r="G205" s="259"/>
      <c r="H205" s="259" t="s">
        <v>3487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48</v>
      </c>
      <c r="G206" s="259"/>
      <c r="H206" s="259" t="s">
        <v>3488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/>
      <c r="G207" s="259"/>
      <c r="H207" s="259"/>
      <c r="I207" s="259"/>
      <c r="J207" s="259"/>
      <c r="K207" s="307"/>
    </row>
    <row r="208" s="1" customFormat="1" ht="15" customHeight="1">
      <c r="B208" s="284"/>
      <c r="C208" s="259" t="s">
        <v>3429</v>
      </c>
      <c r="D208" s="259"/>
      <c r="E208" s="259"/>
      <c r="F208" s="282" t="s">
        <v>87</v>
      </c>
      <c r="G208" s="259"/>
      <c r="H208" s="259" t="s">
        <v>3489</v>
      </c>
      <c r="I208" s="259"/>
      <c r="J208" s="259"/>
      <c r="K208" s="307"/>
    </row>
    <row r="209" s="1" customFormat="1" ht="15" customHeight="1">
      <c r="B209" s="284"/>
      <c r="C209" s="259"/>
      <c r="D209" s="259"/>
      <c r="E209" s="259"/>
      <c r="F209" s="282" t="s">
        <v>3326</v>
      </c>
      <c r="G209" s="259"/>
      <c r="H209" s="259" t="s">
        <v>3327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106</v>
      </c>
      <c r="G210" s="259"/>
      <c r="H210" s="259" t="s">
        <v>3490</v>
      </c>
      <c r="I210" s="259"/>
      <c r="J210" s="259"/>
      <c r="K210" s="307"/>
    </row>
    <row r="211" s="1" customFormat="1" ht="15" customHeight="1">
      <c r="B211" s="325"/>
      <c r="C211" s="259"/>
      <c r="D211" s="259"/>
      <c r="E211" s="259"/>
      <c r="F211" s="282" t="s">
        <v>81</v>
      </c>
      <c r="G211" s="320"/>
      <c r="H211" s="311" t="s">
        <v>3328</v>
      </c>
      <c r="I211" s="311"/>
      <c r="J211" s="311"/>
      <c r="K211" s="326"/>
    </row>
    <row r="212" s="1" customFormat="1" ht="15" customHeight="1">
      <c r="B212" s="325"/>
      <c r="C212" s="259"/>
      <c r="D212" s="259"/>
      <c r="E212" s="259"/>
      <c r="F212" s="282" t="s">
        <v>3329</v>
      </c>
      <c r="G212" s="320"/>
      <c r="H212" s="311" t="s">
        <v>161</v>
      </c>
      <c r="I212" s="311"/>
      <c r="J212" s="311"/>
      <c r="K212" s="326"/>
    </row>
    <row r="213" s="1" customFormat="1" ht="15" customHeight="1">
      <c r="B213" s="325"/>
      <c r="C213" s="259"/>
      <c r="D213" s="259"/>
      <c r="E213" s="259"/>
      <c r="F213" s="282"/>
      <c r="G213" s="320"/>
      <c r="H213" s="311"/>
      <c r="I213" s="311"/>
      <c r="J213" s="311"/>
      <c r="K213" s="326"/>
    </row>
    <row r="214" s="1" customFormat="1" ht="15" customHeight="1">
      <c r="B214" s="325"/>
      <c r="C214" s="259" t="s">
        <v>3453</v>
      </c>
      <c r="D214" s="259"/>
      <c r="E214" s="259"/>
      <c r="F214" s="282">
        <v>1</v>
      </c>
      <c r="G214" s="320"/>
      <c r="H214" s="311" t="s">
        <v>3491</v>
      </c>
      <c r="I214" s="311"/>
      <c r="J214" s="311"/>
      <c r="K214" s="326"/>
    </row>
    <row r="215" s="1" customFormat="1" ht="15" customHeight="1">
      <c r="B215" s="325"/>
      <c r="C215" s="259"/>
      <c r="D215" s="259"/>
      <c r="E215" s="259"/>
      <c r="F215" s="282">
        <v>2</v>
      </c>
      <c r="G215" s="320"/>
      <c r="H215" s="311" t="s">
        <v>3492</v>
      </c>
      <c r="I215" s="311"/>
      <c r="J215" s="311"/>
      <c r="K215" s="326"/>
    </row>
    <row r="216" s="1" customFormat="1" ht="15" customHeight="1">
      <c r="B216" s="325"/>
      <c r="C216" s="259"/>
      <c r="D216" s="259"/>
      <c r="E216" s="259"/>
      <c r="F216" s="282">
        <v>3</v>
      </c>
      <c r="G216" s="320"/>
      <c r="H216" s="311" t="s">
        <v>3493</v>
      </c>
      <c r="I216" s="311"/>
      <c r="J216" s="311"/>
      <c r="K216" s="326"/>
    </row>
    <row r="217" s="1" customFormat="1" ht="15" customHeight="1">
      <c r="B217" s="325"/>
      <c r="C217" s="259"/>
      <c r="D217" s="259"/>
      <c r="E217" s="259"/>
      <c r="F217" s="282">
        <v>4</v>
      </c>
      <c r="G217" s="320"/>
      <c r="H217" s="311" t="s">
        <v>3494</v>
      </c>
      <c r="I217" s="311"/>
      <c r="J217" s="311"/>
      <c r="K217" s="326"/>
    </row>
    <row r="218" s="1" customFormat="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Laptop3\Tom</dc:creator>
  <cp:lastModifiedBy>Laptop3\Tom</cp:lastModifiedBy>
  <dcterms:created xsi:type="dcterms:W3CDTF">2022-09-19T11:48:19Z</dcterms:created>
  <dcterms:modified xsi:type="dcterms:W3CDTF">2022-09-19T11:48:42Z</dcterms:modified>
</cp:coreProperties>
</file>